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https://slrgroup-my.sharepoint.com/personal/mike_curran_slrconsulting_com/Documents/Data/CONTRACTS/C0410 - Harrow Local Plan IIA NDA/Work in progress/Examination support/Updated IIA Report/Final versions for consultation/"/>
    </mc:Choice>
  </mc:AlternateContent>
  <xr:revisionPtr revIDLastSave="995" documentId="8_{E1BAC686-5347-4B97-83DD-98A50A0998AE}" xr6:coauthVersionLast="47" xr6:coauthVersionMax="47" xr10:uidLastSave="{E207344C-7A42-43AC-8235-42C22CDCFA0C}"/>
  <bookViews>
    <workbookView xWindow="-28920" yWindow="-90" windowWidth="29040" windowHeight="15720" tabRatio="601" xr2:uid="{85380452-3F08-482B-974A-1B0F2CEAAB95}"/>
  </bookViews>
  <sheets>
    <sheet name="Front Page" sheetId="317" r:id="rId1"/>
    <sheet name="Disclaimer" sheetId="316" r:id="rId2"/>
    <sheet name="Methodology" sheetId="184" r:id="rId3"/>
    <sheet name="Significance description" sheetId="9" r:id="rId4"/>
    <sheet name="Summary" sheetId="2" r:id="rId5"/>
    <sheet name="Sheet46" sheetId="314" state="hidden" r:id="rId6"/>
    <sheet name="Option B" sheetId="186" state="hidden" r:id="rId7"/>
    <sheet name="Option C" sheetId="185" state="hidden" r:id="rId8"/>
    <sheet name="Option D" sheetId="187" state="hidden" r:id="rId9"/>
    <sheet name="BLANK" sheetId="215" state="hidden" r:id="rId10"/>
    <sheet name="Strategic_Policy_01" sheetId="269" r:id="rId11"/>
    <sheet name="Spatial_Strategy" sheetId="256" r:id="rId12"/>
    <sheet name="SS_ALT_1" sheetId="267" state="hidden" r:id="rId13"/>
    <sheet name="SS_ALT_2" sheetId="268" state="hidden" r:id="rId14"/>
    <sheet name="GR1_Development_Standard" sheetId="270" r:id="rId15"/>
    <sheet name="GR2_Inclusive_Neighbourhoods" sheetId="271" r:id="rId16"/>
    <sheet name="GR3_Connecting_Places" sheetId="272" r:id="rId17"/>
    <sheet name="GR3A_Inclusive_Design" sheetId="325" r:id="rId18"/>
    <sheet name="GR3B_Safety_Security" sheetId="327" r:id="rId19"/>
    <sheet name="GR4_Building_Heights" sheetId="230" r:id="rId20"/>
    <sheet name="GR4A_Basement_Development" sheetId="326" r:id="rId21"/>
    <sheet name="GR5_View_Management" sheetId="232" r:id="rId22"/>
    <sheet name="GR7_External_Lighting" sheetId="236" r:id="rId23"/>
    <sheet name="GR8_Shopfronts_and_Forecourts" sheetId="238" r:id="rId24"/>
    <sheet name="GR9_Advertisements_and_Displays" sheetId="239" r:id="rId25"/>
    <sheet name="GR10_Gardens_and_Amenity_Areas" sheetId="240" r:id="rId26"/>
    <sheet name="GR11_Planning_Obligations" sheetId="242" r:id="rId27"/>
    <sheet name="GR12_Site_Allocations" sheetId="328" r:id="rId28"/>
    <sheet name="Strategic_Policy_02" sheetId="241" r:id="rId29"/>
    <sheet name="HE1_Historic_Environment" sheetId="244" r:id="rId30"/>
    <sheet name="HE2_Enabling_Development" sheetId="243" r:id="rId31"/>
    <sheet name="Strategic_Policy_03" sheetId="273" r:id="rId32"/>
    <sheet name="HO1_Dwelling_Mix" sheetId="276" r:id="rId33"/>
    <sheet name="HO2_Conversion_Redevelopment" sheetId="278" r:id="rId34"/>
    <sheet name="HO3_Small_Sites" sheetId="285" r:id="rId35"/>
    <sheet name="HO4_Affordable_Housing" sheetId="286" r:id="rId36"/>
    <sheet name="HO5_Housing_Estates" sheetId="288" r:id="rId37"/>
    <sheet name="HO6_Accommodation_Older_People" sheetId="291" r:id="rId38"/>
    <sheet name="HO7_Supported_Accommodation" sheetId="295" r:id="rId39"/>
    <sheet name="HO8_Student_Accommodation" sheetId="297" r:id="rId40"/>
    <sheet name="HO9_Large_Scale_Shared_Living" sheetId="245" r:id="rId41"/>
    <sheet name="HO10_Housing_Shared_Facilities" sheetId="250" r:id="rId42"/>
    <sheet name="HO11_Self_and_Custom_Build" sheetId="255" r:id="rId43"/>
    <sheet name="HO12_Gypsy_and_Traveller_Needs" sheetId="259" r:id="rId44"/>
    <sheet name="Strategic_Policy_04" sheetId="208" r:id="rId45"/>
    <sheet name="Strategic_Policy_05" sheetId="209" r:id="rId46"/>
    <sheet name="LE1_Development_Principles" sheetId="210" r:id="rId47"/>
    <sheet name="LE2_Nighttime_Evening_Economy" sheetId="211" r:id="rId48"/>
    <sheet name="LE3_Industrial_Land" sheetId="212" r:id="rId49"/>
    <sheet name="LE4_Culture_Creative_Industries" sheetId="213" r:id="rId50"/>
    <sheet name="LE5_Tourism_and_Accommodation" sheetId="214" r:id="rId51"/>
    <sheet name="Strategic_Policy_06" sheetId="300" r:id="rId52"/>
    <sheet name="SI1_Safeguarding_Infrastructure" sheetId="301" r:id="rId53"/>
    <sheet name="SI2_Play_and_Informal_Leisure" sheetId="302" r:id="rId54"/>
    <sheet name="SI3_Sport_and_Recreation" sheetId="303" r:id="rId55"/>
    <sheet name="SI4_Comms_Infrastructure" sheetId="304" r:id="rId56"/>
    <sheet name="Strategic_Policy_07" sheetId="203" r:id="rId57"/>
    <sheet name="GI1_Green_Belt_and_MOL" sheetId="195" r:id="rId58"/>
    <sheet name="GI2_Open_Space" sheetId="194" r:id="rId59"/>
    <sheet name="GI3_Biodiversity" sheetId="193" r:id="rId60"/>
    <sheet name="GI4_Greening_Landscaping_Trees" sheetId="192" r:id="rId61"/>
    <sheet name="GI5_Food_Growing" sheetId="196" r:id="rId62"/>
    <sheet name="Strategic_Policy_08" sheetId="305" r:id="rId63"/>
    <sheet name="CN1_Design_and_Retrofitting" sheetId="306" r:id="rId64"/>
    <sheet name="CN2_Energy_Infrastructure" sheetId="310" r:id="rId65"/>
    <sheet name="CN3_Flood_Risk" sheetId="311" r:id="rId66"/>
    <sheet name="CN4_Drainage" sheetId="312" r:id="rId67"/>
    <sheet name="CN5_Waterway_Management" sheetId="313" r:id="rId68"/>
    <sheet name="Strategic_Policy_09" sheetId="201" r:id="rId69"/>
    <sheet name="CE1_Reducing_and_Managing_Waste" sheetId="188" r:id="rId70"/>
    <sheet name="CE2_Circular_Economy" sheetId="190" state="hidden" r:id="rId71"/>
    <sheet name="Strategic_Policy_10" sheetId="204" r:id="rId72"/>
    <sheet name="M1_Sustainable_Transport" sheetId="205" r:id="rId73"/>
    <sheet name="M2_Parking" sheetId="206" r:id="rId74"/>
    <sheet name="M3_Deliveries_and_Construction" sheetId="207" r:id="rId75"/>
    <sheet name="Drop downs" sheetId="3" state="hidden" r:id="rId76"/>
  </sheets>
  <externalReferences>
    <externalReference r:id="rId77"/>
    <externalReference r:id="rId78"/>
    <externalReference r:id="rId79"/>
  </externalReferences>
  <definedNames>
    <definedName name="_xlnm._FilterDatabase" localSheetId="9" hidden="1">BLANK!$A$7:$M$87</definedName>
    <definedName name="_xlnm._FilterDatabase" localSheetId="69" hidden="1">CE1_Reducing_and_Managing_Waste!$A$7:$M$87</definedName>
    <definedName name="_xlnm._FilterDatabase" localSheetId="70" hidden="1">CE2_Circular_Economy!$A$7:$M$87</definedName>
    <definedName name="_xlnm._FilterDatabase" localSheetId="63" hidden="1">CN1_Design_and_Retrofitting!$A$7:$M$87</definedName>
    <definedName name="_xlnm._FilterDatabase" localSheetId="64" hidden="1">CN2_Energy_Infrastructure!$A$7:$M$87</definedName>
    <definedName name="_xlnm._FilterDatabase" localSheetId="65" hidden="1">CN3_Flood_Risk!$A$7:$M$87</definedName>
    <definedName name="_xlnm._FilterDatabase" localSheetId="66" hidden="1">CN4_Drainage!$A$7:$M$87</definedName>
    <definedName name="_xlnm._FilterDatabase" localSheetId="67" hidden="1">CN5_Waterway_Management!$A$7:$M$87</definedName>
    <definedName name="_xlnm._FilterDatabase" localSheetId="57" hidden="1">GI1_Green_Belt_and_MOL!$A$7:$M$87</definedName>
    <definedName name="_xlnm._FilterDatabase" localSheetId="58" hidden="1">GI2_Open_Space!$A$7:$M$87</definedName>
    <definedName name="_xlnm._FilterDatabase" localSheetId="59" hidden="1">GI3_Biodiversity!$A$7:$M$87</definedName>
    <definedName name="_xlnm._FilterDatabase" localSheetId="60" hidden="1">GI4_Greening_Landscaping_Trees!$A$7:$M$87</definedName>
    <definedName name="_xlnm._FilterDatabase" localSheetId="61" hidden="1">GI5_Food_Growing!$A$7:$M$87</definedName>
    <definedName name="_xlnm._FilterDatabase" localSheetId="14" hidden="1">GR1_Development_Standard!$A$7:$M$87</definedName>
    <definedName name="_xlnm._FilterDatabase" localSheetId="25" hidden="1">GR10_Gardens_and_Amenity_Areas!$A$7:$M$87</definedName>
    <definedName name="_xlnm._FilterDatabase" localSheetId="26" hidden="1">GR11_Planning_Obligations!$A$7:$M$87</definedName>
    <definedName name="_xlnm._FilterDatabase" localSheetId="27" hidden="1">GR12_Site_Allocations!$A$7:$M$87</definedName>
    <definedName name="_xlnm._FilterDatabase" localSheetId="15" hidden="1">GR2_Inclusive_Neighbourhoods!$A$7:$M$87</definedName>
    <definedName name="_xlnm._FilterDatabase" localSheetId="16" hidden="1">GR3_Connecting_Places!$A$7:$M$87</definedName>
    <definedName name="_xlnm._FilterDatabase" localSheetId="17" hidden="1">GR3A_Inclusive_Design!$A$7:$M$87</definedName>
    <definedName name="_xlnm._FilterDatabase" localSheetId="18" hidden="1">GR3B_Safety_Security!$A$7:$M$87</definedName>
    <definedName name="_xlnm._FilterDatabase" localSheetId="19" hidden="1">GR4_Building_Heights!$A$7:$M$87</definedName>
    <definedName name="_xlnm._FilterDatabase" localSheetId="20" hidden="1">GR4A_Basement_Development!$A$7:$M$87</definedName>
    <definedName name="_xlnm._FilterDatabase" localSheetId="21" hidden="1">GR5_View_Management!$A$7:$M$87</definedName>
    <definedName name="_xlnm._FilterDatabase" localSheetId="22" hidden="1">GR7_External_Lighting!$A$7:$M$87</definedName>
    <definedName name="_xlnm._FilterDatabase" localSheetId="23" hidden="1">GR8_Shopfronts_and_Forecourts!$A$7:$M$87</definedName>
    <definedName name="_xlnm._FilterDatabase" localSheetId="24" hidden="1">GR9_Advertisements_and_Displays!$A$7:$M$87</definedName>
    <definedName name="_xlnm._FilterDatabase" localSheetId="29" hidden="1">HE1_Historic_Environment!$A$7:$M$87</definedName>
    <definedName name="_xlnm._FilterDatabase" localSheetId="30" hidden="1">HE2_Enabling_Development!$A$7:$M$87</definedName>
    <definedName name="_xlnm._FilterDatabase" localSheetId="32" hidden="1">HO1_Dwelling_Mix!$A$7:$M$87</definedName>
    <definedName name="_xlnm._FilterDatabase" localSheetId="41" hidden="1">HO10_Housing_Shared_Facilities!$A$7:$M$87</definedName>
    <definedName name="_xlnm._FilterDatabase" localSheetId="42" hidden="1">HO11_Self_and_Custom_Build!$A$7:$M$87</definedName>
    <definedName name="_xlnm._FilterDatabase" localSheetId="43" hidden="1">HO12_Gypsy_and_Traveller_Needs!$A$7:$M$87</definedName>
    <definedName name="_xlnm._FilterDatabase" localSheetId="33" hidden="1">HO2_Conversion_Redevelopment!$A$7:$M$87</definedName>
    <definedName name="_xlnm._FilterDatabase" localSheetId="34" hidden="1">HO3_Small_Sites!$A$7:$M$87</definedName>
    <definedName name="_xlnm._FilterDatabase" localSheetId="35" hidden="1">HO4_Affordable_Housing!$A$7:$M$87</definedName>
    <definedName name="_xlnm._FilterDatabase" localSheetId="36" hidden="1">HO5_Housing_Estates!$A$7:$M$87</definedName>
    <definedName name="_xlnm._FilterDatabase" localSheetId="37" hidden="1">HO6_Accommodation_Older_People!$A$7:$M$87</definedName>
    <definedName name="_xlnm._FilterDatabase" localSheetId="38" hidden="1">HO7_Supported_Accommodation!$A$7:$M$87</definedName>
    <definedName name="_xlnm._FilterDatabase" localSheetId="39" hidden="1">HO8_Student_Accommodation!$A$7:$M$87</definedName>
    <definedName name="_xlnm._FilterDatabase" localSheetId="40" hidden="1">HO9_Large_Scale_Shared_Living!$A$7:$M$87</definedName>
    <definedName name="_xlnm._FilterDatabase" localSheetId="46" hidden="1">LE1_Development_Principles!$A$7:$M$87</definedName>
    <definedName name="_xlnm._FilterDatabase" localSheetId="47" hidden="1">LE2_Nighttime_Evening_Economy!$A$7:$M$87</definedName>
    <definedName name="_xlnm._FilterDatabase" localSheetId="48" hidden="1">LE3_Industrial_Land!$A$7:$M$87</definedName>
    <definedName name="_xlnm._FilterDatabase" localSheetId="49" hidden="1">LE4_Culture_Creative_Industries!$A$7:$M$87</definedName>
    <definedName name="_xlnm._FilterDatabase" localSheetId="50" hidden="1">LE5_Tourism_and_Accommodation!$A$7:$M$87</definedName>
    <definedName name="_xlnm._FilterDatabase" localSheetId="72" hidden="1">M1_Sustainable_Transport!$A$7:$M$87</definedName>
    <definedName name="_xlnm._FilterDatabase" localSheetId="73" hidden="1">M2_Parking!$A$7:$M$87</definedName>
    <definedName name="_xlnm._FilterDatabase" localSheetId="74" hidden="1">M3_Deliveries_and_Construction!$A$7:$M$87</definedName>
    <definedName name="_xlnm._FilterDatabase" localSheetId="2" hidden="1">Methodology!$A$9:$M$10</definedName>
    <definedName name="_xlnm._FilterDatabase" localSheetId="6" hidden="1">'Option B'!$C$7:$M$32</definedName>
    <definedName name="_xlnm._FilterDatabase" localSheetId="7" hidden="1">'Option C'!$A$7:$K$41</definedName>
    <definedName name="_xlnm._FilterDatabase" localSheetId="8" hidden="1">'Option D'!$A$7:$K$38</definedName>
    <definedName name="_xlnm._FilterDatabase" localSheetId="52" hidden="1">SI1_Safeguarding_Infrastructure!$A$7:$M$87</definedName>
    <definedName name="_xlnm._FilterDatabase" localSheetId="53" hidden="1">SI2_Play_and_Informal_Leisure!$A$7:$M$87</definedName>
    <definedName name="_xlnm._FilterDatabase" localSheetId="54" hidden="1">SI3_Sport_and_Recreation!$A$7:$M$87</definedName>
    <definedName name="_xlnm._FilterDatabase" localSheetId="55" hidden="1">SI4_Comms_Infrastructure!$A$7:$M$87</definedName>
    <definedName name="_xlnm._FilterDatabase" localSheetId="11" hidden="1">Spatial_Strategy!$A$7:$M$87</definedName>
    <definedName name="_xlnm._FilterDatabase" localSheetId="12" hidden="1">SS_ALT_1!$A$7:$M$87</definedName>
    <definedName name="_xlnm._FilterDatabase" localSheetId="13" hidden="1">SS_ALT_2!$A$7:$M$87</definedName>
    <definedName name="_xlnm._FilterDatabase" localSheetId="10" hidden="1">Strategic_Policy_01!$A$7:$M$87</definedName>
    <definedName name="_xlnm._FilterDatabase" localSheetId="28" hidden="1">Strategic_Policy_02!$A$7:$M$87</definedName>
    <definedName name="_xlnm._FilterDatabase" localSheetId="31" hidden="1">Strategic_Policy_03!$A$7:$M$87</definedName>
    <definedName name="_xlnm._FilterDatabase" localSheetId="44" hidden="1">Strategic_Policy_04!$A$7:$M$87</definedName>
    <definedName name="_xlnm._FilterDatabase" localSheetId="45" hidden="1">Strategic_Policy_05!$A$7:$M$87</definedName>
    <definedName name="_xlnm._FilterDatabase" localSheetId="51" hidden="1">Strategic_Policy_06!$A$7:$M$87</definedName>
    <definedName name="_xlnm._FilterDatabase" localSheetId="56" hidden="1">Strategic_Policy_07!$A$7:$M$87</definedName>
    <definedName name="_xlnm._FilterDatabase" localSheetId="62" hidden="1">Strategic_Policy_08!$A$7:$M$87</definedName>
    <definedName name="_xlnm._FilterDatabase" localSheetId="68" hidden="1">Strategic_Policy_09!$A$7:$M$87</definedName>
    <definedName name="_xlnm._FilterDatabase" localSheetId="71" hidden="1">Strategic_Policy_10!$A$7:$M$87</definedName>
    <definedName name="_xlnm._FilterDatabase" localSheetId="4" hidden="1">Summary!$A$3:$AJ$80</definedName>
    <definedName name="Assessment">[1]Lists!$F$4:$F$8</definedName>
    <definedName name="DI_1">'[2]17M1'!$U$6:$U$9</definedName>
    <definedName name="Direct" localSheetId="10">#REF!</definedName>
    <definedName name="Direct">#REF!</definedName>
    <definedName name="Direct2" localSheetId="10">#REF!</definedName>
    <definedName name="Direct2">#REF!</definedName>
    <definedName name="directcu" localSheetId="10">#REF!</definedName>
    <definedName name="directcu">#REF!</definedName>
    <definedName name="duplicate">#REF!</definedName>
    <definedName name="DUR_1">'[2]17M1'!$V$6:$V$11</definedName>
    <definedName name="duration" localSheetId="10">#REF!</definedName>
    <definedName name="duration">#REF!</definedName>
    <definedName name="duration2" localSheetId="10">#REF!</definedName>
    <definedName name="duration2">#REF!</definedName>
    <definedName name="extt" localSheetId="10">#REF!</definedName>
    <definedName name="extt">#REF!</definedName>
    <definedName name="gar">[2]RAG!$BT$20:$BT$22</definedName>
    <definedName name="local" localSheetId="10">#REF!</definedName>
    <definedName name="local">#REF!</definedName>
    <definedName name="Local_Low" localSheetId="10">#REF!</definedName>
    <definedName name="Local_Low">#REF!</definedName>
    <definedName name="MAG">'[2]17M1'!$T$11:$T$20</definedName>
    <definedName name="Names" localSheetId="10">#REF!</definedName>
    <definedName name="Names">#REF!</definedName>
    <definedName name="PER" localSheetId="10">#REF!</definedName>
    <definedName name="PER">#REF!</definedName>
    <definedName name="perm" localSheetId="10">#REF!</definedName>
    <definedName name="perm">#REF!</definedName>
    <definedName name="Permanent_Irreversible" localSheetId="10">#REF!</definedName>
    <definedName name="Permanent_Irreversible">#REF!</definedName>
    <definedName name="_xlnm.Print_Area" localSheetId="0">'Front Page'!$A$1:$I$35</definedName>
    <definedName name="_xlnm.Print_Area">[3]Sheet1!$A$1:$M$82</definedName>
    <definedName name="RAG" localSheetId="10">#REF!</definedName>
    <definedName name="RAG">#REF!</definedName>
    <definedName name="Short">#REF!</definedName>
    <definedName name="sig" localSheetId="10">#REF!</definedName>
    <definedName name="sig">#REF!</definedName>
    <definedName name="sig_1">'[2]17M1'!$Z$6:$Z$11</definedName>
    <definedName name="sigg" localSheetId="10">#REF!</definedName>
    <definedName name="sigg">#REF!</definedName>
    <definedName name="Significant_Positive" localSheetId="10">#REF!</definedName>
    <definedName name="Significant_Positive">#REF!</definedName>
    <definedName name="sigs" localSheetId="10">#REF!</definedName>
    <definedName name="sigs">#REF!</definedName>
    <definedName name="Standards">[1]Lists!$B$4:$B$13</definedName>
    <definedName name="TEMPPER">'[2]17M1'!$W$6:$W$10</definedName>
    <definedName name="Yes">'[2]17M1'!$T$6:$T$8</definedName>
    <definedName name="yes1" localSheetId="10">#REF!</definedName>
    <definedName name="yes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9" i="195" l="1"/>
  <c r="V10" i="195"/>
  <c r="V11" i="195"/>
  <c r="V12" i="195"/>
  <c r="V13" i="195"/>
  <c r="V14" i="195"/>
  <c r="V15" i="195"/>
  <c r="V16" i="195"/>
  <c r="V17" i="195"/>
  <c r="V18" i="195"/>
  <c r="V19" i="195"/>
  <c r="V20" i="195"/>
  <c r="V21" i="195"/>
  <c r="V22" i="195"/>
  <c r="V23" i="195"/>
  <c r="V24" i="195"/>
  <c r="V25" i="195"/>
  <c r="V26" i="195"/>
  <c r="V27" i="195"/>
  <c r="V28" i="195"/>
  <c r="V29" i="195"/>
  <c r="V30" i="195"/>
  <c r="V31" i="195"/>
  <c r="V32" i="195"/>
  <c r="V33" i="195"/>
  <c r="V34" i="195"/>
  <c r="V35" i="195"/>
  <c r="V36" i="195"/>
  <c r="V37" i="195"/>
  <c r="V38" i="195"/>
  <c r="V39" i="195"/>
  <c r="V40" i="195"/>
  <c r="V41" i="195"/>
  <c r="V42" i="195"/>
  <c r="V43" i="195"/>
  <c r="V44" i="195"/>
  <c r="V45" i="195"/>
  <c r="V46" i="195"/>
  <c r="V47" i="195"/>
  <c r="V48" i="195"/>
  <c r="V49" i="195"/>
  <c r="V50" i="195"/>
  <c r="V51" i="195"/>
  <c r="V52" i="195"/>
  <c r="V53" i="195"/>
  <c r="V54" i="195"/>
  <c r="V55" i="195"/>
  <c r="V56" i="195"/>
  <c r="V57" i="195"/>
  <c r="V58" i="195"/>
  <c r="V59" i="195"/>
  <c r="V60" i="195"/>
  <c r="V61" i="195"/>
  <c r="V62" i="195"/>
  <c r="V63" i="195"/>
  <c r="V64" i="195"/>
  <c r="V65" i="195"/>
  <c r="V66" i="195"/>
  <c r="V67" i="195"/>
  <c r="V68" i="195"/>
  <c r="V69" i="195"/>
  <c r="V70" i="195"/>
  <c r="V71" i="195"/>
  <c r="V72" i="195"/>
  <c r="V73" i="195"/>
  <c r="V74" i="195"/>
  <c r="V75" i="195"/>
  <c r="V76" i="195"/>
  <c r="V77" i="195"/>
  <c r="V78" i="195"/>
  <c r="V79" i="195"/>
  <c r="V80" i="195"/>
  <c r="V81" i="195"/>
  <c r="V82" i="195"/>
  <c r="V83" i="195"/>
  <c r="V84" i="195"/>
  <c r="V85" i="195"/>
  <c r="V86" i="195"/>
  <c r="V87" i="195"/>
  <c r="V88" i="195"/>
  <c r="V8" i="195"/>
  <c r="U9" i="195"/>
  <c r="U10" i="195"/>
  <c r="U11" i="195"/>
  <c r="U12" i="195"/>
  <c r="U13" i="195"/>
  <c r="U14" i="195"/>
  <c r="U15" i="195"/>
  <c r="U16" i="195"/>
  <c r="U17" i="195"/>
  <c r="U18" i="195"/>
  <c r="U19" i="195"/>
  <c r="U20" i="195"/>
  <c r="U21" i="195"/>
  <c r="U22" i="195"/>
  <c r="U23" i="195"/>
  <c r="U24" i="195"/>
  <c r="U25" i="195"/>
  <c r="U26" i="195"/>
  <c r="U27" i="195"/>
  <c r="U28" i="195"/>
  <c r="U29" i="195"/>
  <c r="U30" i="195"/>
  <c r="U31" i="195"/>
  <c r="U32" i="195"/>
  <c r="U33" i="195"/>
  <c r="U34" i="195"/>
  <c r="U35" i="195"/>
  <c r="U36" i="195"/>
  <c r="U37" i="195"/>
  <c r="U38" i="195"/>
  <c r="U39" i="195"/>
  <c r="U40" i="195"/>
  <c r="U41" i="195"/>
  <c r="U42" i="195"/>
  <c r="U43" i="195"/>
  <c r="U44" i="195"/>
  <c r="U45" i="195"/>
  <c r="U46" i="195"/>
  <c r="U47" i="195"/>
  <c r="U48" i="195"/>
  <c r="U49" i="195"/>
  <c r="U50" i="195"/>
  <c r="U51" i="195"/>
  <c r="U52" i="195"/>
  <c r="U53" i="195"/>
  <c r="U54" i="195"/>
  <c r="U55" i="195"/>
  <c r="U56" i="195"/>
  <c r="U57" i="195"/>
  <c r="U58" i="195"/>
  <c r="U59" i="195"/>
  <c r="U60" i="195"/>
  <c r="U61" i="195"/>
  <c r="U62" i="195"/>
  <c r="U63" i="195"/>
  <c r="U64" i="195"/>
  <c r="U65" i="195"/>
  <c r="U66" i="195"/>
  <c r="U67" i="195"/>
  <c r="U68" i="195"/>
  <c r="U69" i="195"/>
  <c r="U70" i="195"/>
  <c r="U71" i="195"/>
  <c r="U72" i="195"/>
  <c r="U73" i="195"/>
  <c r="U74" i="195"/>
  <c r="U75" i="195"/>
  <c r="U76" i="195"/>
  <c r="U77" i="195"/>
  <c r="U78" i="195"/>
  <c r="U79" i="195"/>
  <c r="U80" i="195"/>
  <c r="U81" i="195"/>
  <c r="U82" i="195"/>
  <c r="U83" i="195"/>
  <c r="U84" i="195"/>
  <c r="U85" i="195"/>
  <c r="U8" i="195"/>
  <c r="A96" i="270"/>
  <c r="A98" i="270"/>
  <c r="W65" i="270"/>
  <c r="W66" i="270"/>
  <c r="W67" i="270"/>
  <c r="W68" i="270"/>
  <c r="W69" i="270"/>
  <c r="W70" i="270"/>
  <c r="W71" i="270"/>
  <c r="W72" i="270"/>
  <c r="W73" i="270"/>
  <c r="V69" i="270"/>
  <c r="V70" i="270"/>
  <c r="V71" i="270"/>
  <c r="V72" i="270"/>
  <c r="V73" i="270"/>
  <c r="V66" i="270"/>
  <c r="V67" i="270"/>
  <c r="V68" i="270"/>
  <c r="V54" i="270"/>
  <c r="V65" i="270"/>
  <c r="S47" i="270"/>
  <c r="V28" i="270"/>
  <c r="V8" i="270"/>
  <c r="U9" i="270"/>
  <c r="U10" i="270"/>
  <c r="U11" i="270"/>
  <c r="U12" i="270"/>
  <c r="U13" i="270"/>
  <c r="U14" i="270"/>
  <c r="U15" i="270"/>
  <c r="U16" i="270"/>
  <c r="U17" i="270"/>
  <c r="U18" i="270"/>
  <c r="U19" i="270"/>
  <c r="U20" i="270"/>
  <c r="U21" i="270"/>
  <c r="U22" i="270"/>
  <c r="U23" i="270"/>
  <c r="U24" i="270"/>
  <c r="U25" i="270"/>
  <c r="U26" i="270"/>
  <c r="U27" i="270"/>
  <c r="U28" i="270"/>
  <c r="U29" i="270"/>
  <c r="U30" i="270"/>
  <c r="U31" i="270"/>
  <c r="U32" i="270"/>
  <c r="U33" i="270"/>
  <c r="U34" i="270"/>
  <c r="U35" i="270"/>
  <c r="U36" i="270"/>
  <c r="U37" i="270"/>
  <c r="U38" i="270"/>
  <c r="U39" i="270"/>
  <c r="U40" i="270"/>
  <c r="U41" i="270"/>
  <c r="U42" i="270"/>
  <c r="U43" i="270"/>
  <c r="U44" i="270"/>
  <c r="U45" i="270"/>
  <c r="U46" i="270"/>
  <c r="U47" i="270"/>
  <c r="U48" i="270"/>
  <c r="U49" i="270"/>
  <c r="U50" i="270"/>
  <c r="U51" i="270"/>
  <c r="U52" i="270"/>
  <c r="U53" i="270"/>
  <c r="U54" i="270"/>
  <c r="U55" i="270"/>
  <c r="U56" i="270"/>
  <c r="U57" i="270"/>
  <c r="U58" i="270"/>
  <c r="U59" i="270"/>
  <c r="U60" i="270"/>
  <c r="U61" i="270"/>
  <c r="U62" i="270"/>
  <c r="U63" i="270"/>
  <c r="U64" i="270"/>
  <c r="U65" i="270"/>
  <c r="U66" i="270"/>
  <c r="U67" i="270"/>
  <c r="U68" i="270"/>
  <c r="U69" i="270"/>
  <c r="U70" i="270"/>
  <c r="U71" i="270"/>
  <c r="U72" i="270"/>
  <c r="U73" i="270"/>
  <c r="U74" i="270"/>
  <c r="U75" i="270"/>
  <c r="U76" i="270"/>
  <c r="U77" i="270"/>
  <c r="U78" i="270"/>
  <c r="U79" i="270"/>
  <c r="U80" i="270"/>
  <c r="U81" i="270"/>
  <c r="U82" i="270"/>
  <c r="U83" i="270"/>
  <c r="U84" i="270"/>
  <c r="U85" i="270"/>
  <c r="U86" i="270"/>
  <c r="U87" i="270"/>
  <c r="U8" i="270"/>
  <c r="T8" i="271"/>
  <c r="S8" i="271"/>
  <c r="S7" i="271"/>
  <c r="T8" i="270"/>
  <c r="T7" i="270"/>
  <c r="A98" i="271"/>
  <c r="A92" i="270"/>
  <c r="A96" i="271" l="1"/>
  <c r="A98" i="306"/>
  <c r="A96" i="208" l="1"/>
  <c r="R7" i="269" l="1"/>
  <c r="S7" i="269"/>
  <c r="T7" i="269"/>
  <c r="R8" i="269"/>
  <c r="S8" i="269"/>
  <c r="T8" i="269"/>
  <c r="U8" i="269"/>
  <c r="V8" i="269"/>
  <c r="R18" i="269"/>
  <c r="S18" i="269"/>
  <c r="T18" i="269"/>
  <c r="U18" i="269"/>
  <c r="V18" i="269"/>
  <c r="R20" i="269"/>
  <c r="S20" i="269"/>
  <c r="T20" i="269"/>
  <c r="U20" i="269"/>
  <c r="V20" i="269"/>
  <c r="R28" i="269"/>
  <c r="S28" i="269"/>
  <c r="T28" i="269"/>
  <c r="U28" i="269"/>
  <c r="V28" i="269"/>
  <c r="R36" i="269"/>
  <c r="S36" i="269"/>
  <c r="T36" i="269"/>
  <c r="U36" i="269"/>
  <c r="V36" i="269"/>
  <c r="R42" i="269"/>
  <c r="S42" i="269"/>
  <c r="T42" i="269"/>
  <c r="U42" i="269"/>
  <c r="V42" i="269"/>
  <c r="R47" i="269"/>
  <c r="S47" i="269"/>
  <c r="T47" i="269"/>
  <c r="U47" i="269"/>
  <c r="V47" i="269"/>
  <c r="R48" i="269"/>
  <c r="S48" i="269"/>
  <c r="T48" i="269"/>
  <c r="R49" i="269"/>
  <c r="S49" i="269"/>
  <c r="T49" i="269"/>
  <c r="U49" i="269"/>
  <c r="V49" i="269"/>
  <c r="R54" i="269"/>
  <c r="S54" i="269"/>
  <c r="T54" i="269"/>
  <c r="U54" i="269"/>
  <c r="V54" i="269"/>
  <c r="R57" i="269"/>
  <c r="S57" i="269"/>
  <c r="T57" i="269"/>
  <c r="U57" i="269"/>
  <c r="V57" i="269"/>
  <c r="R65" i="269"/>
  <c r="S65" i="269"/>
  <c r="T65" i="269"/>
  <c r="U65" i="269"/>
  <c r="V65" i="269"/>
  <c r="R72" i="269"/>
  <c r="S72" i="269"/>
  <c r="T72" i="269"/>
  <c r="U72" i="269"/>
  <c r="V72" i="269"/>
  <c r="R77" i="269"/>
  <c r="S77" i="269"/>
  <c r="T77" i="269"/>
  <c r="U77" i="269"/>
  <c r="V77" i="269"/>
  <c r="R84" i="269"/>
  <c r="S84" i="269"/>
  <c r="T84" i="269"/>
  <c r="U84" i="269"/>
  <c r="V84" i="269"/>
  <c r="T87" i="269"/>
  <c r="S87" i="328"/>
  <c r="R87" i="328"/>
  <c r="V84" i="328"/>
  <c r="U84" i="328"/>
  <c r="T84" i="328"/>
  <c r="S84" i="328"/>
  <c r="R84" i="328"/>
  <c r="V77" i="328"/>
  <c r="U77" i="328"/>
  <c r="T77" i="328"/>
  <c r="S77" i="328"/>
  <c r="R77" i="328"/>
  <c r="V72" i="328"/>
  <c r="U72" i="328"/>
  <c r="T72" i="328"/>
  <c r="S72" i="328"/>
  <c r="R72" i="328"/>
  <c r="V65" i="328"/>
  <c r="U65" i="328"/>
  <c r="T65" i="328"/>
  <c r="S65" i="328"/>
  <c r="R65" i="328"/>
  <c r="V57" i="328"/>
  <c r="U57" i="328"/>
  <c r="T57" i="328"/>
  <c r="S57" i="328"/>
  <c r="R57" i="328"/>
  <c r="V54" i="328"/>
  <c r="U54" i="328"/>
  <c r="T54" i="328"/>
  <c r="S54" i="328"/>
  <c r="R54" i="328"/>
  <c r="V49" i="328"/>
  <c r="U49" i="328"/>
  <c r="T49" i="328"/>
  <c r="S49" i="328"/>
  <c r="R49" i="328"/>
  <c r="T48" i="328"/>
  <c r="S48" i="328"/>
  <c r="R48" i="328"/>
  <c r="V47" i="328"/>
  <c r="U47" i="328"/>
  <c r="T47" i="328"/>
  <c r="S47" i="328"/>
  <c r="R47" i="328"/>
  <c r="V42" i="328"/>
  <c r="U42" i="328"/>
  <c r="T42" i="328"/>
  <c r="S42" i="328"/>
  <c r="R42" i="328"/>
  <c r="V36" i="328"/>
  <c r="U36" i="328"/>
  <c r="T36" i="328"/>
  <c r="S36" i="328"/>
  <c r="R36" i="328"/>
  <c r="V28" i="328"/>
  <c r="U28" i="328"/>
  <c r="T28" i="328"/>
  <c r="S28" i="328"/>
  <c r="R28" i="328"/>
  <c r="V20" i="328"/>
  <c r="U20" i="328"/>
  <c r="T20" i="328"/>
  <c r="S20" i="328"/>
  <c r="R20" i="328"/>
  <c r="V18" i="328"/>
  <c r="U18" i="328"/>
  <c r="T18" i="328"/>
  <c r="S18" i="328"/>
  <c r="R18" i="328"/>
  <c r="V8" i="328"/>
  <c r="A98" i="328" s="1"/>
  <c r="U8" i="328"/>
  <c r="A96" i="328" s="1"/>
  <c r="T8" i="328"/>
  <c r="S8" i="328"/>
  <c r="R8" i="328"/>
  <c r="T7" i="328"/>
  <c r="S7" i="328"/>
  <c r="R7" i="328"/>
  <c r="S87" i="327"/>
  <c r="R87" i="327"/>
  <c r="V84" i="327"/>
  <c r="U84" i="327"/>
  <c r="T84" i="327"/>
  <c r="S84" i="327"/>
  <c r="R84" i="327"/>
  <c r="V77" i="327"/>
  <c r="U77" i="327"/>
  <c r="T77" i="327"/>
  <c r="S77" i="327"/>
  <c r="R77" i="327"/>
  <c r="V72" i="327"/>
  <c r="U72" i="327"/>
  <c r="T72" i="327"/>
  <c r="S72" i="327"/>
  <c r="R72" i="327"/>
  <c r="V65" i="327"/>
  <c r="U65" i="327"/>
  <c r="T65" i="327"/>
  <c r="S65" i="327"/>
  <c r="R65" i="327"/>
  <c r="V57" i="327"/>
  <c r="U57" i="327"/>
  <c r="T57" i="327"/>
  <c r="S57" i="327"/>
  <c r="R57" i="327"/>
  <c r="V54" i="327"/>
  <c r="U54" i="327"/>
  <c r="T54" i="327"/>
  <c r="S54" i="327"/>
  <c r="R54" i="327"/>
  <c r="V49" i="327"/>
  <c r="U49" i="327"/>
  <c r="T49" i="327"/>
  <c r="S49" i="327"/>
  <c r="R49" i="327"/>
  <c r="T48" i="327"/>
  <c r="S48" i="327"/>
  <c r="R48" i="327"/>
  <c r="V47" i="327"/>
  <c r="U47" i="327"/>
  <c r="T47" i="327"/>
  <c r="S47" i="327"/>
  <c r="R47" i="327"/>
  <c r="V42" i="327"/>
  <c r="U42" i="327"/>
  <c r="T42" i="327"/>
  <c r="S42" i="327"/>
  <c r="R42" i="327"/>
  <c r="V36" i="327"/>
  <c r="U36" i="327"/>
  <c r="T36" i="327"/>
  <c r="S36" i="327"/>
  <c r="R36" i="327"/>
  <c r="V28" i="327"/>
  <c r="U28" i="327"/>
  <c r="T28" i="327"/>
  <c r="S28" i="327"/>
  <c r="R28" i="327"/>
  <c r="V20" i="327"/>
  <c r="U20" i="327"/>
  <c r="T20" i="327"/>
  <c r="S20" i="327"/>
  <c r="R20" i="327"/>
  <c r="V18" i="327"/>
  <c r="U18" i="327"/>
  <c r="T18" i="327"/>
  <c r="S18" i="327"/>
  <c r="R18" i="327"/>
  <c r="V8" i="327"/>
  <c r="A98" i="327" s="1"/>
  <c r="U8" i="327"/>
  <c r="A96" i="327" s="1"/>
  <c r="T8" i="327"/>
  <c r="S8" i="327"/>
  <c r="R8" i="327"/>
  <c r="T7" i="327"/>
  <c r="S7" i="327"/>
  <c r="R7" i="327"/>
  <c r="S87" i="326"/>
  <c r="R87" i="326"/>
  <c r="V84" i="326"/>
  <c r="U84" i="326"/>
  <c r="T84" i="326"/>
  <c r="S84" i="326"/>
  <c r="R84" i="326"/>
  <c r="V77" i="326"/>
  <c r="U77" i="326"/>
  <c r="T77" i="326"/>
  <c r="S77" i="326"/>
  <c r="R77" i="326"/>
  <c r="V72" i="326"/>
  <c r="U72" i="326"/>
  <c r="T72" i="326"/>
  <c r="S72" i="326"/>
  <c r="R72" i="326"/>
  <c r="V65" i="326"/>
  <c r="U65" i="326"/>
  <c r="T65" i="326"/>
  <c r="S65" i="326"/>
  <c r="R65" i="326"/>
  <c r="V57" i="326"/>
  <c r="U57" i="326"/>
  <c r="T57" i="326"/>
  <c r="S57" i="326"/>
  <c r="R57" i="326"/>
  <c r="V54" i="326"/>
  <c r="U54" i="326"/>
  <c r="T54" i="326"/>
  <c r="S54" i="326"/>
  <c r="R54" i="326"/>
  <c r="V49" i="326"/>
  <c r="U49" i="326"/>
  <c r="T49" i="326"/>
  <c r="S49" i="326"/>
  <c r="R49" i="326"/>
  <c r="T48" i="326"/>
  <c r="S48" i="326"/>
  <c r="R48" i="326"/>
  <c r="V47" i="326"/>
  <c r="U47" i="326"/>
  <c r="T47" i="326"/>
  <c r="S47" i="326"/>
  <c r="R47" i="326"/>
  <c r="V42" i="326"/>
  <c r="U42" i="326"/>
  <c r="T42" i="326"/>
  <c r="S42" i="326"/>
  <c r="R42" i="326"/>
  <c r="V36" i="326"/>
  <c r="U36" i="326"/>
  <c r="T36" i="326"/>
  <c r="S36" i="326"/>
  <c r="R36" i="326"/>
  <c r="V28" i="326"/>
  <c r="U28" i="326"/>
  <c r="T28" i="326"/>
  <c r="S28" i="326"/>
  <c r="R28" i="326"/>
  <c r="V20" i="326"/>
  <c r="A98" i="326" s="1"/>
  <c r="U20" i="326"/>
  <c r="A96" i="326" s="1"/>
  <c r="T20" i="326"/>
  <c r="S20" i="326"/>
  <c r="R20" i="326"/>
  <c r="V18" i="326"/>
  <c r="U18" i="326"/>
  <c r="T18" i="326"/>
  <c r="S18" i="326"/>
  <c r="R18" i="326"/>
  <c r="V8" i="326"/>
  <c r="U8" i="326"/>
  <c r="T8" i="326"/>
  <c r="S8" i="326"/>
  <c r="R8" i="326"/>
  <c r="T7" i="326"/>
  <c r="S7" i="326"/>
  <c r="R7" i="326"/>
  <c r="S87" i="325"/>
  <c r="R87" i="325"/>
  <c r="V84" i="325"/>
  <c r="U84" i="325"/>
  <c r="T84" i="325"/>
  <c r="S84" i="325"/>
  <c r="R84" i="325"/>
  <c r="V77" i="325"/>
  <c r="U77" i="325"/>
  <c r="T77" i="325"/>
  <c r="S77" i="325"/>
  <c r="R77" i="325"/>
  <c r="V72" i="325"/>
  <c r="U72" i="325"/>
  <c r="T72" i="325"/>
  <c r="S72" i="325"/>
  <c r="R72" i="325"/>
  <c r="V65" i="325"/>
  <c r="U65" i="325"/>
  <c r="T65" i="325"/>
  <c r="S65" i="325"/>
  <c r="R65" i="325"/>
  <c r="V57" i="325"/>
  <c r="U57" i="325"/>
  <c r="T57" i="325"/>
  <c r="S57" i="325"/>
  <c r="R57" i="325"/>
  <c r="V54" i="325"/>
  <c r="U54" i="325"/>
  <c r="T54" i="325"/>
  <c r="S54" i="325"/>
  <c r="R54" i="325"/>
  <c r="V49" i="325"/>
  <c r="U49" i="325"/>
  <c r="T49" i="325"/>
  <c r="S49" i="325"/>
  <c r="R49" i="325"/>
  <c r="T48" i="325"/>
  <c r="S48" i="325"/>
  <c r="R48" i="325"/>
  <c r="V47" i="325"/>
  <c r="U47" i="325"/>
  <c r="T47" i="325"/>
  <c r="S47" i="325"/>
  <c r="R47" i="325"/>
  <c r="V42" i="325"/>
  <c r="U42" i="325"/>
  <c r="T42" i="325"/>
  <c r="S42" i="325"/>
  <c r="R42" i="325"/>
  <c r="V36" i="325"/>
  <c r="U36" i="325"/>
  <c r="T36" i="325"/>
  <c r="S36" i="325"/>
  <c r="R36" i="325"/>
  <c r="V28" i="325"/>
  <c r="U28" i="325"/>
  <c r="T28" i="325"/>
  <c r="S28" i="325"/>
  <c r="R28" i="325"/>
  <c r="V20" i="325"/>
  <c r="U20" i="325"/>
  <c r="T20" i="325"/>
  <c r="S20" i="325"/>
  <c r="R20" i="325"/>
  <c r="V18" i="325"/>
  <c r="U18" i="325"/>
  <c r="T18" i="325"/>
  <c r="S18" i="325"/>
  <c r="R18" i="325"/>
  <c r="V8" i="325"/>
  <c r="A98" i="325" s="1"/>
  <c r="U8" i="325"/>
  <c r="A96" i="325" s="1"/>
  <c r="T8" i="325"/>
  <c r="S8" i="325"/>
  <c r="R8" i="325"/>
  <c r="T7" i="325"/>
  <c r="S7" i="325"/>
  <c r="R7" i="325"/>
  <c r="H19" i="2" a="1"/>
  <c r="G19" i="2" a="1"/>
  <c r="E20" i="2" a="1"/>
  <c r="L9" i="2" a="1"/>
  <c r="D9" i="2" a="1"/>
  <c r="I10" i="2" a="1"/>
  <c r="H20" i="2" a="1"/>
  <c r="K9" i="2" a="1"/>
  <c r="F20" i="2" a="1"/>
  <c r="G9" i="2" a="1"/>
  <c r="K10" i="2" a="1"/>
  <c r="C19" i="2" a="1"/>
  <c r="L19" i="2" a="1"/>
  <c r="E10" i="2" a="1"/>
  <c r="P19" i="2" a="1"/>
  <c r="F19" i="2" a="1"/>
  <c r="J19" i="2" a="1"/>
  <c r="K19" i="2" a="1"/>
  <c r="K20" i="2" a="1"/>
  <c r="L20" i="2" a="1"/>
  <c r="H9" i="2" a="1"/>
  <c r="D10" i="2" a="1"/>
  <c r="E12" i="2" a="1"/>
  <c r="H12" i="2" a="1"/>
  <c r="P20" i="2" a="1"/>
  <c r="G20" i="2" a="1"/>
  <c r="N9" i="2" a="1"/>
  <c r="L12" i="2" a="1"/>
  <c r="E19" i="2" a="1"/>
  <c r="P10" i="2" a="1"/>
  <c r="F10" i="2" a="1"/>
  <c r="O12" i="2" a="1"/>
  <c r="C9" i="2" a="1"/>
  <c r="I20" i="2" a="1"/>
  <c r="J10" i="2" a="1"/>
  <c r="I9" i="2" a="1"/>
  <c r="C10" i="2" a="1"/>
  <c r="M9" i="2" a="1"/>
  <c r="I19" i="2" a="1"/>
  <c r="P9" i="2" a="1"/>
  <c r="N10" i="2" a="1"/>
  <c r="D12" i="2" a="1"/>
  <c r="H10" i="2" a="1"/>
  <c r="J9" i="2" a="1"/>
  <c r="K12" i="2" a="1"/>
  <c r="D20" i="2" a="1"/>
  <c r="J20" i="2" a="1"/>
  <c r="M10" i="2" a="1"/>
  <c r="G10" i="2" a="1"/>
  <c r="I12" i="2" a="1"/>
  <c r="M19" i="2" a="1"/>
  <c r="O20" i="2" a="1"/>
  <c r="M8" i="2" a="1"/>
  <c r="C20" i="2" a="1"/>
  <c r="C12" i="2" a="1"/>
  <c r="F12" i="2" a="1"/>
  <c r="O9" i="2" a="1"/>
  <c r="J12" i="2" a="1"/>
  <c r="P12" i="2" a="1"/>
  <c r="L10" i="2" a="1"/>
  <c r="M20" i="2" a="1"/>
  <c r="O19" i="2" a="1"/>
  <c r="M12" i="2" a="1"/>
  <c r="E9" i="2" a="1"/>
  <c r="N12" i="2" a="1"/>
  <c r="N20" i="2" a="1"/>
  <c r="G12" i="2" a="1"/>
  <c r="N19" i="2" a="1"/>
  <c r="O10" i="2" a="1"/>
  <c r="D19" i="2" a="1"/>
  <c r="F9" i="2" a="1"/>
  <c r="A96" i="269" l="1"/>
  <c r="A98" i="269"/>
  <c r="A90" i="269"/>
  <c r="A92" i="269"/>
  <c r="M20" i="2"/>
  <c r="I20" i="2"/>
  <c r="E20" i="2"/>
  <c r="O19" i="2"/>
  <c r="AF19" i="2" s="1"/>
  <c r="K19" i="2"/>
  <c r="AB19" i="2" s="1"/>
  <c r="G19" i="2"/>
  <c r="X19" i="2" s="1"/>
  <c r="C19" i="2"/>
  <c r="T19" i="2" s="1"/>
  <c r="P20" i="2"/>
  <c r="L20" i="2"/>
  <c r="H20" i="2"/>
  <c r="D20" i="2"/>
  <c r="N19" i="2"/>
  <c r="AE19" i="2" s="1"/>
  <c r="J19" i="2"/>
  <c r="AA19" i="2" s="1"/>
  <c r="F19" i="2"/>
  <c r="W19" i="2" s="1"/>
  <c r="O20" i="2"/>
  <c r="K20" i="2"/>
  <c r="G20" i="2"/>
  <c r="C20" i="2"/>
  <c r="M19" i="2"/>
  <c r="AD19" i="2" s="1"/>
  <c r="I19" i="2"/>
  <c r="Z19" i="2" s="1"/>
  <c r="E19" i="2"/>
  <c r="V19" i="2" s="1"/>
  <c r="N20" i="2"/>
  <c r="J20" i="2"/>
  <c r="F20" i="2"/>
  <c r="P19" i="2"/>
  <c r="AG19" i="2" s="1"/>
  <c r="L19" i="2"/>
  <c r="AC19" i="2" s="1"/>
  <c r="H19" i="2"/>
  <c r="Y19" i="2" s="1"/>
  <c r="D19" i="2"/>
  <c r="U19" i="2" s="1"/>
  <c r="A90" i="328"/>
  <c r="A92" i="328"/>
  <c r="M8" i="2"/>
  <c r="H10" i="2"/>
  <c r="Y10" i="2" s="1"/>
  <c r="M10" i="2"/>
  <c r="AD10" i="2" s="1"/>
  <c r="E10" i="2"/>
  <c r="V10" i="2" s="1"/>
  <c r="J10" i="2"/>
  <c r="AA10" i="2" s="1"/>
  <c r="C10" i="2"/>
  <c r="T10" i="2" s="1"/>
  <c r="D10" i="2"/>
  <c r="U10" i="2" s="1"/>
  <c r="K10" i="2"/>
  <c r="AB10" i="2" s="1"/>
  <c r="P10" i="2"/>
  <c r="AG10" i="2" s="1"/>
  <c r="O10" i="2"/>
  <c r="AF10" i="2" s="1"/>
  <c r="G10" i="2"/>
  <c r="X10" i="2" s="1"/>
  <c r="L10" i="2"/>
  <c r="AC10" i="2" s="1"/>
  <c r="I10" i="2"/>
  <c r="Z10" i="2" s="1"/>
  <c r="N10" i="2"/>
  <c r="AE10" i="2" s="1"/>
  <c r="F10" i="2"/>
  <c r="W10" i="2" s="1"/>
  <c r="G12" i="2"/>
  <c r="X12" i="2" s="1"/>
  <c r="L12" i="2"/>
  <c r="AC12" i="2" s="1"/>
  <c r="I12" i="2"/>
  <c r="Z12" i="2" s="1"/>
  <c r="K12" i="2"/>
  <c r="AB12" i="2" s="1"/>
  <c r="C12" i="2"/>
  <c r="T12" i="2" s="1"/>
  <c r="P12" i="2"/>
  <c r="AG12" i="2" s="1"/>
  <c r="H12" i="2"/>
  <c r="Y12" i="2" s="1"/>
  <c r="O12" i="2"/>
  <c r="AF12" i="2" s="1"/>
  <c r="D12" i="2"/>
  <c r="U12" i="2" s="1"/>
  <c r="N12" i="2"/>
  <c r="AE12" i="2" s="1"/>
  <c r="F12" i="2"/>
  <c r="W12" i="2" s="1"/>
  <c r="M12" i="2"/>
  <c r="AD12" i="2" s="1"/>
  <c r="E12" i="2"/>
  <c r="V12" i="2" s="1"/>
  <c r="J12" i="2"/>
  <c r="AA12" i="2" s="1"/>
  <c r="C9" i="2"/>
  <c r="T9" i="2" s="1"/>
  <c r="H9" i="2"/>
  <c r="Y9" i="2" s="1"/>
  <c r="M9" i="2"/>
  <c r="AD9" i="2" s="1"/>
  <c r="E9" i="2"/>
  <c r="V9" i="2" s="1"/>
  <c r="P9" i="2"/>
  <c r="AG9" i="2" s="1"/>
  <c r="J9" i="2"/>
  <c r="AA9" i="2" s="1"/>
  <c r="K9" i="2"/>
  <c r="AB9" i="2" s="1"/>
  <c r="O9" i="2"/>
  <c r="AF9" i="2" s="1"/>
  <c r="G9" i="2"/>
  <c r="X9" i="2" s="1"/>
  <c r="L9" i="2"/>
  <c r="AC9" i="2" s="1"/>
  <c r="D9" i="2"/>
  <c r="U9" i="2" s="1"/>
  <c r="I9" i="2"/>
  <c r="Z9" i="2" s="1"/>
  <c r="N9" i="2"/>
  <c r="AE9" i="2" s="1"/>
  <c r="F9" i="2"/>
  <c r="W9" i="2" s="1"/>
  <c r="A90" i="327"/>
  <c r="A92" i="327"/>
  <c r="A90" i="326"/>
  <c r="A92" i="326"/>
  <c r="A92" i="325"/>
  <c r="A90" i="325"/>
  <c r="A98" i="215"/>
  <c r="A98" i="267"/>
  <c r="A98" i="268"/>
  <c r="A98" i="230"/>
  <c r="A98" i="232"/>
  <c r="A98" i="236"/>
  <c r="A98" i="238"/>
  <c r="A98" i="239"/>
  <c r="A98" i="240"/>
  <c r="A98" i="242"/>
  <c r="A98" i="241"/>
  <c r="A98" i="244"/>
  <c r="A98" i="243"/>
  <c r="A98" i="250"/>
  <c r="A98" i="255"/>
  <c r="A98" i="259"/>
  <c r="A98" i="209"/>
  <c r="A98" i="210"/>
  <c r="A98" i="212"/>
  <c r="A98" i="213"/>
  <c r="A98" i="214"/>
  <c r="A98" i="300"/>
  <c r="A98" i="301"/>
  <c r="A98" i="302"/>
  <c r="A98" i="304"/>
  <c r="A98" i="203"/>
  <c r="A98" i="194"/>
  <c r="A98" i="193"/>
  <c r="A98" i="192"/>
  <c r="A98" i="196"/>
  <c r="A98" i="305"/>
  <c r="A98" i="311"/>
  <c r="A98" i="312"/>
  <c r="A98" i="313"/>
  <c r="A98" i="188"/>
  <c r="A98" i="190"/>
  <c r="A98" i="207"/>
  <c r="A98" i="245"/>
  <c r="A96" i="215"/>
  <c r="A96" i="256"/>
  <c r="A96" i="267"/>
  <c r="A96" i="268"/>
  <c r="A96" i="230"/>
  <c r="A96" i="232"/>
  <c r="A96" i="236"/>
  <c r="A96" i="238"/>
  <c r="A96" i="239"/>
  <c r="A96" i="240"/>
  <c r="A96" i="250"/>
  <c r="A96" i="255"/>
  <c r="A96" i="209"/>
  <c r="A96" i="212"/>
  <c r="A96" i="213"/>
  <c r="A96" i="214"/>
  <c r="A96" i="300"/>
  <c r="A96" i="301"/>
  <c r="A96" i="302"/>
  <c r="A96" i="304"/>
  <c r="A96" i="203"/>
  <c r="A96" i="193"/>
  <c r="A96" i="192"/>
  <c r="A96" i="196"/>
  <c r="A96" i="306"/>
  <c r="A96" i="310"/>
  <c r="A96" i="311"/>
  <c r="A96" i="312"/>
  <c r="A96" i="313"/>
  <c r="A96" i="188"/>
  <c r="A96" i="190"/>
  <c r="A96" i="205"/>
  <c r="A96" i="207"/>
  <c r="V84" i="215"/>
  <c r="V84" i="256"/>
  <c r="V84" i="267"/>
  <c r="V84" i="268"/>
  <c r="V84" i="230"/>
  <c r="V84" i="232"/>
  <c r="V84" i="236"/>
  <c r="V84" i="238"/>
  <c r="V84" i="239"/>
  <c r="V84" i="240"/>
  <c r="V84" i="242"/>
  <c r="V84" i="241"/>
  <c r="V84" i="244"/>
  <c r="V84" i="243"/>
  <c r="V84" i="250"/>
  <c r="V84" i="255"/>
  <c r="V84" i="259"/>
  <c r="V84" i="208"/>
  <c r="V84" i="209"/>
  <c r="V84" i="210"/>
  <c r="V84" i="211"/>
  <c r="V84" i="212"/>
  <c r="V84" i="213"/>
  <c r="V84" i="214"/>
  <c r="V84" i="300"/>
  <c r="V84" i="301"/>
  <c r="V84" i="302"/>
  <c r="V84" i="303"/>
  <c r="V84" i="304"/>
  <c r="V84" i="203"/>
  <c r="V84" i="194"/>
  <c r="V84" i="193"/>
  <c r="V84" i="192"/>
  <c r="V84" i="196"/>
  <c r="V84" i="305"/>
  <c r="V84" i="306"/>
  <c r="V84" i="310"/>
  <c r="V84" i="311"/>
  <c r="V84" i="312"/>
  <c r="V84" i="313"/>
  <c r="V84" i="201"/>
  <c r="V84" i="188"/>
  <c r="V84" i="190"/>
  <c r="V84" i="204"/>
  <c r="V84" i="205"/>
  <c r="V84" i="206"/>
  <c r="V84" i="207"/>
  <c r="V84" i="245"/>
  <c r="V77" i="215"/>
  <c r="V77" i="256"/>
  <c r="V77" i="267"/>
  <c r="V77" i="268"/>
  <c r="V77" i="230"/>
  <c r="V77" i="232"/>
  <c r="V77" i="236"/>
  <c r="V77" i="238"/>
  <c r="V77" i="239"/>
  <c r="V77" i="240"/>
  <c r="V77" i="242"/>
  <c r="V77" i="241"/>
  <c r="V77" i="244"/>
  <c r="V77" i="243"/>
  <c r="V77" i="250"/>
  <c r="V77" i="255"/>
  <c r="V77" i="259"/>
  <c r="V77" i="208"/>
  <c r="V77" i="209"/>
  <c r="V77" i="210"/>
  <c r="V77" i="211"/>
  <c r="V77" i="212"/>
  <c r="V77" i="213"/>
  <c r="V77" i="214"/>
  <c r="V77" i="300"/>
  <c r="V77" i="301"/>
  <c r="V77" i="302"/>
  <c r="V77" i="303"/>
  <c r="V77" i="304"/>
  <c r="V77" i="203"/>
  <c r="V77" i="194"/>
  <c r="V77" i="193"/>
  <c r="V77" i="192"/>
  <c r="V77" i="196"/>
  <c r="V77" i="305"/>
  <c r="V77" i="306"/>
  <c r="V77" i="310"/>
  <c r="V77" i="311"/>
  <c r="V77" i="312"/>
  <c r="V77" i="313"/>
  <c r="V77" i="201"/>
  <c r="V77" i="188"/>
  <c r="V77" i="190"/>
  <c r="V77" i="204"/>
  <c r="V77" i="205"/>
  <c r="V77" i="206"/>
  <c r="V77" i="207"/>
  <c r="V77" i="245"/>
  <c r="V72" i="215"/>
  <c r="V72" i="256"/>
  <c r="A98" i="256" s="1"/>
  <c r="V72" i="267"/>
  <c r="V72" i="268"/>
  <c r="V72" i="230"/>
  <c r="V72" i="232"/>
  <c r="V72" i="236"/>
  <c r="V72" i="238"/>
  <c r="V72" i="239"/>
  <c r="V72" i="240"/>
  <c r="V72" i="242"/>
  <c r="V72" i="241"/>
  <c r="V72" i="244"/>
  <c r="V72" i="243"/>
  <c r="V72" i="250"/>
  <c r="V72" i="255"/>
  <c r="V72" i="259"/>
  <c r="V72" i="208"/>
  <c r="V72" i="209"/>
  <c r="V72" i="210"/>
  <c r="V72" i="211"/>
  <c r="V72" i="212"/>
  <c r="V72" i="213"/>
  <c r="V72" i="214"/>
  <c r="V72" i="300"/>
  <c r="V72" i="301"/>
  <c r="V72" i="302"/>
  <c r="V72" i="303"/>
  <c r="V72" i="304"/>
  <c r="V72" i="203"/>
  <c r="V72" i="194"/>
  <c r="V72" i="193"/>
  <c r="V72" i="192"/>
  <c r="V72" i="196"/>
  <c r="V72" i="305"/>
  <c r="V72" i="306"/>
  <c r="V72" i="310"/>
  <c r="V72" i="311"/>
  <c r="V72" i="312"/>
  <c r="V72" i="313"/>
  <c r="V72" i="201"/>
  <c r="V72" i="188"/>
  <c r="V72" i="190"/>
  <c r="V72" i="204"/>
  <c r="V72" i="205"/>
  <c r="V72" i="206"/>
  <c r="V72" i="207"/>
  <c r="V72" i="245"/>
  <c r="V65" i="215"/>
  <c r="V65" i="256"/>
  <c r="V65" i="267"/>
  <c r="V65" i="268"/>
  <c r="V65" i="230"/>
  <c r="V65" i="232"/>
  <c r="V65" i="236"/>
  <c r="V65" i="238"/>
  <c r="V65" i="239"/>
  <c r="V65" i="240"/>
  <c r="V65" i="242"/>
  <c r="V65" i="241"/>
  <c r="V65" i="244"/>
  <c r="V65" i="243"/>
  <c r="V65" i="250"/>
  <c r="V65" i="255"/>
  <c r="V65" i="259"/>
  <c r="V65" i="208"/>
  <c r="V65" i="209"/>
  <c r="V65" i="210"/>
  <c r="V65" i="211"/>
  <c r="V65" i="212"/>
  <c r="V65" i="213"/>
  <c r="V65" i="214"/>
  <c r="V65" i="300"/>
  <c r="V65" i="301"/>
  <c r="V65" i="302"/>
  <c r="V65" i="303"/>
  <c r="V65" i="304"/>
  <c r="V65" i="203"/>
  <c r="V65" i="194"/>
  <c r="V65" i="193"/>
  <c r="V65" i="192"/>
  <c r="V65" i="196"/>
  <c r="V65" i="305"/>
  <c r="V65" i="306"/>
  <c r="V65" i="310"/>
  <c r="V65" i="311"/>
  <c r="V65" i="312"/>
  <c r="V65" i="313"/>
  <c r="V65" i="201"/>
  <c r="V65" i="188"/>
  <c r="V65" i="190"/>
  <c r="V65" i="204"/>
  <c r="V65" i="205"/>
  <c r="V65" i="206"/>
  <c r="V65" i="207"/>
  <c r="V65" i="245"/>
  <c r="V57" i="215"/>
  <c r="V57" i="256"/>
  <c r="V57" i="267"/>
  <c r="V57" i="268"/>
  <c r="V57" i="230"/>
  <c r="V57" i="232"/>
  <c r="V57" i="236"/>
  <c r="V57" i="238"/>
  <c r="V57" i="239"/>
  <c r="V57" i="240"/>
  <c r="V57" i="242"/>
  <c r="V57" i="241"/>
  <c r="V57" i="244"/>
  <c r="V57" i="243"/>
  <c r="V57" i="250"/>
  <c r="V57" i="255"/>
  <c r="V57" i="259"/>
  <c r="V57" i="208"/>
  <c r="V57" i="209"/>
  <c r="V57" i="210"/>
  <c r="V57" i="211"/>
  <c r="V57" i="212"/>
  <c r="V57" i="213"/>
  <c r="V57" i="214"/>
  <c r="V57" i="300"/>
  <c r="V57" i="301"/>
  <c r="V57" i="302"/>
  <c r="V57" i="303"/>
  <c r="V57" i="304"/>
  <c r="V57" i="203"/>
  <c r="V57" i="194"/>
  <c r="V57" i="193"/>
  <c r="V57" i="192"/>
  <c r="V57" i="196"/>
  <c r="V57" i="305"/>
  <c r="V57" i="306"/>
  <c r="V57" i="310"/>
  <c r="A98" i="310" s="1"/>
  <c r="V57" i="311"/>
  <c r="V57" i="312"/>
  <c r="V57" i="313"/>
  <c r="V57" i="201"/>
  <c r="V57" i="188"/>
  <c r="V57" i="190"/>
  <c r="V57" i="204"/>
  <c r="V57" i="205"/>
  <c r="V57" i="206"/>
  <c r="V57" i="207"/>
  <c r="V57" i="245"/>
  <c r="V54" i="215"/>
  <c r="V54" i="256"/>
  <c r="V54" i="267"/>
  <c r="V54" i="268"/>
  <c r="V54" i="230"/>
  <c r="V54" i="232"/>
  <c r="V54" i="236"/>
  <c r="V54" i="238"/>
  <c r="V54" i="239"/>
  <c r="V54" i="240"/>
  <c r="V54" i="242"/>
  <c r="V54" i="241"/>
  <c r="V54" i="244"/>
  <c r="V54" i="243"/>
  <c r="V54" i="250"/>
  <c r="V54" i="255"/>
  <c r="V54" i="259"/>
  <c r="V54" i="208"/>
  <c r="V54" i="209"/>
  <c r="V54" i="210"/>
  <c r="V54" i="211"/>
  <c r="V54" i="212"/>
  <c r="V54" i="213"/>
  <c r="V54" i="214"/>
  <c r="V54" i="300"/>
  <c r="V54" i="301"/>
  <c r="V54" i="302"/>
  <c r="V54" i="303"/>
  <c r="V54" i="304"/>
  <c r="V54" i="203"/>
  <c r="V54" i="194"/>
  <c r="V54" i="193"/>
  <c r="V54" i="192"/>
  <c r="V54" i="196"/>
  <c r="V54" i="305"/>
  <c r="V54" i="306"/>
  <c r="V54" i="310"/>
  <c r="V54" i="311"/>
  <c r="V54" i="312"/>
  <c r="V54" i="313"/>
  <c r="V54" i="201"/>
  <c r="V54" i="188"/>
  <c r="V54" i="190"/>
  <c r="V54" i="204"/>
  <c r="V54" i="205"/>
  <c r="V54" i="206"/>
  <c r="V54" i="207"/>
  <c r="V54" i="245"/>
  <c r="V49" i="215"/>
  <c r="V49" i="256"/>
  <c r="V49" i="267"/>
  <c r="V49" i="268"/>
  <c r="V49" i="230"/>
  <c r="V49" i="232"/>
  <c r="V49" i="236"/>
  <c r="V49" i="238"/>
  <c r="V49" i="239"/>
  <c r="V49" i="240"/>
  <c r="V49" i="242"/>
  <c r="V49" i="241"/>
  <c r="V49" i="244"/>
  <c r="V49" i="243"/>
  <c r="V49" i="250"/>
  <c r="V49" i="255"/>
  <c r="V49" i="259"/>
  <c r="V49" i="208"/>
  <c r="V49" i="209"/>
  <c r="V49" i="210"/>
  <c r="V49" i="211"/>
  <c r="V49" i="212"/>
  <c r="V49" i="213"/>
  <c r="V49" i="214"/>
  <c r="V49" i="300"/>
  <c r="V49" i="301"/>
  <c r="V49" i="302"/>
  <c r="V49" i="303"/>
  <c r="V49" i="304"/>
  <c r="V49" i="203"/>
  <c r="V49" i="194"/>
  <c r="V49" i="193"/>
  <c r="V49" i="192"/>
  <c r="V49" i="196"/>
  <c r="V49" i="305"/>
  <c r="V49" i="306"/>
  <c r="V49" i="310"/>
  <c r="V49" i="311"/>
  <c r="V49" i="312"/>
  <c r="V49" i="313"/>
  <c r="V49" i="201"/>
  <c r="V49" i="188"/>
  <c r="V49" i="190"/>
  <c r="V49" i="204"/>
  <c r="V49" i="205"/>
  <c r="A98" i="205" s="1"/>
  <c r="V49" i="206"/>
  <c r="V49" i="207"/>
  <c r="V49" i="245"/>
  <c r="V47" i="215"/>
  <c r="V47" i="256"/>
  <c r="V47" i="267"/>
  <c r="V47" i="268"/>
  <c r="V47" i="230"/>
  <c r="V47" i="232"/>
  <c r="V47" i="236"/>
  <c r="V47" i="238"/>
  <c r="V47" i="239"/>
  <c r="V47" i="240"/>
  <c r="V47" i="242"/>
  <c r="V47" i="241"/>
  <c r="V47" i="244"/>
  <c r="V47" i="243"/>
  <c r="V47" i="250"/>
  <c r="V47" i="255"/>
  <c r="V47" i="259"/>
  <c r="V47" i="208"/>
  <c r="V47" i="209"/>
  <c r="V47" i="210"/>
  <c r="V47" i="211"/>
  <c r="V47" i="212"/>
  <c r="V47" i="213"/>
  <c r="V47" i="214"/>
  <c r="V47" i="300"/>
  <c r="V47" i="301"/>
  <c r="V47" i="302"/>
  <c r="V47" i="303"/>
  <c r="V47" i="304"/>
  <c r="V47" i="203"/>
  <c r="A98" i="195"/>
  <c r="V47" i="194"/>
  <c r="V47" i="193"/>
  <c r="V47" i="192"/>
  <c r="V47" i="196"/>
  <c r="V47" i="305"/>
  <c r="V47" i="306"/>
  <c r="V47" i="310"/>
  <c r="V47" i="311"/>
  <c r="V47" i="312"/>
  <c r="V47" i="313"/>
  <c r="V47" i="201"/>
  <c r="V47" i="188"/>
  <c r="V47" i="190"/>
  <c r="V47" i="204"/>
  <c r="V47" i="205"/>
  <c r="V47" i="206"/>
  <c r="V47" i="207"/>
  <c r="V47" i="245"/>
  <c r="V42" i="215"/>
  <c r="V42" i="256"/>
  <c r="V42" i="267"/>
  <c r="V42" i="268"/>
  <c r="V42" i="230"/>
  <c r="V42" i="232"/>
  <c r="V42" i="236"/>
  <c r="V42" i="238"/>
  <c r="V42" i="239"/>
  <c r="V42" i="240"/>
  <c r="V42" i="242"/>
  <c r="V42" i="241"/>
  <c r="V42" i="244"/>
  <c r="V42" i="243"/>
  <c r="V42" i="250"/>
  <c r="V42" i="255"/>
  <c r="V42" i="259"/>
  <c r="V42" i="208"/>
  <c r="V42" i="209"/>
  <c r="V42" i="210"/>
  <c r="V42" i="211"/>
  <c r="V42" i="212"/>
  <c r="V42" i="213"/>
  <c r="V42" i="214"/>
  <c r="V42" i="300"/>
  <c r="V42" i="301"/>
  <c r="V42" i="302"/>
  <c r="V42" i="303"/>
  <c r="V42" i="304"/>
  <c r="V42" i="203"/>
  <c r="V42" i="194"/>
  <c r="V42" i="193"/>
  <c r="V42" i="192"/>
  <c r="V42" i="196"/>
  <c r="V42" i="305"/>
  <c r="V42" i="306"/>
  <c r="V42" i="310"/>
  <c r="V42" i="311"/>
  <c r="V42" i="312"/>
  <c r="V42" i="313"/>
  <c r="V42" i="201"/>
  <c r="V42" i="188"/>
  <c r="V42" i="190"/>
  <c r="V42" i="204"/>
  <c r="V42" i="205"/>
  <c r="V42" i="206"/>
  <c r="V42" i="207"/>
  <c r="V42" i="245"/>
  <c r="V36" i="215"/>
  <c r="V36" i="256"/>
  <c r="V36" i="267"/>
  <c r="V36" i="268"/>
  <c r="V36" i="230"/>
  <c r="V36" i="232"/>
  <c r="V36" i="236"/>
  <c r="V36" i="238"/>
  <c r="V36" i="239"/>
  <c r="V36" i="240"/>
  <c r="V36" i="242"/>
  <c r="V36" i="241"/>
  <c r="V36" i="244"/>
  <c r="V36" i="243"/>
  <c r="V36" i="250"/>
  <c r="V36" i="255"/>
  <c r="V36" i="259"/>
  <c r="V36" i="208"/>
  <c r="V36" i="209"/>
  <c r="V36" i="210"/>
  <c r="V36" i="211"/>
  <c r="V36" i="212"/>
  <c r="V36" i="213"/>
  <c r="V36" i="214"/>
  <c r="V36" i="300"/>
  <c r="V36" i="301"/>
  <c r="V36" i="302"/>
  <c r="V36" i="303"/>
  <c r="V36" i="304"/>
  <c r="V36" i="203"/>
  <c r="V36" i="194"/>
  <c r="V36" i="193"/>
  <c r="V36" i="192"/>
  <c r="V36" i="196"/>
  <c r="V36" i="305"/>
  <c r="V36" i="306"/>
  <c r="V36" i="310"/>
  <c r="V36" i="311"/>
  <c r="V36" i="312"/>
  <c r="V36" i="313"/>
  <c r="V36" i="201"/>
  <c r="V36" i="188"/>
  <c r="V36" i="190"/>
  <c r="V36" i="204"/>
  <c r="V36" i="205"/>
  <c r="V36" i="206"/>
  <c r="V36" i="207"/>
  <c r="V36" i="245"/>
  <c r="V28" i="215"/>
  <c r="V28" i="256"/>
  <c r="V28" i="267"/>
  <c r="V28" i="268"/>
  <c r="V28" i="230"/>
  <c r="V28" i="232"/>
  <c r="V28" i="236"/>
  <c r="V28" i="238"/>
  <c r="V28" i="239"/>
  <c r="V28" i="240"/>
  <c r="V28" i="242"/>
  <c r="V28" i="241"/>
  <c r="V28" i="244"/>
  <c r="V28" i="243"/>
  <c r="V28" i="250"/>
  <c r="V28" i="255"/>
  <c r="V28" i="259"/>
  <c r="V28" i="208"/>
  <c r="V28" i="209"/>
  <c r="V28" i="210"/>
  <c r="V28" i="211"/>
  <c r="V28" i="212"/>
  <c r="V28" i="213"/>
  <c r="V28" i="214"/>
  <c r="V28" i="300"/>
  <c r="V28" i="301"/>
  <c r="V28" i="302"/>
  <c r="V28" i="303"/>
  <c r="V28" i="304"/>
  <c r="V28" i="203"/>
  <c r="V28" i="194"/>
  <c r="V28" i="193"/>
  <c r="V28" i="192"/>
  <c r="V28" i="196"/>
  <c r="V28" i="305"/>
  <c r="V28" i="306"/>
  <c r="V28" i="310"/>
  <c r="V28" i="311"/>
  <c r="V28" i="312"/>
  <c r="V28" i="313"/>
  <c r="V28" i="201"/>
  <c r="V28" i="188"/>
  <c r="V28" i="190"/>
  <c r="V28" i="204"/>
  <c r="V28" i="205"/>
  <c r="V28" i="206"/>
  <c r="V28" i="207"/>
  <c r="V28" i="245"/>
  <c r="V20" i="215"/>
  <c r="V20" i="256"/>
  <c r="V20" i="267"/>
  <c r="V20" i="268"/>
  <c r="V20" i="230"/>
  <c r="V20" i="232"/>
  <c r="V20" i="236"/>
  <c r="V20" i="238"/>
  <c r="V20" i="239"/>
  <c r="V20" i="240"/>
  <c r="V20" i="242"/>
  <c r="V20" i="241"/>
  <c r="V20" i="244"/>
  <c r="V20" i="243"/>
  <c r="V20" i="250"/>
  <c r="V20" i="255"/>
  <c r="V20" i="259"/>
  <c r="V20" i="208"/>
  <c r="V20" i="209"/>
  <c r="V20" i="210"/>
  <c r="V20" i="211"/>
  <c r="A98" i="211" s="1"/>
  <c r="V20" i="212"/>
  <c r="V20" i="213"/>
  <c r="V20" i="214"/>
  <c r="V20" i="300"/>
  <c r="V20" i="301"/>
  <c r="V20" i="302"/>
  <c r="V20" i="303"/>
  <c r="V20" i="304"/>
  <c r="V20" i="203"/>
  <c r="V20" i="194"/>
  <c r="V20" i="193"/>
  <c r="V20" i="192"/>
  <c r="V20" i="196"/>
  <c r="V20" i="305"/>
  <c r="V20" i="306"/>
  <c r="V20" i="310"/>
  <c r="V20" i="311"/>
  <c r="V20" i="312"/>
  <c r="V20" i="313"/>
  <c r="V20" i="201"/>
  <c r="V20" i="188"/>
  <c r="V20" i="190"/>
  <c r="V20" i="204"/>
  <c r="A98" i="204" s="1"/>
  <c r="V20" i="205"/>
  <c r="V20" i="206"/>
  <c r="V20" i="207"/>
  <c r="V20" i="245"/>
  <c r="V18" i="215"/>
  <c r="V18" i="256"/>
  <c r="V18" i="267"/>
  <c r="V18" i="268"/>
  <c r="V18" i="230"/>
  <c r="V18" i="232"/>
  <c r="V18" i="236"/>
  <c r="V18" i="238"/>
  <c r="V18" i="239"/>
  <c r="V18" i="240"/>
  <c r="V18" i="242"/>
  <c r="V18" i="241"/>
  <c r="V18" i="244"/>
  <c r="V18" i="243"/>
  <c r="V18" i="250"/>
  <c r="V18" i="255"/>
  <c r="V18" i="259"/>
  <c r="V18" i="208"/>
  <c r="V18" i="209"/>
  <c r="V18" i="210"/>
  <c r="V18" i="211"/>
  <c r="V18" i="212"/>
  <c r="V18" i="213"/>
  <c r="V18" i="214"/>
  <c r="V18" i="300"/>
  <c r="V18" i="301"/>
  <c r="V18" i="302"/>
  <c r="V18" i="303"/>
  <c r="V18" i="304"/>
  <c r="V18" i="203"/>
  <c r="V18" i="194"/>
  <c r="V18" i="193"/>
  <c r="V18" i="192"/>
  <c r="V18" i="196"/>
  <c r="V18" i="305"/>
  <c r="V18" i="306"/>
  <c r="V18" i="310"/>
  <c r="V18" i="311"/>
  <c r="V18" i="312"/>
  <c r="V18" i="313"/>
  <c r="V18" i="201"/>
  <c r="V18" i="188"/>
  <c r="V18" i="190"/>
  <c r="V18" i="204"/>
  <c r="V18" i="205"/>
  <c r="V18" i="206"/>
  <c r="V18" i="207"/>
  <c r="V18" i="245"/>
  <c r="U18" i="215"/>
  <c r="U20" i="215"/>
  <c r="U28" i="215"/>
  <c r="U36" i="215"/>
  <c r="U42" i="215"/>
  <c r="U47" i="215"/>
  <c r="U49" i="215"/>
  <c r="U54" i="215"/>
  <c r="U57" i="215"/>
  <c r="U65" i="215"/>
  <c r="U72" i="215"/>
  <c r="U77" i="215"/>
  <c r="U84" i="215"/>
  <c r="U18" i="256"/>
  <c r="U20" i="256"/>
  <c r="U28" i="256"/>
  <c r="U36" i="256"/>
  <c r="U42" i="256"/>
  <c r="U47" i="256"/>
  <c r="U49" i="256"/>
  <c r="U54" i="256"/>
  <c r="U57" i="256"/>
  <c r="U65" i="256"/>
  <c r="U72" i="256"/>
  <c r="U77" i="256"/>
  <c r="U84" i="256"/>
  <c r="U18" i="267"/>
  <c r="U20" i="267"/>
  <c r="U28" i="267"/>
  <c r="U36" i="267"/>
  <c r="U42" i="267"/>
  <c r="U47" i="267"/>
  <c r="U49" i="267"/>
  <c r="U54" i="267"/>
  <c r="U57" i="267"/>
  <c r="U65" i="267"/>
  <c r="U72" i="267"/>
  <c r="U77" i="267"/>
  <c r="U84" i="267"/>
  <c r="U18" i="268"/>
  <c r="U20" i="268"/>
  <c r="U28" i="268"/>
  <c r="U36" i="268"/>
  <c r="U42" i="268"/>
  <c r="U47" i="268"/>
  <c r="U49" i="268"/>
  <c r="U54" i="268"/>
  <c r="U57" i="268"/>
  <c r="U65" i="268"/>
  <c r="U72" i="268"/>
  <c r="U77" i="268"/>
  <c r="U84" i="268"/>
  <c r="U18" i="230"/>
  <c r="U20" i="230"/>
  <c r="U28" i="230"/>
  <c r="U36" i="230"/>
  <c r="U42" i="230"/>
  <c r="U47" i="230"/>
  <c r="U49" i="230"/>
  <c r="U54" i="230"/>
  <c r="U57" i="230"/>
  <c r="U65" i="230"/>
  <c r="U72" i="230"/>
  <c r="U77" i="230"/>
  <c r="U84" i="230"/>
  <c r="U18" i="232"/>
  <c r="U20" i="232"/>
  <c r="U28" i="232"/>
  <c r="U36" i="232"/>
  <c r="U42" i="232"/>
  <c r="U47" i="232"/>
  <c r="U49" i="232"/>
  <c r="U54" i="232"/>
  <c r="U57" i="232"/>
  <c r="U65" i="232"/>
  <c r="U72" i="232"/>
  <c r="U77" i="232"/>
  <c r="U84" i="232"/>
  <c r="U18" i="236"/>
  <c r="U20" i="236"/>
  <c r="U28" i="236"/>
  <c r="U36" i="236"/>
  <c r="U42" i="236"/>
  <c r="U47" i="236"/>
  <c r="U49" i="236"/>
  <c r="U54" i="236"/>
  <c r="U57" i="236"/>
  <c r="U65" i="236"/>
  <c r="U72" i="236"/>
  <c r="U77" i="236"/>
  <c r="U84" i="236"/>
  <c r="U18" i="238"/>
  <c r="U20" i="238"/>
  <c r="U28" i="238"/>
  <c r="U36" i="238"/>
  <c r="U42" i="238"/>
  <c r="U47" i="238"/>
  <c r="U49" i="238"/>
  <c r="U54" i="238"/>
  <c r="U57" i="238"/>
  <c r="U65" i="238"/>
  <c r="U72" i="238"/>
  <c r="U77" i="238"/>
  <c r="U84" i="238"/>
  <c r="U18" i="239"/>
  <c r="U20" i="239"/>
  <c r="U28" i="239"/>
  <c r="U36" i="239"/>
  <c r="U42" i="239"/>
  <c r="U47" i="239"/>
  <c r="U49" i="239"/>
  <c r="U54" i="239"/>
  <c r="U57" i="239"/>
  <c r="U65" i="239"/>
  <c r="U72" i="239"/>
  <c r="U77" i="239"/>
  <c r="U84" i="239"/>
  <c r="U18" i="240"/>
  <c r="U20" i="240"/>
  <c r="U28" i="240"/>
  <c r="U36" i="240"/>
  <c r="U42" i="240"/>
  <c r="U47" i="240"/>
  <c r="U49" i="240"/>
  <c r="U54" i="240"/>
  <c r="U57" i="240"/>
  <c r="U65" i="240"/>
  <c r="U72" i="240"/>
  <c r="U77" i="240"/>
  <c r="U84" i="240"/>
  <c r="U18" i="242"/>
  <c r="U20" i="242"/>
  <c r="U28" i="242"/>
  <c r="U36" i="242"/>
  <c r="U42" i="242"/>
  <c r="U47" i="242"/>
  <c r="U49" i="242"/>
  <c r="U54" i="242"/>
  <c r="U57" i="242"/>
  <c r="U65" i="242"/>
  <c r="U72" i="242"/>
  <c r="U77" i="242"/>
  <c r="U84" i="242"/>
  <c r="U18" i="241"/>
  <c r="U20" i="241"/>
  <c r="U28" i="241"/>
  <c r="U36" i="241"/>
  <c r="U42" i="241"/>
  <c r="U47" i="241"/>
  <c r="U49" i="241"/>
  <c r="U54" i="241"/>
  <c r="U57" i="241"/>
  <c r="U65" i="241"/>
  <c r="A96" i="241" s="1"/>
  <c r="U72" i="241"/>
  <c r="U77" i="241"/>
  <c r="U84" i="241"/>
  <c r="U18" i="244"/>
  <c r="U20" i="244"/>
  <c r="U28" i="244"/>
  <c r="U36" i="244"/>
  <c r="U42" i="244"/>
  <c r="U47" i="244"/>
  <c r="U49" i="244"/>
  <c r="U54" i="244"/>
  <c r="U57" i="244"/>
  <c r="U65" i="244"/>
  <c r="U72" i="244"/>
  <c r="U77" i="244"/>
  <c r="U84" i="244"/>
  <c r="U18" i="243"/>
  <c r="U20" i="243"/>
  <c r="U28" i="243"/>
  <c r="U36" i="243"/>
  <c r="U42" i="243"/>
  <c r="U47" i="243"/>
  <c r="U49" i="243"/>
  <c r="U54" i="243"/>
  <c r="U57" i="243"/>
  <c r="U65" i="243"/>
  <c r="A96" i="243" s="1"/>
  <c r="U72" i="243"/>
  <c r="U77" i="243"/>
  <c r="U84" i="243"/>
  <c r="U18" i="250"/>
  <c r="U20" i="250"/>
  <c r="U28" i="250"/>
  <c r="U36" i="250"/>
  <c r="U42" i="250"/>
  <c r="U47" i="250"/>
  <c r="U49" i="250"/>
  <c r="U54" i="250"/>
  <c r="U57" i="250"/>
  <c r="U65" i="250"/>
  <c r="U72" i="250"/>
  <c r="U77" i="250"/>
  <c r="U84" i="250"/>
  <c r="U18" i="255"/>
  <c r="U20" i="255"/>
  <c r="U28" i="255"/>
  <c r="U36" i="255"/>
  <c r="U42" i="255"/>
  <c r="U47" i="255"/>
  <c r="U49" i="255"/>
  <c r="U54" i="255"/>
  <c r="U57" i="255"/>
  <c r="U65" i="255"/>
  <c r="U72" i="255"/>
  <c r="U77" i="255"/>
  <c r="U84" i="255"/>
  <c r="U18" i="259"/>
  <c r="U20" i="259"/>
  <c r="U28" i="259"/>
  <c r="U36" i="259"/>
  <c r="U42" i="259"/>
  <c r="U47" i="259"/>
  <c r="U49" i="259"/>
  <c r="U54" i="259"/>
  <c r="U57" i="259"/>
  <c r="U65" i="259"/>
  <c r="U72" i="259"/>
  <c r="U77" i="259"/>
  <c r="U84" i="259"/>
  <c r="U18" i="208"/>
  <c r="U20" i="208"/>
  <c r="U28" i="208"/>
  <c r="U36" i="208"/>
  <c r="U42" i="208"/>
  <c r="U47" i="208"/>
  <c r="U49" i="208"/>
  <c r="U54" i="208"/>
  <c r="U57" i="208"/>
  <c r="U65" i="208"/>
  <c r="U72" i="208"/>
  <c r="U77" i="208"/>
  <c r="U84" i="208"/>
  <c r="U18" i="209"/>
  <c r="U20" i="209"/>
  <c r="U28" i="209"/>
  <c r="U36" i="209"/>
  <c r="U42" i="209"/>
  <c r="U47" i="209"/>
  <c r="U49" i="209"/>
  <c r="U54" i="209"/>
  <c r="U57" i="209"/>
  <c r="U65" i="209"/>
  <c r="U72" i="209"/>
  <c r="U77" i="209"/>
  <c r="U84" i="209"/>
  <c r="U18" i="210"/>
  <c r="U20" i="210"/>
  <c r="U28" i="210"/>
  <c r="U36" i="210"/>
  <c r="U42" i="210"/>
  <c r="U47" i="210"/>
  <c r="U49" i="210"/>
  <c r="U54" i="210"/>
  <c r="U57" i="210"/>
  <c r="U65" i="210"/>
  <c r="U72" i="210"/>
  <c r="U77" i="210"/>
  <c r="U84" i="210"/>
  <c r="U18" i="211"/>
  <c r="U20" i="211"/>
  <c r="A96" i="211" s="1"/>
  <c r="U28" i="211"/>
  <c r="U36" i="211"/>
  <c r="U42" i="211"/>
  <c r="U47" i="211"/>
  <c r="U49" i="211"/>
  <c r="U54" i="211"/>
  <c r="U57" i="211"/>
  <c r="U65" i="211"/>
  <c r="U72" i="211"/>
  <c r="U77" i="211"/>
  <c r="U84" i="211"/>
  <c r="U18" i="212"/>
  <c r="U20" i="212"/>
  <c r="U28" i="212"/>
  <c r="U36" i="212"/>
  <c r="U42" i="212"/>
  <c r="U47" i="212"/>
  <c r="U49" i="212"/>
  <c r="U54" i="212"/>
  <c r="U57" i="212"/>
  <c r="U65" i="212"/>
  <c r="U72" i="212"/>
  <c r="U77" i="212"/>
  <c r="U84" i="212"/>
  <c r="U18" i="213"/>
  <c r="U20" i="213"/>
  <c r="U28" i="213"/>
  <c r="U36" i="213"/>
  <c r="U42" i="213"/>
  <c r="U47" i="213"/>
  <c r="U49" i="213"/>
  <c r="U54" i="213"/>
  <c r="U57" i="213"/>
  <c r="U65" i="213"/>
  <c r="U72" i="213"/>
  <c r="U77" i="213"/>
  <c r="U84" i="213"/>
  <c r="U18" i="214"/>
  <c r="U20" i="214"/>
  <c r="U28" i="214"/>
  <c r="U36" i="214"/>
  <c r="U42" i="214"/>
  <c r="U47" i="214"/>
  <c r="U49" i="214"/>
  <c r="U54" i="214"/>
  <c r="U57" i="214"/>
  <c r="U65" i="214"/>
  <c r="U72" i="214"/>
  <c r="U77" i="214"/>
  <c r="U84" i="214"/>
  <c r="U18" i="300"/>
  <c r="U20" i="300"/>
  <c r="U28" i="300"/>
  <c r="U36" i="300"/>
  <c r="U42" i="300"/>
  <c r="U47" i="300"/>
  <c r="U49" i="300"/>
  <c r="U54" i="300"/>
  <c r="U57" i="300"/>
  <c r="U65" i="300"/>
  <c r="U72" i="300"/>
  <c r="U77" i="300"/>
  <c r="U84" i="300"/>
  <c r="U18" i="301"/>
  <c r="U20" i="301"/>
  <c r="U28" i="301"/>
  <c r="U36" i="301"/>
  <c r="U42" i="301"/>
  <c r="U47" i="301"/>
  <c r="U49" i="301"/>
  <c r="U54" i="301"/>
  <c r="U57" i="301"/>
  <c r="U65" i="301"/>
  <c r="U72" i="301"/>
  <c r="U77" i="301"/>
  <c r="U84" i="301"/>
  <c r="U18" i="302"/>
  <c r="U20" i="302"/>
  <c r="U28" i="302"/>
  <c r="U36" i="302"/>
  <c r="U42" i="302"/>
  <c r="U47" i="302"/>
  <c r="U49" i="302"/>
  <c r="U54" i="302"/>
  <c r="U57" i="302"/>
  <c r="U65" i="302"/>
  <c r="U72" i="302"/>
  <c r="U77" i="302"/>
  <c r="U84" i="302"/>
  <c r="U18" i="303"/>
  <c r="U20" i="303"/>
  <c r="U28" i="303"/>
  <c r="U36" i="303"/>
  <c r="U42" i="303"/>
  <c r="U47" i="303"/>
  <c r="U49" i="303"/>
  <c r="U54" i="303"/>
  <c r="U57" i="303"/>
  <c r="U65" i="303"/>
  <c r="U72" i="303"/>
  <c r="U77" i="303"/>
  <c r="U84" i="303"/>
  <c r="U18" i="304"/>
  <c r="U20" i="304"/>
  <c r="U28" i="304"/>
  <c r="U36" i="304"/>
  <c r="U42" i="304"/>
  <c r="U47" i="304"/>
  <c r="U49" i="304"/>
  <c r="U54" i="304"/>
  <c r="U57" i="304"/>
  <c r="U65" i="304"/>
  <c r="U72" i="304"/>
  <c r="U77" i="304"/>
  <c r="U84" i="304"/>
  <c r="U18" i="203"/>
  <c r="U20" i="203"/>
  <c r="U28" i="203"/>
  <c r="U36" i="203"/>
  <c r="U42" i="203"/>
  <c r="U47" i="203"/>
  <c r="U49" i="203"/>
  <c r="U54" i="203"/>
  <c r="U57" i="203"/>
  <c r="U65" i="203"/>
  <c r="U72" i="203"/>
  <c r="U77" i="203"/>
  <c r="U84" i="203"/>
  <c r="U18" i="194"/>
  <c r="U20" i="194"/>
  <c r="U28" i="194"/>
  <c r="U36" i="194"/>
  <c r="U42" i="194"/>
  <c r="U47" i="194"/>
  <c r="U49" i="194"/>
  <c r="U54" i="194"/>
  <c r="U57" i="194"/>
  <c r="A96" i="194" s="1"/>
  <c r="U65" i="194"/>
  <c r="U72" i="194"/>
  <c r="U77" i="194"/>
  <c r="U84" i="194"/>
  <c r="U18" i="193"/>
  <c r="U20" i="193"/>
  <c r="U28" i="193"/>
  <c r="U36" i="193"/>
  <c r="U42" i="193"/>
  <c r="U47" i="193"/>
  <c r="U49" i="193"/>
  <c r="U54" i="193"/>
  <c r="U57" i="193"/>
  <c r="U65" i="193"/>
  <c r="U72" i="193"/>
  <c r="U77" i="193"/>
  <c r="U84" i="193"/>
  <c r="U18" i="192"/>
  <c r="U20" i="192"/>
  <c r="U28" i="192"/>
  <c r="U36" i="192"/>
  <c r="U42" i="192"/>
  <c r="U47" i="192"/>
  <c r="U49" i="192"/>
  <c r="U54" i="192"/>
  <c r="U57" i="192"/>
  <c r="U65" i="192"/>
  <c r="U72" i="192"/>
  <c r="U77" i="192"/>
  <c r="U84" i="192"/>
  <c r="U18" i="196"/>
  <c r="U20" i="196"/>
  <c r="U28" i="196"/>
  <c r="U36" i="196"/>
  <c r="U42" i="196"/>
  <c r="U47" i="196"/>
  <c r="U49" i="196"/>
  <c r="U54" i="196"/>
  <c r="U57" i="196"/>
  <c r="U65" i="196"/>
  <c r="U72" i="196"/>
  <c r="U77" i="196"/>
  <c r="U84" i="196"/>
  <c r="U18" i="305"/>
  <c r="U20" i="305"/>
  <c r="U28" i="305"/>
  <c r="U36" i="305"/>
  <c r="A96" i="305" s="1"/>
  <c r="U42" i="305"/>
  <c r="U47" i="305"/>
  <c r="U49" i="305"/>
  <c r="U54" i="305"/>
  <c r="U57" i="305"/>
  <c r="U65" i="305"/>
  <c r="U72" i="305"/>
  <c r="U77" i="305"/>
  <c r="U84" i="305"/>
  <c r="U18" i="306"/>
  <c r="U20" i="306"/>
  <c r="U28" i="306"/>
  <c r="U36" i="306"/>
  <c r="U42" i="306"/>
  <c r="U47" i="306"/>
  <c r="U49" i="306"/>
  <c r="U54" i="306"/>
  <c r="U57" i="306"/>
  <c r="U65" i="306"/>
  <c r="U72" i="306"/>
  <c r="U77" i="306"/>
  <c r="U84" i="306"/>
  <c r="U18" i="310"/>
  <c r="U20" i="310"/>
  <c r="U28" i="310"/>
  <c r="U36" i="310"/>
  <c r="U42" i="310"/>
  <c r="U47" i="310"/>
  <c r="U49" i="310"/>
  <c r="U54" i="310"/>
  <c r="U57" i="310"/>
  <c r="U65" i="310"/>
  <c r="U72" i="310"/>
  <c r="U77" i="310"/>
  <c r="U84" i="310"/>
  <c r="U18" i="311"/>
  <c r="U20" i="311"/>
  <c r="U28" i="311"/>
  <c r="U36" i="311"/>
  <c r="U42" i="311"/>
  <c r="U47" i="311"/>
  <c r="U49" i="311"/>
  <c r="U54" i="311"/>
  <c r="U57" i="311"/>
  <c r="U65" i="311"/>
  <c r="U72" i="311"/>
  <c r="U77" i="311"/>
  <c r="U84" i="311"/>
  <c r="U18" i="312"/>
  <c r="U20" i="312"/>
  <c r="U28" i="312"/>
  <c r="U36" i="312"/>
  <c r="U42" i="312"/>
  <c r="U47" i="312"/>
  <c r="U49" i="312"/>
  <c r="U54" i="312"/>
  <c r="U57" i="312"/>
  <c r="U65" i="312"/>
  <c r="U72" i="312"/>
  <c r="U77" i="312"/>
  <c r="U84" i="312"/>
  <c r="U18" i="313"/>
  <c r="U20" i="313"/>
  <c r="U28" i="313"/>
  <c r="U36" i="313"/>
  <c r="U42" i="313"/>
  <c r="U47" i="313"/>
  <c r="U49" i="313"/>
  <c r="U54" i="313"/>
  <c r="U57" i="313"/>
  <c r="U65" i="313"/>
  <c r="U72" i="313"/>
  <c r="U77" i="313"/>
  <c r="U84" i="313"/>
  <c r="U18" i="201"/>
  <c r="U20" i="201"/>
  <c r="U28" i="201"/>
  <c r="U36" i="201"/>
  <c r="U42" i="201"/>
  <c r="U47" i="201"/>
  <c r="U49" i="201"/>
  <c r="U54" i="201"/>
  <c r="U57" i="201"/>
  <c r="U65" i="201"/>
  <c r="U72" i="201"/>
  <c r="U77" i="201"/>
  <c r="U84" i="201"/>
  <c r="U18" i="188"/>
  <c r="U20" i="188"/>
  <c r="U28" i="188"/>
  <c r="U36" i="188"/>
  <c r="U42" i="188"/>
  <c r="U47" i="188"/>
  <c r="U49" i="188"/>
  <c r="U54" i="188"/>
  <c r="U57" i="188"/>
  <c r="U65" i="188"/>
  <c r="U72" i="188"/>
  <c r="U77" i="188"/>
  <c r="U84" i="188"/>
  <c r="U18" i="190"/>
  <c r="U20" i="190"/>
  <c r="U28" i="190"/>
  <c r="U36" i="190"/>
  <c r="U42" i="190"/>
  <c r="U47" i="190"/>
  <c r="U49" i="190"/>
  <c r="U54" i="190"/>
  <c r="U57" i="190"/>
  <c r="U65" i="190"/>
  <c r="U72" i="190"/>
  <c r="U77" i="190"/>
  <c r="U84" i="190"/>
  <c r="U18" i="204"/>
  <c r="U20" i="204"/>
  <c r="A96" i="204" s="1"/>
  <c r="U28" i="204"/>
  <c r="U36" i="204"/>
  <c r="U42" i="204"/>
  <c r="U47" i="204"/>
  <c r="U49" i="204"/>
  <c r="U54" i="204"/>
  <c r="U57" i="204"/>
  <c r="U65" i="204"/>
  <c r="U72" i="204"/>
  <c r="U77" i="204"/>
  <c r="U84" i="204"/>
  <c r="U18" i="205"/>
  <c r="U20" i="205"/>
  <c r="U28" i="205"/>
  <c r="U36" i="205"/>
  <c r="U42" i="205"/>
  <c r="U47" i="205"/>
  <c r="U49" i="205"/>
  <c r="U54" i="205"/>
  <c r="U57" i="205"/>
  <c r="U65" i="205"/>
  <c r="U72" i="205"/>
  <c r="U77" i="205"/>
  <c r="U84" i="205"/>
  <c r="U18" i="206"/>
  <c r="U20" i="206"/>
  <c r="A96" i="206" s="1"/>
  <c r="U28" i="206"/>
  <c r="U36" i="206"/>
  <c r="U42" i="206"/>
  <c r="U47" i="206"/>
  <c r="U49" i="206"/>
  <c r="U54" i="206"/>
  <c r="U57" i="206"/>
  <c r="U65" i="206"/>
  <c r="U72" i="206"/>
  <c r="U77" i="206"/>
  <c r="U84" i="206"/>
  <c r="U18" i="207"/>
  <c r="U20" i="207"/>
  <c r="U28" i="207"/>
  <c r="U36" i="207"/>
  <c r="U42" i="207"/>
  <c r="U47" i="207"/>
  <c r="U49" i="207"/>
  <c r="U54" i="207"/>
  <c r="U57" i="207"/>
  <c r="U65" i="207"/>
  <c r="U72" i="207"/>
  <c r="U77" i="207"/>
  <c r="U84" i="207"/>
  <c r="U18" i="245"/>
  <c r="U20" i="245"/>
  <c r="U28" i="245"/>
  <c r="U36" i="245"/>
  <c r="A96" i="245" s="1"/>
  <c r="U42" i="245"/>
  <c r="U47" i="245"/>
  <c r="U49" i="245"/>
  <c r="U54" i="245"/>
  <c r="U57" i="245"/>
  <c r="U65" i="245"/>
  <c r="U72" i="245"/>
  <c r="U77" i="245"/>
  <c r="U84" i="245"/>
  <c r="V8" i="215"/>
  <c r="V8" i="256"/>
  <c r="V8" i="267"/>
  <c r="V8" i="268"/>
  <c r="V8" i="230"/>
  <c r="V8" i="232"/>
  <c r="V8" i="236"/>
  <c r="V8" i="238"/>
  <c r="V8" i="239"/>
  <c r="V8" i="240"/>
  <c r="V8" i="242"/>
  <c r="V8" i="241"/>
  <c r="V8" i="244"/>
  <c r="V8" i="243"/>
  <c r="V8" i="250"/>
  <c r="V8" i="255"/>
  <c r="V8" i="259"/>
  <c r="V8" i="208"/>
  <c r="V8" i="209"/>
  <c r="V8" i="210"/>
  <c r="V8" i="211"/>
  <c r="V8" i="212"/>
  <c r="V8" i="213"/>
  <c r="V8" i="214"/>
  <c r="V8" i="300"/>
  <c r="V8" i="301"/>
  <c r="V8" i="302"/>
  <c r="V8" i="303"/>
  <c r="A98" i="303" s="1"/>
  <c r="V8" i="304"/>
  <c r="V8" i="203"/>
  <c r="V8" i="194"/>
  <c r="V8" i="193"/>
  <c r="V8" i="192"/>
  <c r="V8" i="196"/>
  <c r="V8" i="305"/>
  <c r="V8" i="306"/>
  <c r="V8" i="310"/>
  <c r="V8" i="311"/>
  <c r="V8" i="312"/>
  <c r="V8" i="313"/>
  <c r="V8" i="201"/>
  <c r="A98" i="201" s="1"/>
  <c r="V8" i="188"/>
  <c r="V8" i="190"/>
  <c r="V8" i="204"/>
  <c r="V8" i="205"/>
  <c r="V8" i="206"/>
  <c r="V8" i="207"/>
  <c r="V8" i="245"/>
  <c r="S87" i="313"/>
  <c r="R87" i="313"/>
  <c r="S87" i="312"/>
  <c r="R87" i="312"/>
  <c r="S87" i="311"/>
  <c r="R87" i="311"/>
  <c r="S87" i="310"/>
  <c r="R87" i="310"/>
  <c r="S87" i="306"/>
  <c r="R87" i="306"/>
  <c r="S87" i="305"/>
  <c r="R87" i="305"/>
  <c r="S87" i="304"/>
  <c r="R87" i="304"/>
  <c r="S87" i="303"/>
  <c r="R87" i="303"/>
  <c r="S87" i="302"/>
  <c r="R87" i="302"/>
  <c r="S87" i="301"/>
  <c r="R87" i="301"/>
  <c r="S87" i="300"/>
  <c r="R87" i="300"/>
  <c r="T84" i="297"/>
  <c r="S84" i="297"/>
  <c r="R84" i="297"/>
  <c r="T77" i="297"/>
  <c r="S77" i="297"/>
  <c r="R77" i="297"/>
  <c r="T72" i="297"/>
  <c r="S72" i="297"/>
  <c r="R72" i="297"/>
  <c r="T65" i="297"/>
  <c r="S65" i="297"/>
  <c r="R65" i="297"/>
  <c r="T57" i="297"/>
  <c r="S57" i="297"/>
  <c r="R57" i="297"/>
  <c r="T54" i="297"/>
  <c r="S54" i="297"/>
  <c r="R54" i="297"/>
  <c r="T49" i="297"/>
  <c r="S49" i="297"/>
  <c r="R49" i="297"/>
  <c r="T47" i="297"/>
  <c r="S47" i="297"/>
  <c r="R47" i="297"/>
  <c r="T42" i="297"/>
  <c r="S42" i="297"/>
  <c r="R42" i="297"/>
  <c r="T36" i="297"/>
  <c r="S36" i="297"/>
  <c r="R36" i="297"/>
  <c r="T28" i="297"/>
  <c r="S28" i="297"/>
  <c r="R28" i="297"/>
  <c r="T20" i="297"/>
  <c r="S20" i="297"/>
  <c r="R20" i="297"/>
  <c r="T18" i="297"/>
  <c r="S18" i="297"/>
  <c r="R18" i="297"/>
  <c r="T8" i="297"/>
  <c r="S8" i="297"/>
  <c r="R8" i="297"/>
  <c r="T84" i="295"/>
  <c r="S84" i="295"/>
  <c r="R84" i="295"/>
  <c r="T77" i="295"/>
  <c r="S77" i="295"/>
  <c r="R77" i="295"/>
  <c r="T72" i="295"/>
  <c r="S72" i="295"/>
  <c r="R72" i="295"/>
  <c r="T65" i="295"/>
  <c r="S65" i="295"/>
  <c r="R65" i="295"/>
  <c r="T57" i="295"/>
  <c r="S57" i="295"/>
  <c r="R57" i="295"/>
  <c r="T54" i="295"/>
  <c r="S54" i="295"/>
  <c r="R54" i="295"/>
  <c r="T49" i="295"/>
  <c r="S49" i="295"/>
  <c r="R49" i="295"/>
  <c r="T47" i="295"/>
  <c r="S47" i="295"/>
  <c r="R47" i="295"/>
  <c r="T42" i="295"/>
  <c r="S42" i="295"/>
  <c r="R42" i="295"/>
  <c r="T36" i="295"/>
  <c r="S36" i="295"/>
  <c r="R36" i="295"/>
  <c r="T28" i="295"/>
  <c r="S28" i="295"/>
  <c r="R28" i="295"/>
  <c r="T20" i="295"/>
  <c r="S20" i="295"/>
  <c r="R20" i="295"/>
  <c r="T18" i="295"/>
  <c r="S18" i="295"/>
  <c r="R18" i="295"/>
  <c r="T8" i="295"/>
  <c r="S8" i="295"/>
  <c r="R8" i="295"/>
  <c r="T84" i="291"/>
  <c r="S84" i="291"/>
  <c r="R84" i="291"/>
  <c r="T77" i="291"/>
  <c r="S77" i="291"/>
  <c r="R77" i="291"/>
  <c r="T72" i="291"/>
  <c r="S72" i="291"/>
  <c r="R72" i="291"/>
  <c r="T65" i="291"/>
  <c r="S65" i="291"/>
  <c r="R65" i="291"/>
  <c r="T57" i="291"/>
  <c r="S57" i="291"/>
  <c r="R57" i="291"/>
  <c r="T54" i="291"/>
  <c r="S54" i="291"/>
  <c r="R54" i="291"/>
  <c r="T49" i="291"/>
  <c r="S49" i="291"/>
  <c r="R49" i="291"/>
  <c r="T47" i="291"/>
  <c r="S47" i="291"/>
  <c r="R47" i="291"/>
  <c r="T42" i="291"/>
  <c r="S42" i="291"/>
  <c r="R42" i="291"/>
  <c r="T36" i="291"/>
  <c r="S36" i="291"/>
  <c r="R36" i="291"/>
  <c r="T28" i="291"/>
  <c r="S28" i="291"/>
  <c r="R28" i="291"/>
  <c r="T20" i="291"/>
  <c r="S20" i="291"/>
  <c r="R20" i="291"/>
  <c r="T18" i="291"/>
  <c r="S18" i="291"/>
  <c r="R18" i="291"/>
  <c r="T8" i="291"/>
  <c r="S8" i="291"/>
  <c r="R8" i="291"/>
  <c r="T84" i="288"/>
  <c r="S84" i="288"/>
  <c r="R84" i="288"/>
  <c r="T77" i="288"/>
  <c r="S77" i="288"/>
  <c r="R77" i="288"/>
  <c r="T72" i="288"/>
  <c r="S72" i="288"/>
  <c r="R72" i="288"/>
  <c r="T65" i="288"/>
  <c r="S65" i="288"/>
  <c r="R65" i="288"/>
  <c r="T57" i="288"/>
  <c r="S57" i="288"/>
  <c r="R57" i="288"/>
  <c r="T54" i="288"/>
  <c r="S54" i="288"/>
  <c r="R54" i="288"/>
  <c r="T49" i="288"/>
  <c r="S49" i="288"/>
  <c r="R49" i="288"/>
  <c r="T47" i="288"/>
  <c r="S47" i="288"/>
  <c r="R47" i="288"/>
  <c r="T42" i="288"/>
  <c r="S42" i="288"/>
  <c r="R42" i="288"/>
  <c r="T36" i="288"/>
  <c r="S36" i="288"/>
  <c r="R36" i="288"/>
  <c r="T28" i="288"/>
  <c r="S28" i="288"/>
  <c r="R28" i="288"/>
  <c r="T20" i="288"/>
  <c r="S20" i="288"/>
  <c r="R20" i="288"/>
  <c r="T18" i="288"/>
  <c r="S18" i="288"/>
  <c r="R18" i="288"/>
  <c r="T8" i="288"/>
  <c r="S8" i="288"/>
  <c r="R8" i="288"/>
  <c r="T84" i="286"/>
  <c r="S84" i="286"/>
  <c r="R84" i="286"/>
  <c r="T77" i="286"/>
  <c r="S77" i="286"/>
  <c r="R77" i="286"/>
  <c r="T72" i="286"/>
  <c r="S72" i="286"/>
  <c r="R72" i="286"/>
  <c r="T65" i="286"/>
  <c r="S65" i="286"/>
  <c r="R65" i="286"/>
  <c r="T57" i="286"/>
  <c r="S57" i="286"/>
  <c r="R57" i="286"/>
  <c r="T54" i="286"/>
  <c r="S54" i="286"/>
  <c r="R54" i="286"/>
  <c r="T49" i="286"/>
  <c r="S49" i="286"/>
  <c r="R49" i="286"/>
  <c r="T47" i="286"/>
  <c r="S47" i="286"/>
  <c r="R47" i="286"/>
  <c r="T42" i="286"/>
  <c r="S42" i="286"/>
  <c r="R42" i="286"/>
  <c r="T36" i="286"/>
  <c r="S36" i="286"/>
  <c r="R36" i="286"/>
  <c r="T28" i="286"/>
  <c r="S28" i="286"/>
  <c r="R28" i="286"/>
  <c r="T20" i="286"/>
  <c r="S20" i="286"/>
  <c r="R20" i="286"/>
  <c r="T18" i="286"/>
  <c r="S18" i="286"/>
  <c r="R18" i="286"/>
  <c r="T8" i="286"/>
  <c r="S8" i="286"/>
  <c r="R8" i="286"/>
  <c r="T84" i="285"/>
  <c r="S84" i="285"/>
  <c r="R84" i="285"/>
  <c r="T77" i="285"/>
  <c r="S77" i="285"/>
  <c r="R77" i="285"/>
  <c r="T72" i="285"/>
  <c r="S72" i="285"/>
  <c r="R72" i="285"/>
  <c r="T65" i="285"/>
  <c r="S65" i="285"/>
  <c r="R65" i="285"/>
  <c r="T57" i="285"/>
  <c r="S57" i="285"/>
  <c r="R57" i="285"/>
  <c r="T54" i="285"/>
  <c r="S54" i="285"/>
  <c r="R54" i="285"/>
  <c r="T49" i="285"/>
  <c r="S49" i="285"/>
  <c r="R49" i="285"/>
  <c r="T47" i="285"/>
  <c r="S47" i="285"/>
  <c r="R47" i="285"/>
  <c r="T42" i="285"/>
  <c r="S42" i="285"/>
  <c r="R42" i="285"/>
  <c r="T36" i="285"/>
  <c r="S36" i="285"/>
  <c r="R36" i="285"/>
  <c r="T28" i="285"/>
  <c r="S28" i="285"/>
  <c r="R28" i="285"/>
  <c r="T20" i="285"/>
  <c r="S20" i="285"/>
  <c r="R20" i="285"/>
  <c r="T18" i="285"/>
  <c r="S18" i="285"/>
  <c r="R18" i="285"/>
  <c r="T8" i="285"/>
  <c r="S8" i="285"/>
  <c r="R8" i="285"/>
  <c r="T84" i="278"/>
  <c r="S84" i="278"/>
  <c r="R84" i="278"/>
  <c r="T77" i="278"/>
  <c r="S77" i="278"/>
  <c r="R77" i="278"/>
  <c r="T72" i="278"/>
  <c r="S72" i="278"/>
  <c r="R72" i="278"/>
  <c r="T65" i="278"/>
  <c r="S65" i="278"/>
  <c r="R65" i="278"/>
  <c r="T57" i="278"/>
  <c r="S57" i="278"/>
  <c r="R57" i="278"/>
  <c r="T54" i="278"/>
  <c r="S54" i="278"/>
  <c r="R54" i="278"/>
  <c r="T49" i="278"/>
  <c r="S49" i="278"/>
  <c r="R49" i="278"/>
  <c r="T47" i="278"/>
  <c r="S47" i="278"/>
  <c r="R47" i="278"/>
  <c r="T42" i="278"/>
  <c r="S42" i="278"/>
  <c r="R42" i="278"/>
  <c r="T36" i="278"/>
  <c r="S36" i="278"/>
  <c r="R36" i="278"/>
  <c r="T28" i="278"/>
  <c r="S28" i="278"/>
  <c r="R28" i="278"/>
  <c r="T20" i="278"/>
  <c r="S20" i="278"/>
  <c r="R20" i="278"/>
  <c r="T18" i="278"/>
  <c r="S18" i="278"/>
  <c r="R18" i="278"/>
  <c r="T8" i="278"/>
  <c r="S8" i="278"/>
  <c r="R8" i="278"/>
  <c r="T84" i="276"/>
  <c r="S84" i="276"/>
  <c r="R84" i="276"/>
  <c r="T77" i="276"/>
  <c r="S77" i="276"/>
  <c r="R77" i="276"/>
  <c r="T72" i="276"/>
  <c r="S72" i="276"/>
  <c r="R72" i="276"/>
  <c r="T65" i="276"/>
  <c r="S65" i="276"/>
  <c r="R65" i="276"/>
  <c r="T57" i="276"/>
  <c r="S57" i="276"/>
  <c r="R57" i="276"/>
  <c r="T54" i="276"/>
  <c r="S54" i="276"/>
  <c r="R54" i="276"/>
  <c r="T49" i="276"/>
  <c r="S49" i="276"/>
  <c r="R49" i="276"/>
  <c r="T47" i="276"/>
  <c r="S47" i="276"/>
  <c r="R47" i="276"/>
  <c r="T42" i="276"/>
  <c r="S42" i="276"/>
  <c r="R42" i="276"/>
  <c r="T36" i="276"/>
  <c r="S36" i="276"/>
  <c r="R36" i="276"/>
  <c r="T28" i="276"/>
  <c r="S28" i="276"/>
  <c r="R28" i="276"/>
  <c r="T20" i="276"/>
  <c r="S20" i="276"/>
  <c r="R20" i="276"/>
  <c r="T18" i="276"/>
  <c r="S18" i="276"/>
  <c r="R18" i="276"/>
  <c r="T8" i="276"/>
  <c r="S8" i="276"/>
  <c r="R8" i="276"/>
  <c r="T84" i="273"/>
  <c r="S84" i="273"/>
  <c r="R84" i="273"/>
  <c r="T77" i="273"/>
  <c r="S77" i="273"/>
  <c r="R77" i="273"/>
  <c r="T72" i="273"/>
  <c r="S72" i="273"/>
  <c r="R72" i="273"/>
  <c r="T65" i="273"/>
  <c r="S65" i="273"/>
  <c r="R65" i="273"/>
  <c r="T57" i="273"/>
  <c r="S57" i="273"/>
  <c r="R57" i="273"/>
  <c r="T54" i="273"/>
  <c r="S54" i="273"/>
  <c r="R54" i="273"/>
  <c r="T49" i="273"/>
  <c r="S49" i="273"/>
  <c r="R49" i="273"/>
  <c r="T47" i="273"/>
  <c r="S47" i="273"/>
  <c r="R47" i="273"/>
  <c r="T42" i="273"/>
  <c r="S42" i="273"/>
  <c r="R42" i="273"/>
  <c r="T36" i="273"/>
  <c r="S36" i="273"/>
  <c r="R36" i="273"/>
  <c r="T28" i="273"/>
  <c r="S28" i="273"/>
  <c r="R28" i="273"/>
  <c r="T20" i="273"/>
  <c r="S20" i="273"/>
  <c r="R20" i="273"/>
  <c r="T18" i="273"/>
  <c r="S18" i="273"/>
  <c r="R18" i="273"/>
  <c r="T8" i="273"/>
  <c r="S8" i="273"/>
  <c r="R8" i="273"/>
  <c r="S84" i="272"/>
  <c r="R84" i="272"/>
  <c r="Q84" i="272"/>
  <c r="S77" i="272"/>
  <c r="R77" i="272"/>
  <c r="Q77" i="272"/>
  <c r="S72" i="272"/>
  <c r="R72" i="272"/>
  <c r="Q72" i="272"/>
  <c r="S65" i="272"/>
  <c r="R65" i="272"/>
  <c r="Q65" i="272"/>
  <c r="S57" i="272"/>
  <c r="R57" i="272"/>
  <c r="Q57" i="272"/>
  <c r="S54" i="272"/>
  <c r="R54" i="272"/>
  <c r="Q54" i="272"/>
  <c r="S49" i="272"/>
  <c r="R49" i="272"/>
  <c r="Q49" i="272"/>
  <c r="S47" i="272"/>
  <c r="R47" i="272"/>
  <c r="Q47" i="272"/>
  <c r="S42" i="272"/>
  <c r="R42" i="272"/>
  <c r="Q42" i="272"/>
  <c r="S36" i="272"/>
  <c r="R36" i="272"/>
  <c r="Q36" i="272"/>
  <c r="S28" i="272"/>
  <c r="R28" i="272"/>
  <c r="Q28" i="272"/>
  <c r="S20" i="272"/>
  <c r="R20" i="272"/>
  <c r="Q20" i="272"/>
  <c r="S18" i="272"/>
  <c r="R18" i="272"/>
  <c r="Q18" i="272"/>
  <c r="S8" i="272"/>
  <c r="R8" i="272"/>
  <c r="Q8" i="272"/>
  <c r="S84" i="271"/>
  <c r="R84" i="271"/>
  <c r="Q84" i="271"/>
  <c r="S77" i="271"/>
  <c r="R77" i="271"/>
  <c r="Q77" i="271"/>
  <c r="S72" i="271"/>
  <c r="R72" i="271"/>
  <c r="Q72" i="271"/>
  <c r="S65" i="271"/>
  <c r="R65" i="271"/>
  <c r="Q65" i="271"/>
  <c r="S57" i="271"/>
  <c r="R57" i="271"/>
  <c r="Q57" i="271"/>
  <c r="S54" i="271"/>
  <c r="R54" i="271"/>
  <c r="Q54" i="271"/>
  <c r="S49" i="271"/>
  <c r="R49" i="271"/>
  <c r="Q49" i="271"/>
  <c r="S47" i="271"/>
  <c r="R47" i="271"/>
  <c r="Q47" i="271"/>
  <c r="R42" i="271"/>
  <c r="Q42" i="271"/>
  <c r="R36" i="271"/>
  <c r="Q36" i="271"/>
  <c r="R28" i="271"/>
  <c r="Q28" i="271"/>
  <c r="Q20" i="271"/>
  <c r="R18" i="271"/>
  <c r="Q18" i="271"/>
  <c r="R8" i="271"/>
  <c r="Q8" i="271"/>
  <c r="S84" i="270"/>
  <c r="R84" i="270"/>
  <c r="S77" i="270"/>
  <c r="R77" i="270"/>
  <c r="S72" i="270"/>
  <c r="R72" i="270"/>
  <c r="S65" i="270"/>
  <c r="R65" i="270"/>
  <c r="S57" i="270"/>
  <c r="R57" i="270"/>
  <c r="S54" i="270"/>
  <c r="R54" i="270"/>
  <c r="S49" i="270"/>
  <c r="R49" i="270"/>
  <c r="R47" i="270"/>
  <c r="S42" i="270"/>
  <c r="R42" i="270"/>
  <c r="S36" i="270"/>
  <c r="R36" i="270"/>
  <c r="S28" i="270"/>
  <c r="R28" i="270"/>
  <c r="S20" i="270"/>
  <c r="R20" i="270"/>
  <c r="S18" i="270"/>
  <c r="R18" i="270"/>
  <c r="S8" i="270"/>
  <c r="R8" i="270"/>
  <c r="T84" i="313"/>
  <c r="S84" i="313"/>
  <c r="R84" i="313"/>
  <c r="T77" i="313"/>
  <c r="S77" i="313"/>
  <c r="R77" i="313"/>
  <c r="T72" i="313"/>
  <c r="S72" i="313"/>
  <c r="R72" i="313"/>
  <c r="T65" i="313"/>
  <c r="S65" i="313"/>
  <c r="R65" i="313"/>
  <c r="T57" i="313"/>
  <c r="S57" i="313"/>
  <c r="R57" i="313"/>
  <c r="T54" i="313"/>
  <c r="S54" i="313"/>
  <c r="R54" i="313"/>
  <c r="T49" i="313"/>
  <c r="S49" i="313"/>
  <c r="R49" i="313"/>
  <c r="T47" i="313"/>
  <c r="S47" i="313"/>
  <c r="R47" i="313"/>
  <c r="T42" i="313"/>
  <c r="S42" i="313"/>
  <c r="R42" i="313"/>
  <c r="T36" i="313"/>
  <c r="S36" i="313"/>
  <c r="R36" i="313"/>
  <c r="T28" i="313"/>
  <c r="S28" i="313"/>
  <c r="R28" i="313"/>
  <c r="T20" i="313"/>
  <c r="S20" i="313"/>
  <c r="R20" i="313"/>
  <c r="T18" i="313"/>
  <c r="S18" i="313"/>
  <c r="R18" i="313"/>
  <c r="T8" i="313"/>
  <c r="S8" i="313"/>
  <c r="R8" i="313"/>
  <c r="T84" i="312"/>
  <c r="S84" i="312"/>
  <c r="R84" i="312"/>
  <c r="T77" i="312"/>
  <c r="S77" i="312"/>
  <c r="R77" i="312"/>
  <c r="T72" i="312"/>
  <c r="S72" i="312"/>
  <c r="R72" i="312"/>
  <c r="T65" i="312"/>
  <c r="S65" i="312"/>
  <c r="R65" i="312"/>
  <c r="T57" i="312"/>
  <c r="S57" i="312"/>
  <c r="R57" i="312"/>
  <c r="T54" i="312"/>
  <c r="S54" i="312"/>
  <c r="R54" i="312"/>
  <c r="T49" i="312"/>
  <c r="S49" i="312"/>
  <c r="R49" i="312"/>
  <c r="T47" i="312"/>
  <c r="S47" i="312"/>
  <c r="R47" i="312"/>
  <c r="T42" i="312"/>
  <c r="S42" i="312"/>
  <c r="R42" i="312"/>
  <c r="T36" i="312"/>
  <c r="S36" i="312"/>
  <c r="R36" i="312"/>
  <c r="T28" i="312"/>
  <c r="S28" i="312"/>
  <c r="R28" i="312"/>
  <c r="T20" i="312"/>
  <c r="S20" i="312"/>
  <c r="R20" i="312"/>
  <c r="T18" i="312"/>
  <c r="S18" i="312"/>
  <c r="R18" i="312"/>
  <c r="T8" i="312"/>
  <c r="S8" i="312"/>
  <c r="R8" i="312"/>
  <c r="T84" i="311"/>
  <c r="S84" i="311"/>
  <c r="R84" i="311"/>
  <c r="T77" i="311"/>
  <c r="S77" i="311"/>
  <c r="R77" i="311"/>
  <c r="T72" i="311"/>
  <c r="S72" i="311"/>
  <c r="R72" i="311"/>
  <c r="T65" i="311"/>
  <c r="S65" i="311"/>
  <c r="R65" i="311"/>
  <c r="T57" i="311"/>
  <c r="S57" i="311"/>
  <c r="R57" i="311"/>
  <c r="T54" i="311"/>
  <c r="S54" i="311"/>
  <c r="R54" i="311"/>
  <c r="T49" i="311"/>
  <c r="S49" i="311"/>
  <c r="R49" i="311"/>
  <c r="T47" i="311"/>
  <c r="S47" i="311"/>
  <c r="R47" i="311"/>
  <c r="T42" i="311"/>
  <c r="S42" i="311"/>
  <c r="R42" i="311"/>
  <c r="T36" i="311"/>
  <c r="S36" i="311"/>
  <c r="R36" i="311"/>
  <c r="T28" i="311"/>
  <c r="S28" i="311"/>
  <c r="R28" i="311"/>
  <c r="T20" i="311"/>
  <c r="S20" i="311"/>
  <c r="R20" i="311"/>
  <c r="T18" i="311"/>
  <c r="S18" i="311"/>
  <c r="R18" i="311"/>
  <c r="T8" i="311"/>
  <c r="S8" i="311"/>
  <c r="R8" i="311"/>
  <c r="T84" i="310"/>
  <c r="S84" i="310"/>
  <c r="R84" i="310"/>
  <c r="T77" i="310"/>
  <c r="S77" i="310"/>
  <c r="R77" i="310"/>
  <c r="T72" i="310"/>
  <c r="S72" i="310"/>
  <c r="R72" i="310"/>
  <c r="T65" i="310"/>
  <c r="S65" i="310"/>
  <c r="R65" i="310"/>
  <c r="T57" i="310"/>
  <c r="S57" i="310"/>
  <c r="R57" i="310"/>
  <c r="T54" i="310"/>
  <c r="S54" i="310"/>
  <c r="R54" i="310"/>
  <c r="T49" i="310"/>
  <c r="S49" i="310"/>
  <c r="R49" i="310"/>
  <c r="T47" i="310"/>
  <c r="S47" i="310"/>
  <c r="R47" i="310"/>
  <c r="T42" i="310"/>
  <c r="S42" i="310"/>
  <c r="R42" i="310"/>
  <c r="T36" i="310"/>
  <c r="S36" i="310"/>
  <c r="R36" i="310"/>
  <c r="T28" i="310"/>
  <c r="S28" i="310"/>
  <c r="R28" i="310"/>
  <c r="T20" i="310"/>
  <c r="S20" i="310"/>
  <c r="R20" i="310"/>
  <c r="T18" i="310"/>
  <c r="S18" i="310"/>
  <c r="R18" i="310"/>
  <c r="T8" i="310"/>
  <c r="S8" i="310"/>
  <c r="R8" i="310"/>
  <c r="T84" i="306"/>
  <c r="S84" i="306"/>
  <c r="R84" i="306"/>
  <c r="T77" i="306"/>
  <c r="S77" i="306"/>
  <c r="R77" i="306"/>
  <c r="T72" i="306"/>
  <c r="S72" i="306"/>
  <c r="R72" i="306"/>
  <c r="T65" i="306"/>
  <c r="S65" i="306"/>
  <c r="R65" i="306"/>
  <c r="T57" i="306"/>
  <c r="S57" i="306"/>
  <c r="R57" i="306"/>
  <c r="T54" i="306"/>
  <c r="S54" i="306"/>
  <c r="R54" i="306"/>
  <c r="T49" i="306"/>
  <c r="S49" i="306"/>
  <c r="R49" i="306"/>
  <c r="T47" i="306"/>
  <c r="S47" i="306"/>
  <c r="R47" i="306"/>
  <c r="T42" i="306"/>
  <c r="S42" i="306"/>
  <c r="R42" i="306"/>
  <c r="T36" i="306"/>
  <c r="S36" i="306"/>
  <c r="R36" i="306"/>
  <c r="T28" i="306"/>
  <c r="S28" i="306"/>
  <c r="R28" i="306"/>
  <c r="T20" i="306"/>
  <c r="S20" i="306"/>
  <c r="R20" i="306"/>
  <c r="T18" i="306"/>
  <c r="S18" i="306"/>
  <c r="R18" i="306"/>
  <c r="T8" i="306"/>
  <c r="S8" i="306"/>
  <c r="R8" i="306"/>
  <c r="T84" i="305"/>
  <c r="S84" i="305"/>
  <c r="R84" i="305"/>
  <c r="T77" i="305"/>
  <c r="S77" i="305"/>
  <c r="R77" i="305"/>
  <c r="T72" i="305"/>
  <c r="S72" i="305"/>
  <c r="R72" i="305"/>
  <c r="T65" i="305"/>
  <c r="S65" i="305"/>
  <c r="R65" i="305"/>
  <c r="T57" i="305"/>
  <c r="S57" i="305"/>
  <c r="R57" i="305"/>
  <c r="T54" i="305"/>
  <c r="S54" i="305"/>
  <c r="R54" i="305"/>
  <c r="T49" i="305"/>
  <c r="S49" i="305"/>
  <c r="R49" i="305"/>
  <c r="T47" i="305"/>
  <c r="S47" i="305"/>
  <c r="R47" i="305"/>
  <c r="T42" i="305"/>
  <c r="S42" i="305"/>
  <c r="R42" i="305"/>
  <c r="T36" i="305"/>
  <c r="S36" i="305"/>
  <c r="R36" i="305"/>
  <c r="T28" i="305"/>
  <c r="S28" i="305"/>
  <c r="R28" i="305"/>
  <c r="T20" i="305"/>
  <c r="S20" i="305"/>
  <c r="R20" i="305"/>
  <c r="T18" i="305"/>
  <c r="S18" i="305"/>
  <c r="R18" i="305"/>
  <c r="T8" i="305"/>
  <c r="S8" i="305"/>
  <c r="R8" i="305"/>
  <c r="T84" i="304"/>
  <c r="S84" i="304"/>
  <c r="R84" i="304"/>
  <c r="T77" i="304"/>
  <c r="S77" i="304"/>
  <c r="R77" i="304"/>
  <c r="T72" i="304"/>
  <c r="S72" i="304"/>
  <c r="R72" i="304"/>
  <c r="T65" i="304"/>
  <c r="S65" i="304"/>
  <c r="R65" i="304"/>
  <c r="T57" i="304"/>
  <c r="S57" i="304"/>
  <c r="R57" i="304"/>
  <c r="T54" i="304"/>
  <c r="S54" i="304"/>
  <c r="R54" i="304"/>
  <c r="T49" i="304"/>
  <c r="S49" i="304"/>
  <c r="R49" i="304"/>
  <c r="T47" i="304"/>
  <c r="S47" i="304"/>
  <c r="R47" i="304"/>
  <c r="T42" i="304"/>
  <c r="S42" i="304"/>
  <c r="R42" i="304"/>
  <c r="T36" i="304"/>
  <c r="S36" i="304"/>
  <c r="R36" i="304"/>
  <c r="T28" i="304"/>
  <c r="S28" i="304"/>
  <c r="R28" i="304"/>
  <c r="T20" i="304"/>
  <c r="S20" i="304"/>
  <c r="R20" i="304"/>
  <c r="T18" i="304"/>
  <c r="S18" i="304"/>
  <c r="R18" i="304"/>
  <c r="T8" i="304"/>
  <c r="S8" i="304"/>
  <c r="R8" i="304"/>
  <c r="T84" i="303"/>
  <c r="S84" i="303"/>
  <c r="R84" i="303"/>
  <c r="T77" i="303"/>
  <c r="S77" i="303"/>
  <c r="R77" i="303"/>
  <c r="T72" i="303"/>
  <c r="S72" i="303"/>
  <c r="R72" i="303"/>
  <c r="T65" i="303"/>
  <c r="S65" i="303"/>
  <c r="R65" i="303"/>
  <c r="T57" i="303"/>
  <c r="S57" i="303"/>
  <c r="R57" i="303"/>
  <c r="T54" i="303"/>
  <c r="S54" i="303"/>
  <c r="R54" i="303"/>
  <c r="T49" i="303"/>
  <c r="S49" i="303"/>
  <c r="R49" i="303"/>
  <c r="T47" i="303"/>
  <c r="S47" i="303"/>
  <c r="R47" i="303"/>
  <c r="T42" i="303"/>
  <c r="S42" i="303"/>
  <c r="R42" i="303"/>
  <c r="T36" i="303"/>
  <c r="S36" i="303"/>
  <c r="R36" i="303"/>
  <c r="T28" i="303"/>
  <c r="S28" i="303"/>
  <c r="R28" i="303"/>
  <c r="T20" i="303"/>
  <c r="S20" i="303"/>
  <c r="R20" i="303"/>
  <c r="T18" i="303"/>
  <c r="S18" i="303"/>
  <c r="R18" i="303"/>
  <c r="T8" i="303"/>
  <c r="S8" i="303"/>
  <c r="R8" i="303"/>
  <c r="T84" i="302"/>
  <c r="S84" i="302"/>
  <c r="R84" i="302"/>
  <c r="T77" i="302"/>
  <c r="S77" i="302"/>
  <c r="R77" i="302"/>
  <c r="T72" i="302"/>
  <c r="S72" i="302"/>
  <c r="R72" i="302"/>
  <c r="T65" i="302"/>
  <c r="S65" i="302"/>
  <c r="R65" i="302"/>
  <c r="T57" i="302"/>
  <c r="S57" i="302"/>
  <c r="R57" i="302"/>
  <c r="T54" i="302"/>
  <c r="S54" i="302"/>
  <c r="R54" i="302"/>
  <c r="T49" i="302"/>
  <c r="S49" i="302"/>
  <c r="R49" i="302"/>
  <c r="T47" i="302"/>
  <c r="S47" i="302"/>
  <c r="R47" i="302"/>
  <c r="T42" i="302"/>
  <c r="S42" i="302"/>
  <c r="R42" i="302"/>
  <c r="T36" i="302"/>
  <c r="S36" i="302"/>
  <c r="R36" i="302"/>
  <c r="T28" i="302"/>
  <c r="S28" i="302"/>
  <c r="R28" i="302"/>
  <c r="T20" i="302"/>
  <c r="S20" i="302"/>
  <c r="R20" i="302"/>
  <c r="T18" i="302"/>
  <c r="S18" i="302"/>
  <c r="R18" i="302"/>
  <c r="T8" i="302"/>
  <c r="S8" i="302"/>
  <c r="R8" i="302"/>
  <c r="A90" i="302" s="1"/>
  <c r="T84" i="301"/>
  <c r="S84" i="301"/>
  <c r="R84" i="301"/>
  <c r="T77" i="301"/>
  <c r="S77" i="301"/>
  <c r="R77" i="301"/>
  <c r="T72" i="301"/>
  <c r="S72" i="301"/>
  <c r="R72" i="301"/>
  <c r="T65" i="301"/>
  <c r="S65" i="301"/>
  <c r="R65" i="301"/>
  <c r="T57" i="301"/>
  <c r="S57" i="301"/>
  <c r="R57" i="301"/>
  <c r="T54" i="301"/>
  <c r="S54" i="301"/>
  <c r="R54" i="301"/>
  <c r="T49" i="301"/>
  <c r="S49" i="301"/>
  <c r="R49" i="301"/>
  <c r="T47" i="301"/>
  <c r="S47" i="301"/>
  <c r="R47" i="301"/>
  <c r="T42" i="301"/>
  <c r="S42" i="301"/>
  <c r="R42" i="301"/>
  <c r="T36" i="301"/>
  <c r="S36" i="301"/>
  <c r="R36" i="301"/>
  <c r="T28" i="301"/>
  <c r="S28" i="301"/>
  <c r="R28" i="301"/>
  <c r="T20" i="301"/>
  <c r="S20" i="301"/>
  <c r="R20" i="301"/>
  <c r="T18" i="301"/>
  <c r="S18" i="301"/>
  <c r="R18" i="301"/>
  <c r="T8" i="301"/>
  <c r="S8" i="301"/>
  <c r="R8" i="301"/>
  <c r="T84" i="300"/>
  <c r="S84" i="300"/>
  <c r="R84" i="300"/>
  <c r="T77" i="300"/>
  <c r="S77" i="300"/>
  <c r="R77" i="300"/>
  <c r="T72" i="300"/>
  <c r="S72" i="300"/>
  <c r="R72" i="300"/>
  <c r="T65" i="300"/>
  <c r="S65" i="300"/>
  <c r="R65" i="300"/>
  <c r="T57" i="300"/>
  <c r="S57" i="300"/>
  <c r="R57" i="300"/>
  <c r="T54" i="300"/>
  <c r="S54" i="300"/>
  <c r="R54" i="300"/>
  <c r="T49" i="300"/>
  <c r="S49" i="300"/>
  <c r="R49" i="300"/>
  <c r="T47" i="300"/>
  <c r="S47" i="300"/>
  <c r="R47" i="300"/>
  <c r="T42" i="300"/>
  <c r="S42" i="300"/>
  <c r="R42" i="300"/>
  <c r="T36" i="300"/>
  <c r="S36" i="300"/>
  <c r="R36" i="300"/>
  <c r="T28" i="300"/>
  <c r="S28" i="300"/>
  <c r="R28" i="300"/>
  <c r="T20" i="300"/>
  <c r="S20" i="300"/>
  <c r="R20" i="300"/>
  <c r="T18" i="300"/>
  <c r="S18" i="300"/>
  <c r="R18" i="300"/>
  <c r="T8" i="300"/>
  <c r="S8" i="300"/>
  <c r="R8" i="300"/>
  <c r="U8" i="313"/>
  <c r="T7" i="313"/>
  <c r="S7" i="313"/>
  <c r="R7" i="313"/>
  <c r="U8" i="312"/>
  <c r="T7" i="312"/>
  <c r="S7" i="312"/>
  <c r="R7" i="312"/>
  <c r="U8" i="311"/>
  <c r="T7" i="311"/>
  <c r="S7" i="311"/>
  <c r="R7" i="311"/>
  <c r="U8" i="310"/>
  <c r="T7" i="310"/>
  <c r="S7" i="310"/>
  <c r="R7" i="310"/>
  <c r="U8" i="306"/>
  <c r="T7" i="306"/>
  <c r="S7" i="306"/>
  <c r="R7" i="306"/>
  <c r="U8" i="305"/>
  <c r="T7" i="305"/>
  <c r="S7" i="305"/>
  <c r="R7" i="305"/>
  <c r="U8" i="304"/>
  <c r="T7" i="304"/>
  <c r="S7" i="304"/>
  <c r="R7" i="304"/>
  <c r="U8" i="303"/>
  <c r="T7" i="303"/>
  <c r="S7" i="303"/>
  <c r="R7" i="303"/>
  <c r="U8" i="302"/>
  <c r="T7" i="302"/>
  <c r="S7" i="302"/>
  <c r="R7" i="302"/>
  <c r="U8" i="301"/>
  <c r="T7" i="301"/>
  <c r="S7" i="301"/>
  <c r="R7" i="301"/>
  <c r="U8" i="300"/>
  <c r="T7" i="300"/>
  <c r="S7" i="300"/>
  <c r="R7" i="300"/>
  <c r="B65" i="314" a="1"/>
  <c r="B70" i="314" a="1"/>
  <c r="B8" i="314" a="1"/>
  <c r="B71" i="314" a="1"/>
  <c r="B55" i="314" a="1"/>
  <c r="B61" i="314" a="1"/>
  <c r="B37" i="314" a="1"/>
  <c r="B90" i="314" a="1"/>
  <c r="B48" i="314" a="1"/>
  <c r="B38" i="314" a="1"/>
  <c r="B43" i="314" a="1"/>
  <c r="B46" i="314" a="1"/>
  <c r="B74" i="314" a="1"/>
  <c r="B89" i="314" a="1"/>
  <c r="B87" i="314" a="1"/>
  <c r="B34" i="314" a="1"/>
  <c r="B72" i="314" a="1"/>
  <c r="B33" i="314" a="1"/>
  <c r="B39" i="314" a="1"/>
  <c r="B76" i="314" a="1"/>
  <c r="B9" i="314" a="1"/>
  <c r="B95" i="314" a="1"/>
  <c r="B73" i="314" a="1"/>
  <c r="B88" i="314" a="1"/>
  <c r="B45" i="314" a="1"/>
  <c r="B83" i="314" a="1"/>
  <c r="B32" i="314" a="1"/>
  <c r="B35" i="314" a="1"/>
  <c r="B27" i="314" a="1"/>
  <c r="B82" i="314" a="1"/>
  <c r="B7" i="314" a="1"/>
  <c r="B68" i="314" a="1"/>
  <c r="B54" i="314" a="1"/>
  <c r="B84" i="314" a="1"/>
  <c r="B97" i="314" a="1"/>
  <c r="B3" i="314" a="1"/>
  <c r="B20" i="314" a="1"/>
  <c r="B2" i="314" a="1"/>
  <c r="B77" i="314" a="1"/>
  <c r="B26" i="314" a="1"/>
  <c r="B75" i="314" a="1"/>
  <c r="B41" i="314" a="1"/>
  <c r="B6" i="314" a="1"/>
  <c r="B40" i="314" a="1"/>
  <c r="B29" i="314" a="1"/>
  <c r="B11" i="314" a="1"/>
  <c r="B49" i="314" a="1"/>
  <c r="B52" i="314" a="1"/>
  <c r="B101" i="314" a="1"/>
  <c r="B47" i="314" a="1"/>
  <c r="B17" i="314" a="1"/>
  <c r="B53" i="314" a="1"/>
  <c r="B69" i="314" a="1"/>
  <c r="B10" i="314" a="1"/>
  <c r="B44" i="314" a="1"/>
  <c r="B4" i="314" a="1"/>
  <c r="B59" i="314" a="1"/>
  <c r="B92" i="314" a="1"/>
  <c r="B16" i="314" a="1"/>
  <c r="B12" i="314" a="1"/>
  <c r="B62" i="314" a="1"/>
  <c r="B13" i="314" a="1"/>
  <c r="B57" i="314" a="1"/>
  <c r="B98" i="314" a="1"/>
  <c r="B25" i="314" a="1"/>
  <c r="B36" i="314" a="1"/>
  <c r="B64" i="314" a="1"/>
  <c r="B31" i="314" a="1"/>
  <c r="B15" i="314" a="1"/>
  <c r="B93" i="314" a="1"/>
  <c r="B58" i="314" a="1"/>
  <c r="B78" i="314" a="1"/>
  <c r="B51" i="314" a="1"/>
  <c r="B18" i="314" a="1"/>
  <c r="B23" i="314" a="1"/>
  <c r="B5" i="314" a="1"/>
  <c r="B50" i="314" a="1"/>
  <c r="B79" i="314" a="1"/>
  <c r="B19" i="314" a="1"/>
  <c r="B80" i="314" a="1"/>
  <c r="B86" i="314" a="1"/>
  <c r="B66" i="314" a="1"/>
  <c r="B63" i="314" a="1"/>
  <c r="B99" i="314" a="1"/>
  <c r="B60" i="314" a="1"/>
  <c r="B100" i="314" a="1"/>
  <c r="B22" i="314" a="1"/>
  <c r="B24" i="314" a="1"/>
  <c r="B96" i="314" a="1"/>
  <c r="B94" i="314" a="1"/>
  <c r="B56" i="314" a="1"/>
  <c r="B14" i="314" a="1"/>
  <c r="B91" i="314" a="1"/>
  <c r="B42" i="314" a="1"/>
  <c r="B28" i="314" a="1"/>
  <c r="B1" i="314" a="1"/>
  <c r="B67" i="314" a="1"/>
  <c r="B30" i="314" a="1"/>
  <c r="B85" i="314" a="1"/>
  <c r="B81" i="314" a="1"/>
  <c r="B21" i="314" a="1"/>
  <c r="A92" i="306" l="1"/>
  <c r="A98" i="206"/>
  <c r="A96" i="303"/>
  <c r="A96" i="210"/>
  <c r="A98" i="208"/>
  <c r="A92" i="301"/>
  <c r="A96" i="259"/>
  <c r="A92" i="300"/>
  <c r="A90" i="301"/>
  <c r="A92" i="302"/>
  <c r="A92" i="303"/>
  <c r="A90" i="303"/>
  <c r="A90" i="306"/>
  <c r="A92" i="311"/>
  <c r="A90" i="311"/>
  <c r="A92" i="312"/>
  <c r="A90" i="312"/>
  <c r="A92" i="310"/>
  <c r="A92" i="313"/>
  <c r="A90" i="313"/>
  <c r="A90" i="310"/>
  <c r="A90" i="304"/>
  <c r="A92" i="304"/>
  <c r="A90" i="300"/>
  <c r="B101" i="314"/>
  <c r="B97" i="314"/>
  <c r="B93" i="314"/>
  <c r="B89" i="314"/>
  <c r="B85" i="314"/>
  <c r="B81" i="314"/>
  <c r="B77" i="314"/>
  <c r="B73" i="314"/>
  <c r="B69" i="314"/>
  <c r="B65" i="314"/>
  <c r="B61" i="314"/>
  <c r="B57" i="314"/>
  <c r="B53" i="314"/>
  <c r="B49" i="314"/>
  <c r="B45" i="314"/>
  <c r="B41" i="314"/>
  <c r="B37" i="314"/>
  <c r="B33" i="314"/>
  <c r="B29" i="314"/>
  <c r="B25" i="314"/>
  <c r="B21" i="314"/>
  <c r="B17" i="314"/>
  <c r="B13" i="314"/>
  <c r="B9" i="314"/>
  <c r="B5" i="314"/>
  <c r="B100" i="314"/>
  <c r="B96" i="314"/>
  <c r="B92" i="314"/>
  <c r="B88" i="314"/>
  <c r="B84" i="314"/>
  <c r="B80" i="314"/>
  <c r="B76" i="314"/>
  <c r="B72" i="314"/>
  <c r="B68" i="314"/>
  <c r="B64" i="314"/>
  <c r="B60" i="314"/>
  <c r="B56" i="314"/>
  <c r="B52" i="314"/>
  <c r="B48" i="314"/>
  <c r="B44" i="314"/>
  <c r="B40" i="314"/>
  <c r="B36" i="314"/>
  <c r="B32" i="314"/>
  <c r="B28" i="314"/>
  <c r="B24" i="314"/>
  <c r="B20" i="314"/>
  <c r="B16" i="314"/>
  <c r="B12" i="314"/>
  <c r="B8" i="314"/>
  <c r="B4" i="314"/>
  <c r="B99" i="314"/>
  <c r="B95" i="314"/>
  <c r="B91" i="314"/>
  <c r="B87" i="314"/>
  <c r="B83" i="314"/>
  <c r="B79" i="314"/>
  <c r="B75" i="314"/>
  <c r="B71" i="314"/>
  <c r="B67" i="314"/>
  <c r="B63" i="314"/>
  <c r="B59" i="314"/>
  <c r="B55" i="314"/>
  <c r="B51" i="314"/>
  <c r="B47" i="314"/>
  <c r="B43" i="314"/>
  <c r="B39" i="314"/>
  <c r="B35" i="314"/>
  <c r="B31" i="314"/>
  <c r="B27" i="314"/>
  <c r="B23" i="314"/>
  <c r="B19" i="314"/>
  <c r="B15" i="314"/>
  <c r="B11" i="314"/>
  <c r="B7" i="314"/>
  <c r="B3" i="314"/>
  <c r="B98" i="314"/>
  <c r="B94" i="314"/>
  <c r="B90" i="314"/>
  <c r="B86" i="314"/>
  <c r="B82" i="314"/>
  <c r="B78" i="314"/>
  <c r="B74" i="314"/>
  <c r="B70" i="314"/>
  <c r="B66" i="314"/>
  <c r="B62" i="314"/>
  <c r="B58" i="314"/>
  <c r="B54" i="314"/>
  <c r="B50" i="314"/>
  <c r="B46" i="314"/>
  <c r="B42" i="314"/>
  <c r="B38" i="314"/>
  <c r="B34" i="314"/>
  <c r="B30" i="314"/>
  <c r="B26" i="314"/>
  <c r="B22" i="314"/>
  <c r="B18" i="314"/>
  <c r="B14" i="314"/>
  <c r="B10" i="314"/>
  <c r="B6" i="314"/>
  <c r="B2" i="314"/>
  <c r="B1" i="314"/>
  <c r="A90" i="305"/>
  <c r="A92" i="305"/>
  <c r="V84" i="297"/>
  <c r="U84" i="297"/>
  <c r="V77" i="297"/>
  <c r="U77" i="297"/>
  <c r="V72" i="297"/>
  <c r="U72" i="297"/>
  <c r="V65" i="297"/>
  <c r="U65" i="297"/>
  <c r="V57" i="297"/>
  <c r="U57" i="297"/>
  <c r="V54" i="297"/>
  <c r="U54" i="297"/>
  <c r="V49" i="297"/>
  <c r="U49" i="297"/>
  <c r="V47" i="297"/>
  <c r="U47" i="297"/>
  <c r="A90" i="297"/>
  <c r="V42" i="297"/>
  <c r="U42" i="297"/>
  <c r="V36" i="297"/>
  <c r="U36" i="297"/>
  <c r="V28" i="297"/>
  <c r="U28" i="297"/>
  <c r="V20" i="297"/>
  <c r="U20" i="297"/>
  <c r="V18" i="297"/>
  <c r="U18" i="297"/>
  <c r="A92" i="297"/>
  <c r="V8" i="297"/>
  <c r="U8" i="297"/>
  <c r="T7" i="297"/>
  <c r="S7" i="297"/>
  <c r="R7" i="297"/>
  <c r="V84" i="295"/>
  <c r="U84" i="295"/>
  <c r="V77" i="295"/>
  <c r="U77" i="295"/>
  <c r="V72" i="295"/>
  <c r="U72" i="295"/>
  <c r="V65" i="295"/>
  <c r="U65" i="295"/>
  <c r="V57" i="295"/>
  <c r="U57" i="295"/>
  <c r="V54" i="295"/>
  <c r="U54" i="295"/>
  <c r="V49" i="295"/>
  <c r="U49" i="295"/>
  <c r="V47" i="295"/>
  <c r="U47" i="295"/>
  <c r="V42" i="295"/>
  <c r="U42" i="295"/>
  <c r="V36" i="295"/>
  <c r="U36" i="295"/>
  <c r="V28" i="295"/>
  <c r="U28" i="295"/>
  <c r="V20" i="295"/>
  <c r="U20" i="295"/>
  <c r="V18" i="295"/>
  <c r="U18" i="295"/>
  <c r="A96" i="295" s="1"/>
  <c r="V8" i="295"/>
  <c r="U8" i="295"/>
  <c r="A92" i="295"/>
  <c r="A90" i="295"/>
  <c r="T7" i="295"/>
  <c r="S7" i="295"/>
  <c r="R7" i="295"/>
  <c r="V84" i="291"/>
  <c r="U84" i="291"/>
  <c r="V77" i="291"/>
  <c r="U77" i="291"/>
  <c r="V72" i="291"/>
  <c r="U72" i="291"/>
  <c r="V65" i="291"/>
  <c r="U65" i="291"/>
  <c r="V57" i="291"/>
  <c r="U57" i="291"/>
  <c r="V54" i="291"/>
  <c r="U54" i="291"/>
  <c r="V49" i="291"/>
  <c r="U49" i="291"/>
  <c r="V47" i="291"/>
  <c r="U47" i="291"/>
  <c r="V42" i="291"/>
  <c r="U42" i="291"/>
  <c r="V36" i="291"/>
  <c r="U36" i="291"/>
  <c r="A90" i="291"/>
  <c r="V28" i="291"/>
  <c r="U28" i="291"/>
  <c r="V20" i="291"/>
  <c r="U20" i="291"/>
  <c r="V18" i="291"/>
  <c r="U18" i="291"/>
  <c r="A96" i="291" s="1"/>
  <c r="A92" i="291"/>
  <c r="V8" i="291"/>
  <c r="U8" i="291"/>
  <c r="T7" i="291"/>
  <c r="S7" i="291"/>
  <c r="R7" i="291"/>
  <c r="V84" i="288"/>
  <c r="U84" i="288"/>
  <c r="V77" i="288"/>
  <c r="U77" i="288"/>
  <c r="V72" i="288"/>
  <c r="U72" i="288"/>
  <c r="V65" i="288"/>
  <c r="U65" i="288"/>
  <c r="V57" i="288"/>
  <c r="U57" i="288"/>
  <c r="V54" i="288"/>
  <c r="U54" i="288"/>
  <c r="V49" i="288"/>
  <c r="U49" i="288"/>
  <c r="V47" i="288"/>
  <c r="U47" i="288"/>
  <c r="A90" i="288"/>
  <c r="V42" i="288"/>
  <c r="U42" i="288"/>
  <c r="V36" i="288"/>
  <c r="U36" i="288"/>
  <c r="V28" i="288"/>
  <c r="U28" i="288"/>
  <c r="V20" i="288"/>
  <c r="U20" i="288"/>
  <c r="V18" i="288"/>
  <c r="U18" i="288"/>
  <c r="V8" i="288"/>
  <c r="U8" i="288"/>
  <c r="A92" i="288"/>
  <c r="T7" i="288"/>
  <c r="S7" i="288"/>
  <c r="R7" i="288"/>
  <c r="V84" i="286"/>
  <c r="U84" i="286"/>
  <c r="V77" i="286"/>
  <c r="U77" i="286"/>
  <c r="V72" i="286"/>
  <c r="U72" i="286"/>
  <c r="V65" i="286"/>
  <c r="U65" i="286"/>
  <c r="V57" i="286"/>
  <c r="U57" i="286"/>
  <c r="V54" i="286"/>
  <c r="U54" i="286"/>
  <c r="V49" i="286"/>
  <c r="U49" i="286"/>
  <c r="V47" i="286"/>
  <c r="U47" i="286"/>
  <c r="V42" i="286"/>
  <c r="U42" i="286"/>
  <c r="V36" i="286"/>
  <c r="U36" i="286"/>
  <c r="V28" i="286"/>
  <c r="U28" i="286"/>
  <c r="V20" i="286"/>
  <c r="U20" i="286"/>
  <c r="V18" i="286"/>
  <c r="U18" i="286"/>
  <c r="A90" i="286"/>
  <c r="V8" i="286"/>
  <c r="U8" i="286"/>
  <c r="A92" i="286"/>
  <c r="T7" i="286"/>
  <c r="S7" i="286"/>
  <c r="R7" i="286"/>
  <c r="V84" i="285"/>
  <c r="U84" i="285"/>
  <c r="V77" i="285"/>
  <c r="U77" i="285"/>
  <c r="V72" i="285"/>
  <c r="U72" i="285"/>
  <c r="V65" i="285"/>
  <c r="U65" i="285"/>
  <c r="V57" i="285"/>
  <c r="U57" i="285"/>
  <c r="V54" i="285"/>
  <c r="U54" i="285"/>
  <c r="V49" i="285"/>
  <c r="U49" i="285"/>
  <c r="V47" i="285"/>
  <c r="U47" i="285"/>
  <c r="V42" i="285"/>
  <c r="U42" i="285"/>
  <c r="V36" i="285"/>
  <c r="U36" i="285"/>
  <c r="V28" i="285"/>
  <c r="U28" i="285"/>
  <c r="V20" i="285"/>
  <c r="U20" i="285"/>
  <c r="V18" i="285"/>
  <c r="U18" i="285"/>
  <c r="A96" i="285" s="1"/>
  <c r="V8" i="285"/>
  <c r="U8" i="285"/>
  <c r="A92" i="285"/>
  <c r="A90" i="285"/>
  <c r="T7" i="285"/>
  <c r="S7" i="285"/>
  <c r="R7" i="285"/>
  <c r="V84" i="278"/>
  <c r="U84" i="278"/>
  <c r="V77" i="278"/>
  <c r="U77" i="278"/>
  <c r="V72" i="278"/>
  <c r="U72" i="278"/>
  <c r="V65" i="278"/>
  <c r="U65" i="278"/>
  <c r="V57" i="278"/>
  <c r="U57" i="278"/>
  <c r="V54" i="278"/>
  <c r="U54" i="278"/>
  <c r="V49" i="278"/>
  <c r="U49" i="278"/>
  <c r="V47" i="278"/>
  <c r="U47" i="278"/>
  <c r="V42" i="278"/>
  <c r="U42" i="278"/>
  <c r="V36" i="278"/>
  <c r="U36" i="278"/>
  <c r="V28" i="278"/>
  <c r="U28" i="278"/>
  <c r="V20" i="278"/>
  <c r="U20" i="278"/>
  <c r="V18" i="278"/>
  <c r="U18" i="278"/>
  <c r="A90" i="278"/>
  <c r="V8" i="278"/>
  <c r="U8" i="278"/>
  <c r="A96" i="278" s="1"/>
  <c r="A92" i="278"/>
  <c r="T7" i="278"/>
  <c r="S7" i="278"/>
  <c r="R7" i="278"/>
  <c r="V84" i="276"/>
  <c r="U84" i="276"/>
  <c r="V77" i="276"/>
  <c r="U77" i="276"/>
  <c r="V72" i="276"/>
  <c r="U72" i="276"/>
  <c r="V65" i="276"/>
  <c r="U65" i="276"/>
  <c r="V57" i="276"/>
  <c r="U57" i="276"/>
  <c r="V54" i="276"/>
  <c r="U54" i="276"/>
  <c r="V49" i="276"/>
  <c r="U49" i="276"/>
  <c r="V47" i="276"/>
  <c r="U47" i="276"/>
  <c r="V42" i="276"/>
  <c r="U42" i="276"/>
  <c r="V36" i="276"/>
  <c r="U36" i="276"/>
  <c r="V28" i="276"/>
  <c r="U28" i="276"/>
  <c r="V20" i="276"/>
  <c r="U20" i="276"/>
  <c r="V18" i="276"/>
  <c r="U18" i="276"/>
  <c r="A96" i="276" s="1"/>
  <c r="V8" i="276"/>
  <c r="U8" i="276"/>
  <c r="A92" i="276"/>
  <c r="A90" i="276"/>
  <c r="T7" i="276"/>
  <c r="S7" i="276"/>
  <c r="R7" i="276"/>
  <c r="V84" i="273"/>
  <c r="U84" i="273"/>
  <c r="V77" i="273"/>
  <c r="U77" i="273"/>
  <c r="V72" i="273"/>
  <c r="U72" i="273"/>
  <c r="V65" i="273"/>
  <c r="U65" i="273"/>
  <c r="V57" i="273"/>
  <c r="U57" i="273"/>
  <c r="V54" i="273"/>
  <c r="U54" i="273"/>
  <c r="V49" i="273"/>
  <c r="U49" i="273"/>
  <c r="V47" i="273"/>
  <c r="U47" i="273"/>
  <c r="A92" i="273"/>
  <c r="V42" i="273"/>
  <c r="U42" i="273"/>
  <c r="V36" i="273"/>
  <c r="U36" i="273"/>
  <c r="V28" i="273"/>
  <c r="U28" i="273"/>
  <c r="V20" i="273"/>
  <c r="U20" i="273"/>
  <c r="V18" i="273"/>
  <c r="U18" i="273"/>
  <c r="V8" i="273"/>
  <c r="U8" i="273"/>
  <c r="A90" i="273"/>
  <c r="T7" i="273"/>
  <c r="S7" i="273"/>
  <c r="R7" i="273"/>
  <c r="A98" i="288" l="1"/>
  <c r="A98" i="297"/>
  <c r="A96" i="297"/>
  <c r="A98" i="286"/>
  <c r="A96" i="273"/>
  <c r="A98" i="295"/>
  <c r="A98" i="291"/>
  <c r="A96" i="286"/>
  <c r="A98" i="285"/>
  <c r="A98" i="278"/>
  <c r="A98" i="276"/>
  <c r="A96" i="288"/>
  <c r="A98" i="273"/>
  <c r="T87" i="272"/>
  <c r="T84" i="272"/>
  <c r="T77" i="272"/>
  <c r="T72" i="272"/>
  <c r="T65" i="272"/>
  <c r="T57" i="272"/>
  <c r="T54" i="272"/>
  <c r="T49" i="272"/>
  <c r="T48" i="272"/>
  <c r="T47" i="272"/>
  <c r="T42" i="272"/>
  <c r="T36" i="272"/>
  <c r="T28" i="272"/>
  <c r="T20" i="272"/>
  <c r="T18" i="272"/>
  <c r="T8" i="272"/>
  <c r="S87" i="271"/>
  <c r="Q87" i="271"/>
  <c r="S42" i="271"/>
  <c r="S36" i="271"/>
  <c r="S28" i="271"/>
  <c r="S20" i="271"/>
  <c r="R20" i="271"/>
  <c r="A92" i="271" s="1"/>
  <c r="S18" i="271"/>
  <c r="T87" i="270"/>
  <c r="T84" i="270"/>
  <c r="T77" i="270"/>
  <c r="T72" i="270"/>
  <c r="T65" i="270"/>
  <c r="T57" i="270"/>
  <c r="T54" i="270"/>
  <c r="T49" i="270"/>
  <c r="T48" i="270"/>
  <c r="S48" i="270"/>
  <c r="R48" i="270"/>
  <c r="A90" i="270" s="1"/>
  <c r="T47" i="270"/>
  <c r="T42" i="270"/>
  <c r="T36" i="270"/>
  <c r="T28" i="270"/>
  <c r="T20" i="270"/>
  <c r="T18" i="270"/>
  <c r="V84" i="272"/>
  <c r="U84" i="272"/>
  <c r="V77" i="272"/>
  <c r="U77" i="272"/>
  <c r="V72" i="272"/>
  <c r="U72" i="272"/>
  <c r="V65" i="272"/>
  <c r="U65" i="272"/>
  <c r="V57" i="272"/>
  <c r="U57" i="272"/>
  <c r="V54" i="272"/>
  <c r="U54" i="272"/>
  <c r="V49" i="272"/>
  <c r="U49" i="272"/>
  <c r="V47" i="272"/>
  <c r="U47" i="272"/>
  <c r="V42" i="272"/>
  <c r="U42" i="272"/>
  <c r="V36" i="272"/>
  <c r="U36" i="272"/>
  <c r="V28" i="272"/>
  <c r="U28" i="272"/>
  <c r="V20" i="272"/>
  <c r="U20" i="272"/>
  <c r="V18" i="272"/>
  <c r="U18" i="272"/>
  <c r="V8" i="272"/>
  <c r="U8" i="272"/>
  <c r="A92" i="272"/>
  <c r="A90" i="272"/>
  <c r="T7" i="272"/>
  <c r="S7" i="272"/>
  <c r="R7" i="272"/>
  <c r="U84" i="271"/>
  <c r="T84" i="271"/>
  <c r="U77" i="271"/>
  <c r="T77" i="271"/>
  <c r="U72" i="271"/>
  <c r="T72" i="271"/>
  <c r="U65" i="271"/>
  <c r="T65" i="271"/>
  <c r="U57" i="271"/>
  <c r="T57" i="271"/>
  <c r="U54" i="271"/>
  <c r="T54" i="271"/>
  <c r="U49" i="271"/>
  <c r="T49" i="271"/>
  <c r="U47" i="271"/>
  <c r="T47" i="271"/>
  <c r="U42" i="271"/>
  <c r="T42" i="271"/>
  <c r="U36" i="271"/>
  <c r="T36" i="271"/>
  <c r="U28" i="271"/>
  <c r="T28" i="271"/>
  <c r="U20" i="271"/>
  <c r="T20" i="271"/>
  <c r="U18" i="271"/>
  <c r="T18" i="271"/>
  <c r="U8" i="271"/>
  <c r="R7" i="271"/>
  <c r="Q7" i="271"/>
  <c r="V84" i="270"/>
  <c r="V77" i="270"/>
  <c r="V57" i="270"/>
  <c r="V49" i="270"/>
  <c r="V47" i="270"/>
  <c r="V42" i="270"/>
  <c r="V36" i="270"/>
  <c r="V20" i="270"/>
  <c r="V18" i="270"/>
  <c r="S7" i="270"/>
  <c r="R7" i="270"/>
  <c r="S87" i="268"/>
  <c r="R87" i="268"/>
  <c r="T84" i="268"/>
  <c r="S84" i="268"/>
  <c r="R84" i="268"/>
  <c r="T77" i="268"/>
  <c r="S77" i="268"/>
  <c r="R77" i="268"/>
  <c r="T72" i="268"/>
  <c r="S72" i="268"/>
  <c r="R72" i="268"/>
  <c r="T65" i="268"/>
  <c r="S65" i="268"/>
  <c r="R65" i="268"/>
  <c r="T57" i="268"/>
  <c r="S57" i="268"/>
  <c r="R57" i="268"/>
  <c r="T54" i="268"/>
  <c r="S54" i="268"/>
  <c r="R54" i="268"/>
  <c r="T49" i="268"/>
  <c r="S49" i="268"/>
  <c r="R49" i="268"/>
  <c r="T48" i="268"/>
  <c r="S48" i="268"/>
  <c r="R48" i="268"/>
  <c r="T47" i="268"/>
  <c r="S47" i="268"/>
  <c r="R47" i="268"/>
  <c r="T42" i="268"/>
  <c r="S42" i="268"/>
  <c r="R42" i="268"/>
  <c r="T36" i="268"/>
  <c r="S36" i="268"/>
  <c r="R36" i="268"/>
  <c r="T28" i="268"/>
  <c r="S28" i="268"/>
  <c r="R28" i="268"/>
  <c r="T20" i="268"/>
  <c r="S20" i="268"/>
  <c r="R20" i="268"/>
  <c r="T18" i="268"/>
  <c r="S18" i="268"/>
  <c r="R18" i="268"/>
  <c r="U8" i="268"/>
  <c r="T8" i="268"/>
  <c r="S8" i="268"/>
  <c r="R8" i="268"/>
  <c r="T7" i="268"/>
  <c r="S7" i="268"/>
  <c r="R7" i="268"/>
  <c r="S87" i="267"/>
  <c r="R87" i="267"/>
  <c r="T84" i="267"/>
  <c r="S84" i="267"/>
  <c r="R84" i="267"/>
  <c r="T77" i="267"/>
  <c r="S77" i="267"/>
  <c r="R77" i="267"/>
  <c r="T72" i="267"/>
  <c r="S72" i="267"/>
  <c r="R72" i="267"/>
  <c r="T65" i="267"/>
  <c r="S65" i="267"/>
  <c r="R65" i="267"/>
  <c r="T57" i="267"/>
  <c r="S57" i="267"/>
  <c r="R57" i="267"/>
  <c r="T54" i="267"/>
  <c r="S54" i="267"/>
  <c r="R54" i="267"/>
  <c r="T49" i="267"/>
  <c r="S49" i="267"/>
  <c r="R49" i="267"/>
  <c r="T48" i="267"/>
  <c r="S48" i="267"/>
  <c r="R48" i="267"/>
  <c r="T47" i="267"/>
  <c r="S47" i="267"/>
  <c r="R47" i="267"/>
  <c r="T42" i="267"/>
  <c r="S42" i="267"/>
  <c r="R42" i="267"/>
  <c r="T36" i="267"/>
  <c r="S36" i="267"/>
  <c r="R36" i="267"/>
  <c r="T28" i="267"/>
  <c r="S28" i="267"/>
  <c r="R28" i="267"/>
  <c r="T20" i="267"/>
  <c r="S20" i="267"/>
  <c r="R20" i="267"/>
  <c r="T18" i="267"/>
  <c r="S18" i="267"/>
  <c r="R18" i="267"/>
  <c r="U8" i="267"/>
  <c r="T8" i="267"/>
  <c r="S8" i="267"/>
  <c r="R8" i="267"/>
  <c r="T7" i="267"/>
  <c r="S7" i="267"/>
  <c r="R7" i="267"/>
  <c r="A96" i="272" l="1"/>
  <c r="A98" i="272"/>
  <c r="A90" i="271"/>
  <c r="A90" i="267"/>
  <c r="A92" i="267"/>
  <c r="A92" i="268"/>
  <c r="A90" i="268"/>
  <c r="S87" i="259"/>
  <c r="R87" i="259"/>
  <c r="T84" i="259"/>
  <c r="S84" i="259"/>
  <c r="R84" i="259"/>
  <c r="T77" i="259"/>
  <c r="S77" i="259"/>
  <c r="R77" i="259"/>
  <c r="T72" i="259"/>
  <c r="S72" i="259"/>
  <c r="R72" i="259"/>
  <c r="T65" i="259"/>
  <c r="S65" i="259"/>
  <c r="R65" i="259"/>
  <c r="T57" i="259"/>
  <c r="S57" i="259"/>
  <c r="R57" i="259"/>
  <c r="T54" i="259"/>
  <c r="S54" i="259"/>
  <c r="R54" i="259"/>
  <c r="T49" i="259"/>
  <c r="S49" i="259"/>
  <c r="R49" i="259"/>
  <c r="T48" i="259"/>
  <c r="S48" i="259"/>
  <c r="R48" i="259"/>
  <c r="T47" i="259"/>
  <c r="S47" i="259"/>
  <c r="R47" i="259"/>
  <c r="T42" i="259"/>
  <c r="S42" i="259"/>
  <c r="R42" i="259"/>
  <c r="T36" i="259"/>
  <c r="S36" i="259"/>
  <c r="R36" i="259"/>
  <c r="T28" i="259"/>
  <c r="S28" i="259"/>
  <c r="R28" i="259"/>
  <c r="T20" i="259"/>
  <c r="S20" i="259"/>
  <c r="R20" i="259"/>
  <c r="T18" i="259"/>
  <c r="S18" i="259"/>
  <c r="R18" i="259"/>
  <c r="U8" i="259"/>
  <c r="T8" i="259"/>
  <c r="S8" i="259"/>
  <c r="R8" i="259"/>
  <c r="T7" i="259"/>
  <c r="S7" i="259"/>
  <c r="R7" i="259"/>
  <c r="S87" i="256"/>
  <c r="R87" i="256"/>
  <c r="T84" i="256"/>
  <c r="S84" i="256"/>
  <c r="R84" i="256"/>
  <c r="T77" i="256"/>
  <c r="S77" i="256"/>
  <c r="R77" i="256"/>
  <c r="T72" i="256"/>
  <c r="S72" i="256"/>
  <c r="R72" i="256"/>
  <c r="T65" i="256"/>
  <c r="S65" i="256"/>
  <c r="R65" i="256"/>
  <c r="T57" i="256"/>
  <c r="S57" i="256"/>
  <c r="R57" i="256"/>
  <c r="T54" i="256"/>
  <c r="S54" i="256"/>
  <c r="R54" i="256"/>
  <c r="T49" i="256"/>
  <c r="S49" i="256"/>
  <c r="R49" i="256"/>
  <c r="T48" i="256"/>
  <c r="S48" i="256"/>
  <c r="R48" i="256"/>
  <c r="T47" i="256"/>
  <c r="S47" i="256"/>
  <c r="R47" i="256"/>
  <c r="T42" i="256"/>
  <c r="S42" i="256"/>
  <c r="R42" i="256"/>
  <c r="T36" i="256"/>
  <c r="S36" i="256"/>
  <c r="R36" i="256"/>
  <c r="T28" i="256"/>
  <c r="S28" i="256"/>
  <c r="R28" i="256"/>
  <c r="T20" i="256"/>
  <c r="S20" i="256"/>
  <c r="R20" i="256"/>
  <c r="T18" i="256"/>
  <c r="S18" i="256"/>
  <c r="R18" i="256"/>
  <c r="U8" i="256"/>
  <c r="T8" i="256"/>
  <c r="S8" i="256"/>
  <c r="R8" i="256"/>
  <c r="T7" i="256"/>
  <c r="S7" i="256"/>
  <c r="R7" i="256"/>
  <c r="S87" i="255"/>
  <c r="R87" i="255"/>
  <c r="T84" i="255"/>
  <c r="S84" i="255"/>
  <c r="R84" i="255"/>
  <c r="T77" i="255"/>
  <c r="S77" i="255"/>
  <c r="R77" i="255"/>
  <c r="T72" i="255"/>
  <c r="S72" i="255"/>
  <c r="R72" i="255"/>
  <c r="T65" i="255"/>
  <c r="S65" i="255"/>
  <c r="R65" i="255"/>
  <c r="T57" i="255"/>
  <c r="S57" i="255"/>
  <c r="R57" i="255"/>
  <c r="T54" i="255"/>
  <c r="S54" i="255"/>
  <c r="R54" i="255"/>
  <c r="T49" i="255"/>
  <c r="S49" i="255"/>
  <c r="R49" i="255"/>
  <c r="T48" i="255"/>
  <c r="S48" i="255"/>
  <c r="R48" i="255"/>
  <c r="T47" i="255"/>
  <c r="S47" i="255"/>
  <c r="R47" i="255"/>
  <c r="T42" i="255"/>
  <c r="S42" i="255"/>
  <c r="R42" i="255"/>
  <c r="T36" i="255"/>
  <c r="S36" i="255"/>
  <c r="R36" i="255"/>
  <c r="T28" i="255"/>
  <c r="S28" i="255"/>
  <c r="R28" i="255"/>
  <c r="T20" i="255"/>
  <c r="S20" i="255"/>
  <c r="R20" i="255"/>
  <c r="T18" i="255"/>
  <c r="S18" i="255"/>
  <c r="R18" i="255"/>
  <c r="U8" i="255"/>
  <c r="T8" i="255"/>
  <c r="S8" i="255"/>
  <c r="R8" i="255"/>
  <c r="T7" i="255"/>
  <c r="S7" i="255"/>
  <c r="R7" i="255"/>
  <c r="S87" i="250"/>
  <c r="R87" i="250"/>
  <c r="T84" i="250"/>
  <c r="S84" i="250"/>
  <c r="R84" i="250"/>
  <c r="T77" i="250"/>
  <c r="S77" i="250"/>
  <c r="R77" i="250"/>
  <c r="T72" i="250"/>
  <c r="S72" i="250"/>
  <c r="R72" i="250"/>
  <c r="T65" i="250"/>
  <c r="S65" i="250"/>
  <c r="R65" i="250"/>
  <c r="T57" i="250"/>
  <c r="S57" i="250"/>
  <c r="R57" i="250"/>
  <c r="T54" i="250"/>
  <c r="S54" i="250"/>
  <c r="R54" i="250"/>
  <c r="T49" i="250"/>
  <c r="S49" i="250"/>
  <c r="R49" i="250"/>
  <c r="T48" i="250"/>
  <c r="S48" i="250"/>
  <c r="R48" i="250"/>
  <c r="T47" i="250"/>
  <c r="S47" i="250"/>
  <c r="R47" i="250"/>
  <c r="T42" i="250"/>
  <c r="S42" i="250"/>
  <c r="R42" i="250"/>
  <c r="T36" i="250"/>
  <c r="S36" i="250"/>
  <c r="R36" i="250"/>
  <c r="T28" i="250"/>
  <c r="S28" i="250"/>
  <c r="R28" i="250"/>
  <c r="T20" i="250"/>
  <c r="S20" i="250"/>
  <c r="R20" i="250"/>
  <c r="T18" i="250"/>
  <c r="S18" i="250"/>
  <c r="R18" i="250"/>
  <c r="U8" i="250"/>
  <c r="T8" i="250"/>
  <c r="S8" i="250"/>
  <c r="R8" i="250"/>
  <c r="T7" i="250"/>
  <c r="S7" i="250"/>
  <c r="R7" i="250"/>
  <c r="A90" i="256" l="1"/>
  <c r="A92" i="256"/>
  <c r="A90" i="259"/>
  <c r="A92" i="259"/>
  <c r="A90" i="255"/>
  <c r="A92" i="255"/>
  <c r="A90" i="250"/>
  <c r="A92" i="250"/>
  <c r="U8" i="215" l="1"/>
  <c r="U8" i="230"/>
  <c r="U8" i="232"/>
  <c r="U8" i="236"/>
  <c r="U8" i="238"/>
  <c r="U8" i="239"/>
  <c r="U8" i="240"/>
  <c r="U8" i="242"/>
  <c r="A96" i="242" s="1"/>
  <c r="U8" i="241"/>
  <c r="U8" i="243"/>
  <c r="U8" i="245"/>
  <c r="U8" i="208"/>
  <c r="U8" i="209"/>
  <c r="U8" i="210"/>
  <c r="U8" i="211"/>
  <c r="U8" i="212"/>
  <c r="U8" i="213"/>
  <c r="U8" i="214"/>
  <c r="U8" i="203"/>
  <c r="A96" i="195"/>
  <c r="U8" i="194"/>
  <c r="U8" i="193"/>
  <c r="U8" i="192"/>
  <c r="U8" i="196"/>
  <c r="U8" i="201"/>
  <c r="A96" i="201" s="1"/>
  <c r="U8" i="188"/>
  <c r="U8" i="190"/>
  <c r="U8" i="204"/>
  <c r="U8" i="205"/>
  <c r="U8" i="206"/>
  <c r="U8" i="207"/>
  <c r="T8" i="207"/>
  <c r="R8" i="207"/>
  <c r="S8" i="244" l="1"/>
  <c r="S87" i="245"/>
  <c r="R87" i="245"/>
  <c r="T84" i="245"/>
  <c r="S84" i="245"/>
  <c r="R84" i="245"/>
  <c r="T77" i="245"/>
  <c r="S77" i="245"/>
  <c r="R77" i="245"/>
  <c r="T72" i="245"/>
  <c r="S72" i="245"/>
  <c r="R72" i="245"/>
  <c r="T65" i="245"/>
  <c r="S65" i="245"/>
  <c r="R65" i="245"/>
  <c r="T57" i="245"/>
  <c r="S57" i="245"/>
  <c r="R57" i="245"/>
  <c r="T54" i="245"/>
  <c r="S54" i="245"/>
  <c r="R54" i="245"/>
  <c r="T49" i="245"/>
  <c r="S49" i="245"/>
  <c r="R49" i="245"/>
  <c r="T48" i="245"/>
  <c r="S48" i="245"/>
  <c r="R48" i="245"/>
  <c r="T47" i="245"/>
  <c r="S47" i="245"/>
  <c r="R47" i="245"/>
  <c r="T42" i="245"/>
  <c r="S42" i="245"/>
  <c r="R42" i="245"/>
  <c r="T36" i="245"/>
  <c r="S36" i="245"/>
  <c r="R36" i="245"/>
  <c r="T28" i="245"/>
  <c r="S28" i="245"/>
  <c r="R28" i="245"/>
  <c r="T20" i="245"/>
  <c r="S20" i="245"/>
  <c r="R20" i="245"/>
  <c r="T18" i="245"/>
  <c r="S18" i="245"/>
  <c r="R18" i="245"/>
  <c r="T8" i="245"/>
  <c r="S8" i="245"/>
  <c r="R8" i="245"/>
  <c r="T7" i="245"/>
  <c r="S7" i="245"/>
  <c r="R7" i="245"/>
  <c r="U87" i="244"/>
  <c r="S87" i="244"/>
  <c r="T84" i="244"/>
  <c r="S84" i="244"/>
  <c r="T77" i="244"/>
  <c r="S77" i="244"/>
  <c r="T72" i="244"/>
  <c r="S72" i="244"/>
  <c r="T65" i="244"/>
  <c r="S65" i="244"/>
  <c r="T57" i="244"/>
  <c r="S57" i="244"/>
  <c r="T54" i="244"/>
  <c r="S54" i="244"/>
  <c r="T49" i="244"/>
  <c r="S49" i="244"/>
  <c r="T48" i="244"/>
  <c r="S48" i="244"/>
  <c r="T47" i="244"/>
  <c r="S47" i="244"/>
  <c r="T42" i="244"/>
  <c r="S42" i="244"/>
  <c r="T36" i="244"/>
  <c r="S36" i="244"/>
  <c r="T28" i="244"/>
  <c r="S28" i="244"/>
  <c r="T20" i="244"/>
  <c r="S20" i="244"/>
  <c r="T18" i="244"/>
  <c r="S18" i="244"/>
  <c r="U8" i="244"/>
  <c r="A96" i="244" s="1"/>
  <c r="T8" i="244"/>
  <c r="U7" i="244"/>
  <c r="T7" i="244"/>
  <c r="S7" i="244"/>
  <c r="S87" i="243"/>
  <c r="R87" i="243"/>
  <c r="T84" i="243"/>
  <c r="S84" i="243"/>
  <c r="R84" i="243"/>
  <c r="T77" i="243"/>
  <c r="S77" i="243"/>
  <c r="R77" i="243"/>
  <c r="T72" i="243"/>
  <c r="S72" i="243"/>
  <c r="R72" i="243"/>
  <c r="T65" i="243"/>
  <c r="S65" i="243"/>
  <c r="R65" i="243"/>
  <c r="T57" i="243"/>
  <c r="S57" i="243"/>
  <c r="R57" i="243"/>
  <c r="T54" i="243"/>
  <c r="S54" i="243"/>
  <c r="R54" i="243"/>
  <c r="T49" i="243"/>
  <c r="S49" i="243"/>
  <c r="R49" i="243"/>
  <c r="T48" i="243"/>
  <c r="S48" i="243"/>
  <c r="R48" i="243"/>
  <c r="T47" i="243"/>
  <c r="S47" i="243"/>
  <c r="R47" i="243"/>
  <c r="T42" i="243"/>
  <c r="S42" i="243"/>
  <c r="R42" i="243"/>
  <c r="T36" i="243"/>
  <c r="S36" i="243"/>
  <c r="R36" i="243"/>
  <c r="T28" i="243"/>
  <c r="S28" i="243"/>
  <c r="R28" i="243"/>
  <c r="T20" i="243"/>
  <c r="S20" i="243"/>
  <c r="R20" i="243"/>
  <c r="T18" i="243"/>
  <c r="S18" i="243"/>
  <c r="R18" i="243"/>
  <c r="T8" i="243"/>
  <c r="S8" i="243"/>
  <c r="R8" i="243"/>
  <c r="T7" i="243"/>
  <c r="S7" i="243"/>
  <c r="R7" i="243"/>
  <c r="S87" i="242"/>
  <c r="R87" i="242"/>
  <c r="T84" i="242"/>
  <c r="S84" i="242"/>
  <c r="R84" i="242"/>
  <c r="T77" i="242"/>
  <c r="S77" i="242"/>
  <c r="R77" i="242"/>
  <c r="T72" i="242"/>
  <c r="S72" i="242"/>
  <c r="R72" i="242"/>
  <c r="T65" i="242"/>
  <c r="S65" i="242"/>
  <c r="R65" i="242"/>
  <c r="T57" i="242"/>
  <c r="S57" i="242"/>
  <c r="R57" i="242"/>
  <c r="T54" i="242"/>
  <c r="S54" i="242"/>
  <c r="R54" i="242"/>
  <c r="T49" i="242"/>
  <c r="S49" i="242"/>
  <c r="R49" i="242"/>
  <c r="T48" i="242"/>
  <c r="S48" i="242"/>
  <c r="R48" i="242"/>
  <c r="T47" i="242"/>
  <c r="S47" i="242"/>
  <c r="R47" i="242"/>
  <c r="T42" i="242"/>
  <c r="S42" i="242"/>
  <c r="R42" i="242"/>
  <c r="T36" i="242"/>
  <c r="S36" i="242"/>
  <c r="R36" i="242"/>
  <c r="T28" i="242"/>
  <c r="S28" i="242"/>
  <c r="R28" i="242"/>
  <c r="T20" i="242"/>
  <c r="S20" i="242"/>
  <c r="R20" i="242"/>
  <c r="T18" i="242"/>
  <c r="S18" i="242"/>
  <c r="R18" i="242"/>
  <c r="T8" i="242"/>
  <c r="S8" i="242"/>
  <c r="R8" i="242"/>
  <c r="T7" i="242"/>
  <c r="S7" i="242"/>
  <c r="R7" i="242"/>
  <c r="S87" i="241"/>
  <c r="R87" i="241"/>
  <c r="T84" i="241"/>
  <c r="S84" i="241"/>
  <c r="R84" i="241"/>
  <c r="T77" i="241"/>
  <c r="S77" i="241"/>
  <c r="R77" i="241"/>
  <c r="T72" i="241"/>
  <c r="S72" i="241"/>
  <c r="R72" i="241"/>
  <c r="T65" i="241"/>
  <c r="S65" i="241"/>
  <c r="R65" i="241"/>
  <c r="T57" i="241"/>
  <c r="S57" i="241"/>
  <c r="R57" i="241"/>
  <c r="T54" i="241"/>
  <c r="S54" i="241"/>
  <c r="R54" i="241"/>
  <c r="T49" i="241"/>
  <c r="S49" i="241"/>
  <c r="R49" i="241"/>
  <c r="T48" i="241"/>
  <c r="S48" i="241"/>
  <c r="R48" i="241"/>
  <c r="T47" i="241"/>
  <c r="S47" i="241"/>
  <c r="R47" i="241"/>
  <c r="T42" i="241"/>
  <c r="S42" i="241"/>
  <c r="R42" i="241"/>
  <c r="T36" i="241"/>
  <c r="S36" i="241"/>
  <c r="R36" i="241"/>
  <c r="T28" i="241"/>
  <c r="S28" i="241"/>
  <c r="R28" i="241"/>
  <c r="T20" i="241"/>
  <c r="S20" i="241"/>
  <c r="R20" i="241"/>
  <c r="T18" i="241"/>
  <c r="S18" i="241"/>
  <c r="R18" i="241"/>
  <c r="T8" i="241"/>
  <c r="S8" i="241"/>
  <c r="R8" i="241"/>
  <c r="T7" i="241"/>
  <c r="S7" i="241"/>
  <c r="R7" i="241"/>
  <c r="S87" i="240"/>
  <c r="R87" i="240"/>
  <c r="T84" i="240"/>
  <c r="S84" i="240"/>
  <c r="R84" i="240"/>
  <c r="T77" i="240"/>
  <c r="S77" i="240"/>
  <c r="R77" i="240"/>
  <c r="T72" i="240"/>
  <c r="S72" i="240"/>
  <c r="R72" i="240"/>
  <c r="T65" i="240"/>
  <c r="S65" i="240"/>
  <c r="R65" i="240"/>
  <c r="T57" i="240"/>
  <c r="S57" i="240"/>
  <c r="R57" i="240"/>
  <c r="T54" i="240"/>
  <c r="S54" i="240"/>
  <c r="R54" i="240"/>
  <c r="T49" i="240"/>
  <c r="S49" i="240"/>
  <c r="R49" i="240"/>
  <c r="T48" i="240"/>
  <c r="S48" i="240"/>
  <c r="R48" i="240"/>
  <c r="T47" i="240"/>
  <c r="S47" i="240"/>
  <c r="R47" i="240"/>
  <c r="T42" i="240"/>
  <c r="S42" i="240"/>
  <c r="R42" i="240"/>
  <c r="T36" i="240"/>
  <c r="S36" i="240"/>
  <c r="R36" i="240"/>
  <c r="T28" i="240"/>
  <c r="S28" i="240"/>
  <c r="R28" i="240"/>
  <c r="T20" i="240"/>
  <c r="S20" i="240"/>
  <c r="R20" i="240"/>
  <c r="T18" i="240"/>
  <c r="S18" i="240"/>
  <c r="R18" i="240"/>
  <c r="T8" i="240"/>
  <c r="S8" i="240"/>
  <c r="R8" i="240"/>
  <c r="T7" i="240"/>
  <c r="S7" i="240"/>
  <c r="R7" i="240"/>
  <c r="S87" i="239"/>
  <c r="R87" i="239"/>
  <c r="T84" i="239"/>
  <c r="S84" i="239"/>
  <c r="R84" i="239"/>
  <c r="T77" i="239"/>
  <c r="S77" i="239"/>
  <c r="R77" i="239"/>
  <c r="T72" i="239"/>
  <c r="S72" i="239"/>
  <c r="R72" i="239"/>
  <c r="T65" i="239"/>
  <c r="S65" i="239"/>
  <c r="R65" i="239"/>
  <c r="T57" i="239"/>
  <c r="S57" i="239"/>
  <c r="R57" i="239"/>
  <c r="T54" i="239"/>
  <c r="S54" i="239"/>
  <c r="R54" i="239"/>
  <c r="T49" i="239"/>
  <c r="S49" i="239"/>
  <c r="R49" i="239"/>
  <c r="T48" i="239"/>
  <c r="S48" i="239"/>
  <c r="R48" i="239"/>
  <c r="T47" i="239"/>
  <c r="S47" i="239"/>
  <c r="R47" i="239"/>
  <c r="T42" i="239"/>
  <c r="S42" i="239"/>
  <c r="R42" i="239"/>
  <c r="T36" i="239"/>
  <c r="S36" i="239"/>
  <c r="R36" i="239"/>
  <c r="T28" i="239"/>
  <c r="S28" i="239"/>
  <c r="R28" i="239"/>
  <c r="T20" i="239"/>
  <c r="S20" i="239"/>
  <c r="R20" i="239"/>
  <c r="T18" i="239"/>
  <c r="S18" i="239"/>
  <c r="R18" i="239"/>
  <c r="T8" i="239"/>
  <c r="S8" i="239"/>
  <c r="R8" i="239"/>
  <c r="T7" i="239"/>
  <c r="S7" i="239"/>
  <c r="R7" i="239"/>
  <c r="S87" i="238"/>
  <c r="R87" i="238"/>
  <c r="T84" i="238"/>
  <c r="S84" i="238"/>
  <c r="R84" i="238"/>
  <c r="T77" i="238"/>
  <c r="S77" i="238"/>
  <c r="R77" i="238"/>
  <c r="T72" i="238"/>
  <c r="S72" i="238"/>
  <c r="R72" i="238"/>
  <c r="T65" i="238"/>
  <c r="S65" i="238"/>
  <c r="R65" i="238"/>
  <c r="T57" i="238"/>
  <c r="S57" i="238"/>
  <c r="R57" i="238"/>
  <c r="T54" i="238"/>
  <c r="S54" i="238"/>
  <c r="R54" i="238"/>
  <c r="T49" i="238"/>
  <c r="S49" i="238"/>
  <c r="R49" i="238"/>
  <c r="T48" i="238"/>
  <c r="S48" i="238"/>
  <c r="R48" i="238"/>
  <c r="T47" i="238"/>
  <c r="S47" i="238"/>
  <c r="R47" i="238"/>
  <c r="T42" i="238"/>
  <c r="S42" i="238"/>
  <c r="R42" i="238"/>
  <c r="T36" i="238"/>
  <c r="S36" i="238"/>
  <c r="R36" i="238"/>
  <c r="T28" i="238"/>
  <c r="S28" i="238"/>
  <c r="R28" i="238"/>
  <c r="T20" i="238"/>
  <c r="S20" i="238"/>
  <c r="R20" i="238"/>
  <c r="T18" i="238"/>
  <c r="S18" i="238"/>
  <c r="R18" i="238"/>
  <c r="T8" i="238"/>
  <c r="S8" i="238"/>
  <c r="R8" i="238"/>
  <c r="T7" i="238"/>
  <c r="S7" i="238"/>
  <c r="R7" i="238"/>
  <c r="S87" i="236"/>
  <c r="R87" i="236"/>
  <c r="T84" i="236"/>
  <c r="S84" i="236"/>
  <c r="R84" i="236"/>
  <c r="T77" i="236"/>
  <c r="S77" i="236"/>
  <c r="R77" i="236"/>
  <c r="T72" i="236"/>
  <c r="S72" i="236"/>
  <c r="R72" i="236"/>
  <c r="T65" i="236"/>
  <c r="S65" i="236"/>
  <c r="R65" i="236"/>
  <c r="T57" i="236"/>
  <c r="S57" i="236"/>
  <c r="R57" i="236"/>
  <c r="T54" i="236"/>
  <c r="S54" i="236"/>
  <c r="R54" i="236"/>
  <c r="T49" i="236"/>
  <c r="S49" i="236"/>
  <c r="R49" i="236"/>
  <c r="T48" i="236"/>
  <c r="S48" i="236"/>
  <c r="R48" i="236"/>
  <c r="T47" i="236"/>
  <c r="S47" i="236"/>
  <c r="R47" i="236"/>
  <c r="T42" i="236"/>
  <c r="S42" i="236"/>
  <c r="R42" i="236"/>
  <c r="T36" i="236"/>
  <c r="S36" i="236"/>
  <c r="R36" i="236"/>
  <c r="T28" i="236"/>
  <c r="S28" i="236"/>
  <c r="R28" i="236"/>
  <c r="T20" i="236"/>
  <c r="S20" i="236"/>
  <c r="R20" i="236"/>
  <c r="T18" i="236"/>
  <c r="S18" i="236"/>
  <c r="R18" i="236"/>
  <c r="T8" i="236"/>
  <c r="S8" i="236"/>
  <c r="R8" i="236"/>
  <c r="T7" i="236"/>
  <c r="S7" i="236"/>
  <c r="R7" i="236"/>
  <c r="S87" i="232"/>
  <c r="R87" i="232"/>
  <c r="T84" i="232"/>
  <c r="S84" i="232"/>
  <c r="R84" i="232"/>
  <c r="T77" i="232"/>
  <c r="S77" i="232"/>
  <c r="R77" i="232"/>
  <c r="T72" i="232"/>
  <c r="S72" i="232"/>
  <c r="R72" i="232"/>
  <c r="T65" i="232"/>
  <c r="S65" i="232"/>
  <c r="R65" i="232"/>
  <c r="T57" i="232"/>
  <c r="S57" i="232"/>
  <c r="R57" i="232"/>
  <c r="T54" i="232"/>
  <c r="S54" i="232"/>
  <c r="R54" i="232"/>
  <c r="T49" i="232"/>
  <c r="S49" i="232"/>
  <c r="R49" i="232"/>
  <c r="T48" i="232"/>
  <c r="S48" i="232"/>
  <c r="R48" i="232"/>
  <c r="T47" i="232"/>
  <c r="S47" i="232"/>
  <c r="R47" i="232"/>
  <c r="T42" i="232"/>
  <c r="S42" i="232"/>
  <c r="R42" i="232"/>
  <c r="T36" i="232"/>
  <c r="S36" i="232"/>
  <c r="R36" i="232"/>
  <c r="T28" i="232"/>
  <c r="S28" i="232"/>
  <c r="R28" i="232"/>
  <c r="T20" i="232"/>
  <c r="S20" i="232"/>
  <c r="R20" i="232"/>
  <c r="T18" i="232"/>
  <c r="S18" i="232"/>
  <c r="R18" i="232"/>
  <c r="T8" i="232"/>
  <c r="S8" i="232"/>
  <c r="R8" i="232"/>
  <c r="T7" i="232"/>
  <c r="S7" i="232"/>
  <c r="R7" i="232"/>
  <c r="S87" i="230"/>
  <c r="R87" i="230"/>
  <c r="T84" i="230"/>
  <c r="S84" i="230"/>
  <c r="R84" i="230"/>
  <c r="T77" i="230"/>
  <c r="S77" i="230"/>
  <c r="R77" i="230"/>
  <c r="T72" i="230"/>
  <c r="S72" i="230"/>
  <c r="R72" i="230"/>
  <c r="T65" i="230"/>
  <c r="S65" i="230"/>
  <c r="R65" i="230"/>
  <c r="T57" i="230"/>
  <c r="S57" i="230"/>
  <c r="R57" i="230"/>
  <c r="T54" i="230"/>
  <c r="S54" i="230"/>
  <c r="R54" i="230"/>
  <c r="T49" i="230"/>
  <c r="S49" i="230"/>
  <c r="R49" i="230"/>
  <c r="T48" i="230"/>
  <c r="S48" i="230"/>
  <c r="R48" i="230"/>
  <c r="T47" i="230"/>
  <c r="S47" i="230"/>
  <c r="R47" i="230"/>
  <c r="T42" i="230"/>
  <c r="S42" i="230"/>
  <c r="R42" i="230"/>
  <c r="T36" i="230"/>
  <c r="S36" i="230"/>
  <c r="R36" i="230"/>
  <c r="T28" i="230"/>
  <c r="S28" i="230"/>
  <c r="R28" i="230"/>
  <c r="T20" i="230"/>
  <c r="S20" i="230"/>
  <c r="R20" i="230"/>
  <c r="T18" i="230"/>
  <c r="S18" i="230"/>
  <c r="R18" i="230"/>
  <c r="T8" i="230"/>
  <c r="S8" i="230"/>
  <c r="R8" i="230"/>
  <c r="T7" i="230"/>
  <c r="S7" i="230"/>
  <c r="R7" i="230"/>
  <c r="T48" i="207"/>
  <c r="A90" i="245" l="1"/>
  <c r="A92" i="245"/>
  <c r="A90" i="242"/>
  <c r="A92" i="240"/>
  <c r="A90" i="230"/>
  <c r="A90" i="236"/>
  <c r="A92" i="238"/>
  <c r="A90" i="240"/>
  <c r="A92" i="230"/>
  <c r="A92" i="236"/>
  <c r="A92" i="242"/>
  <c r="A92" i="243"/>
  <c r="A90" i="238"/>
  <c r="A90" i="232"/>
  <c r="A92" i="232"/>
  <c r="A90" i="239"/>
  <c r="A90" i="243"/>
  <c r="A90" i="241"/>
  <c r="A90" i="244"/>
  <c r="A92" i="244"/>
  <c r="A92" i="241"/>
  <c r="A92" i="239"/>
  <c r="S87" i="215" l="1"/>
  <c r="R87" i="215"/>
  <c r="T84" i="215"/>
  <c r="S84" i="215"/>
  <c r="R84" i="215"/>
  <c r="T77" i="215"/>
  <c r="S77" i="215"/>
  <c r="R77" i="215"/>
  <c r="T72" i="215"/>
  <c r="S72" i="215"/>
  <c r="R72" i="215"/>
  <c r="T65" i="215"/>
  <c r="S65" i="215"/>
  <c r="R65" i="215"/>
  <c r="T57" i="215"/>
  <c r="S57" i="215"/>
  <c r="R57" i="215"/>
  <c r="T54" i="215"/>
  <c r="S54" i="215"/>
  <c r="R54" i="215"/>
  <c r="T49" i="215"/>
  <c r="S49" i="215"/>
  <c r="R49" i="215"/>
  <c r="T48" i="215"/>
  <c r="S48" i="215"/>
  <c r="R48" i="215"/>
  <c r="T47" i="215"/>
  <c r="S47" i="215"/>
  <c r="R47" i="215"/>
  <c r="T42" i="215"/>
  <c r="S42" i="215"/>
  <c r="R42" i="215"/>
  <c r="T36" i="215"/>
  <c r="S36" i="215"/>
  <c r="R36" i="215"/>
  <c r="T28" i="215"/>
  <c r="S28" i="215"/>
  <c r="R28" i="215"/>
  <c r="T20" i="215"/>
  <c r="S20" i="215"/>
  <c r="R20" i="215"/>
  <c r="T18" i="215"/>
  <c r="S18" i="215"/>
  <c r="R18" i="215"/>
  <c r="T8" i="215"/>
  <c r="S8" i="215"/>
  <c r="R8" i="215"/>
  <c r="T7" i="215"/>
  <c r="S7" i="215"/>
  <c r="R7" i="215"/>
  <c r="S87" i="214"/>
  <c r="R87" i="214"/>
  <c r="T84" i="214"/>
  <c r="S84" i="214"/>
  <c r="R84" i="214"/>
  <c r="T77" i="214"/>
  <c r="S77" i="214"/>
  <c r="R77" i="214"/>
  <c r="T72" i="214"/>
  <c r="S72" i="214"/>
  <c r="R72" i="214"/>
  <c r="T65" i="214"/>
  <c r="S65" i="214"/>
  <c r="R65" i="214"/>
  <c r="T57" i="214"/>
  <c r="S57" i="214"/>
  <c r="R57" i="214"/>
  <c r="T54" i="214"/>
  <c r="S54" i="214"/>
  <c r="R54" i="214"/>
  <c r="T49" i="214"/>
  <c r="S49" i="214"/>
  <c r="R49" i="214"/>
  <c r="T48" i="214"/>
  <c r="S48" i="214"/>
  <c r="R48" i="214"/>
  <c r="T47" i="214"/>
  <c r="S47" i="214"/>
  <c r="R47" i="214"/>
  <c r="T42" i="214"/>
  <c r="S42" i="214"/>
  <c r="R42" i="214"/>
  <c r="T36" i="214"/>
  <c r="S36" i="214"/>
  <c r="R36" i="214"/>
  <c r="T28" i="214"/>
  <c r="S28" i="214"/>
  <c r="R28" i="214"/>
  <c r="T20" i="214"/>
  <c r="S20" i="214"/>
  <c r="R20" i="214"/>
  <c r="T18" i="214"/>
  <c r="S18" i="214"/>
  <c r="R18" i="214"/>
  <c r="T8" i="214"/>
  <c r="S8" i="214"/>
  <c r="R8" i="214"/>
  <c r="T7" i="214"/>
  <c r="S7" i="214"/>
  <c r="R7" i="214"/>
  <c r="S87" i="213"/>
  <c r="R87" i="213"/>
  <c r="T84" i="213"/>
  <c r="S84" i="213"/>
  <c r="R84" i="213"/>
  <c r="T77" i="213"/>
  <c r="S77" i="213"/>
  <c r="R77" i="213"/>
  <c r="T72" i="213"/>
  <c r="S72" i="213"/>
  <c r="R72" i="213"/>
  <c r="T65" i="213"/>
  <c r="S65" i="213"/>
  <c r="R65" i="213"/>
  <c r="T57" i="213"/>
  <c r="S57" i="213"/>
  <c r="R57" i="213"/>
  <c r="T54" i="213"/>
  <c r="S54" i="213"/>
  <c r="R54" i="213"/>
  <c r="T49" i="213"/>
  <c r="S49" i="213"/>
  <c r="R49" i="213"/>
  <c r="T48" i="213"/>
  <c r="S48" i="213"/>
  <c r="R48" i="213"/>
  <c r="T47" i="213"/>
  <c r="S47" i="213"/>
  <c r="R47" i="213"/>
  <c r="T42" i="213"/>
  <c r="S42" i="213"/>
  <c r="R42" i="213"/>
  <c r="T36" i="213"/>
  <c r="S36" i="213"/>
  <c r="R36" i="213"/>
  <c r="T28" i="213"/>
  <c r="S28" i="213"/>
  <c r="R28" i="213"/>
  <c r="T20" i="213"/>
  <c r="S20" i="213"/>
  <c r="R20" i="213"/>
  <c r="T18" i="213"/>
  <c r="S18" i="213"/>
  <c r="R18" i="213"/>
  <c r="T8" i="213"/>
  <c r="S8" i="213"/>
  <c r="R8" i="213"/>
  <c r="T7" i="213"/>
  <c r="S7" i="213"/>
  <c r="R7" i="213"/>
  <c r="S87" i="212"/>
  <c r="R87" i="212"/>
  <c r="T84" i="212"/>
  <c r="S84" i="212"/>
  <c r="R84" i="212"/>
  <c r="T77" i="212"/>
  <c r="S77" i="212"/>
  <c r="R77" i="212"/>
  <c r="T72" i="212"/>
  <c r="S72" i="212"/>
  <c r="R72" i="212"/>
  <c r="T65" i="212"/>
  <c r="S65" i="212"/>
  <c r="R65" i="212"/>
  <c r="T57" i="212"/>
  <c r="S57" i="212"/>
  <c r="R57" i="212"/>
  <c r="T54" i="212"/>
  <c r="S54" i="212"/>
  <c r="R54" i="212"/>
  <c r="T49" i="212"/>
  <c r="S49" i="212"/>
  <c r="R49" i="212"/>
  <c r="T48" i="212"/>
  <c r="S48" i="212"/>
  <c r="R48" i="212"/>
  <c r="T47" i="212"/>
  <c r="S47" i="212"/>
  <c r="R47" i="212"/>
  <c r="T42" i="212"/>
  <c r="S42" i="212"/>
  <c r="R42" i="212"/>
  <c r="T36" i="212"/>
  <c r="S36" i="212"/>
  <c r="R36" i="212"/>
  <c r="T28" i="212"/>
  <c r="S28" i="212"/>
  <c r="R28" i="212"/>
  <c r="T20" i="212"/>
  <c r="S20" i="212"/>
  <c r="R20" i="212"/>
  <c r="T18" i="212"/>
  <c r="S18" i="212"/>
  <c r="R18" i="212"/>
  <c r="T8" i="212"/>
  <c r="S8" i="212"/>
  <c r="R8" i="212"/>
  <c r="T7" i="212"/>
  <c r="S7" i="212"/>
  <c r="R7" i="212"/>
  <c r="S87" i="211"/>
  <c r="R87" i="211"/>
  <c r="T84" i="211"/>
  <c r="S84" i="211"/>
  <c r="R84" i="211"/>
  <c r="T77" i="211"/>
  <c r="S77" i="211"/>
  <c r="R77" i="211"/>
  <c r="T72" i="211"/>
  <c r="S72" i="211"/>
  <c r="R72" i="211"/>
  <c r="T65" i="211"/>
  <c r="S65" i="211"/>
  <c r="R65" i="211"/>
  <c r="T57" i="211"/>
  <c r="S57" i="211"/>
  <c r="R57" i="211"/>
  <c r="T54" i="211"/>
  <c r="S54" i="211"/>
  <c r="R54" i="211"/>
  <c r="T49" i="211"/>
  <c r="S49" i="211"/>
  <c r="R49" i="211"/>
  <c r="T48" i="211"/>
  <c r="S48" i="211"/>
  <c r="R48" i="211"/>
  <c r="T47" i="211"/>
  <c r="S47" i="211"/>
  <c r="R47" i="211"/>
  <c r="T42" i="211"/>
  <c r="S42" i="211"/>
  <c r="R42" i="211"/>
  <c r="T36" i="211"/>
  <c r="S36" i="211"/>
  <c r="R36" i="211"/>
  <c r="T28" i="211"/>
  <c r="S28" i="211"/>
  <c r="R28" i="211"/>
  <c r="T20" i="211"/>
  <c r="S20" i="211"/>
  <c r="R20" i="211"/>
  <c r="T18" i="211"/>
  <c r="S18" i="211"/>
  <c r="R18" i="211"/>
  <c r="T8" i="211"/>
  <c r="S8" i="211"/>
  <c r="R8" i="211"/>
  <c r="T7" i="211"/>
  <c r="S7" i="211"/>
  <c r="R7" i="211"/>
  <c r="S87" i="210"/>
  <c r="R87" i="210"/>
  <c r="T84" i="210"/>
  <c r="S84" i="210"/>
  <c r="R84" i="210"/>
  <c r="T77" i="210"/>
  <c r="S77" i="210"/>
  <c r="R77" i="210"/>
  <c r="T72" i="210"/>
  <c r="S72" i="210"/>
  <c r="R72" i="210"/>
  <c r="T65" i="210"/>
  <c r="S65" i="210"/>
  <c r="R65" i="210"/>
  <c r="T57" i="210"/>
  <c r="S57" i="210"/>
  <c r="R57" i="210"/>
  <c r="T54" i="210"/>
  <c r="S54" i="210"/>
  <c r="R54" i="210"/>
  <c r="T49" i="210"/>
  <c r="S49" i="210"/>
  <c r="R49" i="210"/>
  <c r="T48" i="210"/>
  <c r="S48" i="210"/>
  <c r="R48" i="210"/>
  <c r="T47" i="210"/>
  <c r="S47" i="210"/>
  <c r="R47" i="210"/>
  <c r="T42" i="210"/>
  <c r="S42" i="210"/>
  <c r="R42" i="210"/>
  <c r="T36" i="210"/>
  <c r="S36" i="210"/>
  <c r="R36" i="210"/>
  <c r="T28" i="210"/>
  <c r="S28" i="210"/>
  <c r="R28" i="210"/>
  <c r="T20" i="210"/>
  <c r="S20" i="210"/>
  <c r="R20" i="210"/>
  <c r="T18" i="210"/>
  <c r="S18" i="210"/>
  <c r="R18" i="210"/>
  <c r="T8" i="210"/>
  <c r="S8" i="210"/>
  <c r="R8" i="210"/>
  <c r="T7" i="210"/>
  <c r="S7" i="210"/>
  <c r="R7" i="210"/>
  <c r="S87" i="209"/>
  <c r="R87" i="209"/>
  <c r="T84" i="209"/>
  <c r="S84" i="209"/>
  <c r="R84" i="209"/>
  <c r="T77" i="209"/>
  <c r="S77" i="209"/>
  <c r="R77" i="209"/>
  <c r="T72" i="209"/>
  <c r="S72" i="209"/>
  <c r="R72" i="209"/>
  <c r="T65" i="209"/>
  <c r="S65" i="209"/>
  <c r="R65" i="209"/>
  <c r="T57" i="209"/>
  <c r="S57" i="209"/>
  <c r="R57" i="209"/>
  <c r="T54" i="209"/>
  <c r="S54" i="209"/>
  <c r="R54" i="209"/>
  <c r="T49" i="209"/>
  <c r="S49" i="209"/>
  <c r="R49" i="209"/>
  <c r="T48" i="209"/>
  <c r="S48" i="209"/>
  <c r="R48" i="209"/>
  <c r="T47" i="209"/>
  <c r="S47" i="209"/>
  <c r="R47" i="209"/>
  <c r="T42" i="209"/>
  <c r="S42" i="209"/>
  <c r="R42" i="209"/>
  <c r="T36" i="209"/>
  <c r="S36" i="209"/>
  <c r="R36" i="209"/>
  <c r="T28" i="209"/>
  <c r="S28" i="209"/>
  <c r="R28" i="209"/>
  <c r="T20" i="209"/>
  <c r="S20" i="209"/>
  <c r="R20" i="209"/>
  <c r="T18" i="209"/>
  <c r="S18" i="209"/>
  <c r="R18" i="209"/>
  <c r="T8" i="209"/>
  <c r="S8" i="209"/>
  <c r="R8" i="209"/>
  <c r="T7" i="209"/>
  <c r="S7" i="209"/>
  <c r="R7" i="209"/>
  <c r="S87" i="208"/>
  <c r="R87" i="208"/>
  <c r="T84" i="208"/>
  <c r="S84" i="208"/>
  <c r="R84" i="208"/>
  <c r="T77" i="208"/>
  <c r="S77" i="208"/>
  <c r="R77" i="208"/>
  <c r="T72" i="208"/>
  <c r="S72" i="208"/>
  <c r="R72" i="208"/>
  <c r="T65" i="208"/>
  <c r="S65" i="208"/>
  <c r="R65" i="208"/>
  <c r="T57" i="208"/>
  <c r="S57" i="208"/>
  <c r="R57" i="208"/>
  <c r="T54" i="208"/>
  <c r="S54" i="208"/>
  <c r="R54" i="208"/>
  <c r="T49" i="208"/>
  <c r="S49" i="208"/>
  <c r="R49" i="208"/>
  <c r="T48" i="208"/>
  <c r="S48" i="208"/>
  <c r="R48" i="208"/>
  <c r="T47" i="208"/>
  <c r="S47" i="208"/>
  <c r="R47" i="208"/>
  <c r="T42" i="208"/>
  <c r="S42" i="208"/>
  <c r="R42" i="208"/>
  <c r="T36" i="208"/>
  <c r="S36" i="208"/>
  <c r="R36" i="208"/>
  <c r="T28" i="208"/>
  <c r="S28" i="208"/>
  <c r="R28" i="208"/>
  <c r="T20" i="208"/>
  <c r="S20" i="208"/>
  <c r="R20" i="208"/>
  <c r="T18" i="208"/>
  <c r="S18" i="208"/>
  <c r="R18" i="208"/>
  <c r="T8" i="208"/>
  <c r="S8" i="208"/>
  <c r="R8" i="208"/>
  <c r="T7" i="208"/>
  <c r="S7" i="208"/>
  <c r="R7" i="208"/>
  <c r="S87" i="207"/>
  <c r="R87" i="207"/>
  <c r="T84" i="207"/>
  <c r="S84" i="207"/>
  <c r="R84" i="207"/>
  <c r="T77" i="207"/>
  <c r="S77" i="207"/>
  <c r="R77" i="207"/>
  <c r="T72" i="207"/>
  <c r="S72" i="207"/>
  <c r="R72" i="207"/>
  <c r="T65" i="207"/>
  <c r="S65" i="207"/>
  <c r="R65" i="207"/>
  <c r="T57" i="207"/>
  <c r="S57" i="207"/>
  <c r="R57" i="207"/>
  <c r="T54" i="207"/>
  <c r="S54" i="207"/>
  <c r="R54" i="207"/>
  <c r="T49" i="207"/>
  <c r="S49" i="207"/>
  <c r="R49" i="207"/>
  <c r="S48" i="207"/>
  <c r="R48" i="207"/>
  <c r="T47" i="207"/>
  <c r="S47" i="207"/>
  <c r="R47" i="207"/>
  <c r="T42" i="207"/>
  <c r="S42" i="207"/>
  <c r="R42" i="207"/>
  <c r="T36" i="207"/>
  <c r="S36" i="207"/>
  <c r="R36" i="207"/>
  <c r="T28" i="207"/>
  <c r="S28" i="207"/>
  <c r="R28" i="207"/>
  <c r="T20" i="207"/>
  <c r="S20" i="207"/>
  <c r="R20" i="207"/>
  <c r="T18" i="207"/>
  <c r="S18" i="207"/>
  <c r="R18" i="207"/>
  <c r="S8" i="207"/>
  <c r="T7" i="207"/>
  <c r="S7" i="207"/>
  <c r="R7" i="207"/>
  <c r="S87" i="206"/>
  <c r="R87" i="206"/>
  <c r="T84" i="206"/>
  <c r="S84" i="206"/>
  <c r="R84" i="206"/>
  <c r="T77" i="206"/>
  <c r="S77" i="206"/>
  <c r="R77" i="206"/>
  <c r="T72" i="206"/>
  <c r="S72" i="206"/>
  <c r="R72" i="206"/>
  <c r="T65" i="206"/>
  <c r="S65" i="206"/>
  <c r="R65" i="206"/>
  <c r="T57" i="206"/>
  <c r="S57" i="206"/>
  <c r="R57" i="206"/>
  <c r="T54" i="206"/>
  <c r="S54" i="206"/>
  <c r="R54" i="206"/>
  <c r="T49" i="206"/>
  <c r="S49" i="206"/>
  <c r="R49" i="206"/>
  <c r="T48" i="206"/>
  <c r="S48" i="206"/>
  <c r="R48" i="206"/>
  <c r="T47" i="206"/>
  <c r="S47" i="206"/>
  <c r="R47" i="206"/>
  <c r="T42" i="206"/>
  <c r="S42" i="206"/>
  <c r="R42" i="206"/>
  <c r="T36" i="206"/>
  <c r="S36" i="206"/>
  <c r="R36" i="206"/>
  <c r="T28" i="206"/>
  <c r="S28" i="206"/>
  <c r="R28" i="206"/>
  <c r="T20" i="206"/>
  <c r="S20" i="206"/>
  <c r="R20" i="206"/>
  <c r="T18" i="206"/>
  <c r="S18" i="206"/>
  <c r="R18" i="206"/>
  <c r="T8" i="206"/>
  <c r="S8" i="206"/>
  <c r="R8" i="206"/>
  <c r="T7" i="206"/>
  <c r="S7" i="206"/>
  <c r="R7" i="206"/>
  <c r="S87" i="205"/>
  <c r="R87" i="205"/>
  <c r="T84" i="205"/>
  <c r="S84" i="205"/>
  <c r="R84" i="205"/>
  <c r="T77" i="205"/>
  <c r="S77" i="205"/>
  <c r="R77" i="205"/>
  <c r="T72" i="205"/>
  <c r="S72" i="205"/>
  <c r="R72" i="205"/>
  <c r="T65" i="205"/>
  <c r="S65" i="205"/>
  <c r="R65" i="205"/>
  <c r="T57" i="205"/>
  <c r="S57" i="205"/>
  <c r="R57" i="205"/>
  <c r="T54" i="205"/>
  <c r="S54" i="205"/>
  <c r="R54" i="205"/>
  <c r="T49" i="205"/>
  <c r="S49" i="205"/>
  <c r="R49" i="205"/>
  <c r="T48" i="205"/>
  <c r="S48" i="205"/>
  <c r="R48" i="205"/>
  <c r="T47" i="205"/>
  <c r="S47" i="205"/>
  <c r="R47" i="205"/>
  <c r="T42" i="205"/>
  <c r="S42" i="205"/>
  <c r="R42" i="205"/>
  <c r="T36" i="205"/>
  <c r="S36" i="205"/>
  <c r="R36" i="205"/>
  <c r="T28" i="205"/>
  <c r="S28" i="205"/>
  <c r="R28" i="205"/>
  <c r="T20" i="205"/>
  <c r="S20" i="205"/>
  <c r="R20" i="205"/>
  <c r="T18" i="205"/>
  <c r="S18" i="205"/>
  <c r="R18" i="205"/>
  <c r="T8" i="205"/>
  <c r="S8" i="205"/>
  <c r="R8" i="205"/>
  <c r="T7" i="205"/>
  <c r="S7" i="205"/>
  <c r="R7" i="205"/>
  <c r="S87" i="204"/>
  <c r="R87" i="204"/>
  <c r="T84" i="204"/>
  <c r="S84" i="204"/>
  <c r="R84" i="204"/>
  <c r="T77" i="204"/>
  <c r="S77" i="204"/>
  <c r="R77" i="204"/>
  <c r="T72" i="204"/>
  <c r="S72" i="204"/>
  <c r="R72" i="204"/>
  <c r="T65" i="204"/>
  <c r="S65" i="204"/>
  <c r="R65" i="204"/>
  <c r="T57" i="204"/>
  <c r="S57" i="204"/>
  <c r="R57" i="204"/>
  <c r="T54" i="204"/>
  <c r="S54" i="204"/>
  <c r="R54" i="204"/>
  <c r="T49" i="204"/>
  <c r="S49" i="204"/>
  <c r="R49" i="204"/>
  <c r="T48" i="204"/>
  <c r="S48" i="204"/>
  <c r="R48" i="204"/>
  <c r="T47" i="204"/>
  <c r="S47" i="204"/>
  <c r="R47" i="204"/>
  <c r="T42" i="204"/>
  <c r="S42" i="204"/>
  <c r="R42" i="204"/>
  <c r="T36" i="204"/>
  <c r="S36" i="204"/>
  <c r="R36" i="204"/>
  <c r="T28" i="204"/>
  <c r="S28" i="204"/>
  <c r="R28" i="204"/>
  <c r="T20" i="204"/>
  <c r="S20" i="204"/>
  <c r="R20" i="204"/>
  <c r="T18" i="204"/>
  <c r="S18" i="204"/>
  <c r="R18" i="204"/>
  <c r="T8" i="204"/>
  <c r="S8" i="204"/>
  <c r="R8" i="204"/>
  <c r="T7" i="204"/>
  <c r="S7" i="204"/>
  <c r="R7" i="204"/>
  <c r="A90" i="215" l="1"/>
  <c r="A92" i="215"/>
  <c r="A92" i="207"/>
  <c r="A92" i="209"/>
  <c r="A92" i="210"/>
  <c r="A90" i="210"/>
  <c r="A92" i="211"/>
  <c r="A92" i="212"/>
  <c r="A90" i="212"/>
  <c r="A90" i="213"/>
  <c r="A92" i="213"/>
  <c r="A92" i="214"/>
  <c r="A90" i="214"/>
  <c r="A90" i="211"/>
  <c r="A90" i="209"/>
  <c r="A90" i="208"/>
  <c r="A92" i="208"/>
  <c r="A90" i="207"/>
  <c r="A90" i="206"/>
  <c r="A92" i="206"/>
  <c r="A92" i="205"/>
  <c r="A90" i="205"/>
  <c r="A90" i="204"/>
  <c r="A92" i="204"/>
  <c r="S87" i="203"/>
  <c r="R87" i="203"/>
  <c r="T84" i="203"/>
  <c r="S84" i="203"/>
  <c r="R84" i="203"/>
  <c r="T77" i="203"/>
  <c r="S77" i="203"/>
  <c r="R77" i="203"/>
  <c r="T72" i="203"/>
  <c r="S72" i="203"/>
  <c r="R72" i="203"/>
  <c r="T65" i="203"/>
  <c r="S65" i="203"/>
  <c r="R65" i="203"/>
  <c r="T57" i="203"/>
  <c r="S57" i="203"/>
  <c r="R57" i="203"/>
  <c r="T54" i="203"/>
  <c r="S54" i="203"/>
  <c r="R54" i="203"/>
  <c r="T49" i="203"/>
  <c r="S49" i="203"/>
  <c r="R49" i="203"/>
  <c r="T48" i="203"/>
  <c r="S48" i="203"/>
  <c r="R48" i="203"/>
  <c r="T47" i="203"/>
  <c r="S47" i="203"/>
  <c r="R47" i="203"/>
  <c r="T42" i="203"/>
  <c r="S42" i="203"/>
  <c r="R42" i="203"/>
  <c r="T36" i="203"/>
  <c r="S36" i="203"/>
  <c r="R36" i="203"/>
  <c r="T28" i="203"/>
  <c r="S28" i="203"/>
  <c r="R28" i="203"/>
  <c r="T20" i="203"/>
  <c r="S20" i="203"/>
  <c r="R20" i="203"/>
  <c r="T18" i="203"/>
  <c r="S18" i="203"/>
  <c r="R18" i="203"/>
  <c r="T8" i="203"/>
  <c r="S8" i="203"/>
  <c r="R8" i="203"/>
  <c r="T7" i="203"/>
  <c r="S7" i="203"/>
  <c r="R7" i="203"/>
  <c r="S87" i="201"/>
  <c r="R87" i="201"/>
  <c r="T84" i="201"/>
  <c r="S84" i="201"/>
  <c r="R84" i="201"/>
  <c r="T77" i="201"/>
  <c r="S77" i="201"/>
  <c r="R77" i="201"/>
  <c r="T72" i="201"/>
  <c r="S72" i="201"/>
  <c r="R72" i="201"/>
  <c r="T65" i="201"/>
  <c r="S65" i="201"/>
  <c r="R65" i="201"/>
  <c r="T57" i="201"/>
  <c r="S57" i="201"/>
  <c r="R57" i="201"/>
  <c r="T54" i="201"/>
  <c r="S54" i="201"/>
  <c r="R54" i="201"/>
  <c r="T49" i="201"/>
  <c r="S49" i="201"/>
  <c r="R49" i="201"/>
  <c r="T48" i="201"/>
  <c r="S48" i="201"/>
  <c r="R48" i="201"/>
  <c r="T47" i="201"/>
  <c r="S47" i="201"/>
  <c r="R47" i="201"/>
  <c r="T42" i="201"/>
  <c r="S42" i="201"/>
  <c r="R42" i="201"/>
  <c r="T36" i="201"/>
  <c r="S36" i="201"/>
  <c r="R36" i="201"/>
  <c r="T28" i="201"/>
  <c r="S28" i="201"/>
  <c r="R28" i="201"/>
  <c r="T20" i="201"/>
  <c r="S20" i="201"/>
  <c r="R20" i="201"/>
  <c r="T18" i="201"/>
  <c r="S18" i="201"/>
  <c r="R18" i="201"/>
  <c r="T8" i="201"/>
  <c r="S8" i="201"/>
  <c r="R8" i="201"/>
  <c r="T7" i="201"/>
  <c r="S7" i="201"/>
  <c r="R7" i="201"/>
  <c r="S87" i="196"/>
  <c r="R87" i="196"/>
  <c r="T84" i="196"/>
  <c r="S84" i="196"/>
  <c r="R84" i="196"/>
  <c r="T77" i="196"/>
  <c r="S77" i="196"/>
  <c r="R77" i="196"/>
  <c r="T72" i="196"/>
  <c r="S72" i="196"/>
  <c r="R72" i="196"/>
  <c r="T65" i="196"/>
  <c r="S65" i="196"/>
  <c r="R65" i="196"/>
  <c r="T57" i="196"/>
  <c r="S57" i="196"/>
  <c r="R57" i="196"/>
  <c r="T54" i="196"/>
  <c r="S54" i="196"/>
  <c r="R54" i="196"/>
  <c r="T49" i="196"/>
  <c r="S49" i="196"/>
  <c r="R49" i="196"/>
  <c r="T48" i="196"/>
  <c r="S48" i="196"/>
  <c r="R48" i="196"/>
  <c r="T47" i="196"/>
  <c r="S47" i="196"/>
  <c r="R47" i="196"/>
  <c r="T42" i="196"/>
  <c r="S42" i="196"/>
  <c r="R42" i="196"/>
  <c r="T36" i="196"/>
  <c r="S36" i="196"/>
  <c r="R36" i="196"/>
  <c r="T28" i="196"/>
  <c r="S28" i="196"/>
  <c r="R28" i="196"/>
  <c r="T20" i="196"/>
  <c r="S20" i="196"/>
  <c r="R20" i="196"/>
  <c r="T18" i="196"/>
  <c r="S18" i="196"/>
  <c r="R18" i="196"/>
  <c r="T8" i="196"/>
  <c r="S8" i="196"/>
  <c r="R8" i="196"/>
  <c r="T7" i="196"/>
  <c r="S7" i="196"/>
  <c r="R7" i="196"/>
  <c r="S87" i="195"/>
  <c r="R87" i="195"/>
  <c r="T84" i="195"/>
  <c r="S84" i="195"/>
  <c r="R84" i="195"/>
  <c r="T77" i="195"/>
  <c r="S77" i="195"/>
  <c r="R77" i="195"/>
  <c r="T72" i="195"/>
  <c r="S72" i="195"/>
  <c r="R72" i="195"/>
  <c r="T65" i="195"/>
  <c r="S65" i="195"/>
  <c r="R65" i="195"/>
  <c r="T57" i="195"/>
  <c r="S57" i="195"/>
  <c r="R57" i="195"/>
  <c r="T54" i="195"/>
  <c r="S54" i="195"/>
  <c r="R54" i="195"/>
  <c r="T49" i="195"/>
  <c r="S49" i="195"/>
  <c r="R49" i="195"/>
  <c r="T48" i="195"/>
  <c r="S48" i="195"/>
  <c r="R48" i="195"/>
  <c r="T47" i="195"/>
  <c r="S47" i="195"/>
  <c r="R47" i="195"/>
  <c r="T42" i="195"/>
  <c r="S42" i="195"/>
  <c r="R42" i="195"/>
  <c r="T36" i="195"/>
  <c r="S36" i="195"/>
  <c r="R36" i="195"/>
  <c r="T28" i="195"/>
  <c r="S28" i="195"/>
  <c r="R28" i="195"/>
  <c r="T20" i="195"/>
  <c r="S20" i="195"/>
  <c r="R20" i="195"/>
  <c r="T18" i="195"/>
  <c r="S18" i="195"/>
  <c r="R18" i="195"/>
  <c r="T8" i="195"/>
  <c r="S8" i="195"/>
  <c r="R8" i="195"/>
  <c r="T7" i="195"/>
  <c r="S7" i="195"/>
  <c r="R7" i="195"/>
  <c r="S87" i="194"/>
  <c r="R87" i="194"/>
  <c r="T84" i="194"/>
  <c r="S84" i="194"/>
  <c r="R84" i="194"/>
  <c r="T77" i="194"/>
  <c r="S77" i="194"/>
  <c r="R77" i="194"/>
  <c r="T72" i="194"/>
  <c r="S72" i="194"/>
  <c r="R72" i="194"/>
  <c r="T65" i="194"/>
  <c r="S65" i="194"/>
  <c r="R65" i="194"/>
  <c r="T57" i="194"/>
  <c r="S57" i="194"/>
  <c r="R57" i="194"/>
  <c r="T54" i="194"/>
  <c r="S54" i="194"/>
  <c r="R54" i="194"/>
  <c r="T49" i="194"/>
  <c r="S49" i="194"/>
  <c r="R49" i="194"/>
  <c r="T48" i="194"/>
  <c r="S48" i="194"/>
  <c r="R48" i="194"/>
  <c r="T47" i="194"/>
  <c r="S47" i="194"/>
  <c r="R47" i="194"/>
  <c r="T42" i="194"/>
  <c r="S42" i="194"/>
  <c r="R42" i="194"/>
  <c r="T36" i="194"/>
  <c r="S36" i="194"/>
  <c r="R36" i="194"/>
  <c r="T28" i="194"/>
  <c r="S28" i="194"/>
  <c r="R28" i="194"/>
  <c r="T20" i="194"/>
  <c r="S20" i="194"/>
  <c r="R20" i="194"/>
  <c r="T18" i="194"/>
  <c r="S18" i="194"/>
  <c r="R18" i="194"/>
  <c r="T8" i="194"/>
  <c r="S8" i="194"/>
  <c r="R8" i="194"/>
  <c r="T7" i="194"/>
  <c r="S7" i="194"/>
  <c r="R7" i="194"/>
  <c r="S87" i="193"/>
  <c r="R87" i="193"/>
  <c r="T84" i="193"/>
  <c r="S84" i="193"/>
  <c r="R84" i="193"/>
  <c r="T77" i="193"/>
  <c r="S77" i="193"/>
  <c r="R77" i="193"/>
  <c r="T72" i="193"/>
  <c r="S72" i="193"/>
  <c r="R72" i="193"/>
  <c r="T65" i="193"/>
  <c r="S65" i="193"/>
  <c r="R65" i="193"/>
  <c r="T57" i="193"/>
  <c r="S57" i="193"/>
  <c r="R57" i="193"/>
  <c r="T54" i="193"/>
  <c r="S54" i="193"/>
  <c r="R54" i="193"/>
  <c r="T49" i="193"/>
  <c r="S49" i="193"/>
  <c r="R49" i="193"/>
  <c r="T48" i="193"/>
  <c r="S48" i="193"/>
  <c r="R48" i="193"/>
  <c r="T47" i="193"/>
  <c r="S47" i="193"/>
  <c r="R47" i="193"/>
  <c r="T42" i="193"/>
  <c r="S42" i="193"/>
  <c r="R42" i="193"/>
  <c r="T36" i="193"/>
  <c r="S36" i="193"/>
  <c r="R36" i="193"/>
  <c r="T28" i="193"/>
  <c r="S28" i="193"/>
  <c r="R28" i="193"/>
  <c r="T20" i="193"/>
  <c r="S20" i="193"/>
  <c r="R20" i="193"/>
  <c r="T18" i="193"/>
  <c r="S18" i="193"/>
  <c r="R18" i="193"/>
  <c r="T8" i="193"/>
  <c r="S8" i="193"/>
  <c r="R8" i="193"/>
  <c r="T7" i="193"/>
  <c r="S7" i="193"/>
  <c r="R7" i="193"/>
  <c r="S87" i="192"/>
  <c r="R87" i="192"/>
  <c r="T84" i="192"/>
  <c r="S84" i="192"/>
  <c r="R84" i="192"/>
  <c r="T77" i="192"/>
  <c r="S77" i="192"/>
  <c r="R77" i="192"/>
  <c r="T72" i="192"/>
  <c r="S72" i="192"/>
  <c r="R72" i="192"/>
  <c r="T65" i="192"/>
  <c r="S65" i="192"/>
  <c r="R65" i="192"/>
  <c r="T57" i="192"/>
  <c r="S57" i="192"/>
  <c r="R57" i="192"/>
  <c r="T54" i="192"/>
  <c r="S54" i="192"/>
  <c r="R54" i="192"/>
  <c r="T49" i="192"/>
  <c r="S49" i="192"/>
  <c r="R49" i="192"/>
  <c r="T48" i="192"/>
  <c r="S48" i="192"/>
  <c r="R48" i="192"/>
  <c r="T47" i="192"/>
  <c r="S47" i="192"/>
  <c r="R47" i="192"/>
  <c r="T42" i="192"/>
  <c r="S42" i="192"/>
  <c r="R42" i="192"/>
  <c r="T36" i="192"/>
  <c r="S36" i="192"/>
  <c r="R36" i="192"/>
  <c r="T28" i="192"/>
  <c r="S28" i="192"/>
  <c r="R28" i="192"/>
  <c r="T20" i="192"/>
  <c r="S20" i="192"/>
  <c r="R20" i="192"/>
  <c r="T18" i="192"/>
  <c r="S18" i="192"/>
  <c r="R18" i="192"/>
  <c r="T8" i="192"/>
  <c r="S8" i="192"/>
  <c r="R8" i="192"/>
  <c r="T7" i="192"/>
  <c r="S7" i="192"/>
  <c r="R7" i="192"/>
  <c r="S87" i="190"/>
  <c r="R87" i="190"/>
  <c r="T84" i="190"/>
  <c r="S84" i="190"/>
  <c r="R84" i="190"/>
  <c r="T77" i="190"/>
  <c r="S77" i="190"/>
  <c r="R77" i="190"/>
  <c r="T72" i="190"/>
  <c r="S72" i="190"/>
  <c r="R72" i="190"/>
  <c r="T65" i="190"/>
  <c r="S65" i="190"/>
  <c r="R65" i="190"/>
  <c r="T57" i="190"/>
  <c r="S57" i="190"/>
  <c r="R57" i="190"/>
  <c r="T54" i="190"/>
  <c r="S54" i="190"/>
  <c r="R54" i="190"/>
  <c r="T49" i="190"/>
  <c r="S49" i="190"/>
  <c r="R49" i="190"/>
  <c r="T48" i="190"/>
  <c r="S48" i="190"/>
  <c r="R48" i="190"/>
  <c r="T47" i="190"/>
  <c r="S47" i="190"/>
  <c r="R47" i="190"/>
  <c r="T42" i="190"/>
  <c r="S42" i="190"/>
  <c r="R42" i="190"/>
  <c r="T36" i="190"/>
  <c r="S36" i="190"/>
  <c r="R36" i="190"/>
  <c r="T28" i="190"/>
  <c r="S28" i="190"/>
  <c r="R28" i="190"/>
  <c r="T20" i="190"/>
  <c r="S20" i="190"/>
  <c r="R20" i="190"/>
  <c r="T18" i="190"/>
  <c r="S18" i="190"/>
  <c r="R18" i="190"/>
  <c r="T8" i="190"/>
  <c r="S8" i="190"/>
  <c r="R8" i="190"/>
  <c r="T7" i="190"/>
  <c r="S7" i="190"/>
  <c r="R7" i="190"/>
  <c r="A92" i="192" l="1"/>
  <c r="A90" i="192"/>
  <c r="A92" i="203"/>
  <c r="A90" i="203"/>
  <c r="A92" i="195"/>
  <c r="A90" i="195"/>
  <c r="A92" i="194"/>
  <c r="A90" i="194"/>
  <c r="A90" i="193"/>
  <c r="A92" i="193"/>
  <c r="A92" i="196"/>
  <c r="A90" i="196"/>
  <c r="A92" i="201"/>
  <c r="A90" i="201"/>
  <c r="A90" i="190"/>
  <c r="A92" i="190"/>
  <c r="S87" i="188" l="1"/>
  <c r="R87" i="188"/>
  <c r="T84" i="188"/>
  <c r="S84" i="188"/>
  <c r="R84" i="188"/>
  <c r="T77" i="188"/>
  <c r="S77" i="188"/>
  <c r="R77" i="188"/>
  <c r="T72" i="188"/>
  <c r="S72" i="188"/>
  <c r="R72" i="188"/>
  <c r="T65" i="188"/>
  <c r="S65" i="188"/>
  <c r="R65" i="188"/>
  <c r="T57" i="188"/>
  <c r="S57" i="188"/>
  <c r="R57" i="188"/>
  <c r="T54" i="188"/>
  <c r="S54" i="188"/>
  <c r="R54" i="188"/>
  <c r="T49" i="188"/>
  <c r="S49" i="188"/>
  <c r="R49" i="188"/>
  <c r="T48" i="188"/>
  <c r="S48" i="188"/>
  <c r="R48" i="188"/>
  <c r="T47" i="188"/>
  <c r="S47" i="188"/>
  <c r="R47" i="188"/>
  <c r="T42" i="188"/>
  <c r="S42" i="188"/>
  <c r="R42" i="188"/>
  <c r="T36" i="188"/>
  <c r="S36" i="188"/>
  <c r="R36" i="188"/>
  <c r="T28" i="188"/>
  <c r="S28" i="188"/>
  <c r="R28" i="188"/>
  <c r="T20" i="188"/>
  <c r="S20" i="188"/>
  <c r="R20" i="188"/>
  <c r="T18" i="188"/>
  <c r="S18" i="188"/>
  <c r="R18" i="188"/>
  <c r="T8" i="188"/>
  <c r="S8" i="188"/>
  <c r="R8" i="188"/>
  <c r="T7" i="188"/>
  <c r="S7" i="188"/>
  <c r="R7" i="188"/>
  <c r="T3" i="2"/>
  <c r="AI8" i="187"/>
  <c r="AL38" i="187"/>
  <c r="AK38" i="187"/>
  <c r="AJ38" i="187"/>
  <c r="AI38" i="187"/>
  <c r="AL37" i="187"/>
  <c r="AK37" i="187"/>
  <c r="AJ37" i="187"/>
  <c r="AI37" i="187"/>
  <c r="AL36" i="187"/>
  <c r="AK36" i="187"/>
  <c r="AJ36" i="187"/>
  <c r="AI36" i="187"/>
  <c r="AL35" i="187"/>
  <c r="AK35" i="187"/>
  <c r="AJ35" i="187"/>
  <c r="AI35" i="187"/>
  <c r="AL34" i="187"/>
  <c r="AK34" i="187"/>
  <c r="AJ34" i="187"/>
  <c r="AI34" i="187"/>
  <c r="AL33" i="187"/>
  <c r="AK33" i="187"/>
  <c r="AJ33" i="187"/>
  <c r="AI33" i="187"/>
  <c r="AL32" i="187"/>
  <c r="AK32" i="187"/>
  <c r="AJ32" i="187"/>
  <c r="AI32" i="187"/>
  <c r="AL31" i="187"/>
  <c r="AK31" i="187"/>
  <c r="AJ31" i="187"/>
  <c r="AI31" i="187"/>
  <c r="AL30" i="187"/>
  <c r="AK30" i="187"/>
  <c r="AJ30" i="187"/>
  <c r="AI30" i="187"/>
  <c r="AL29" i="187"/>
  <c r="AK29" i="187"/>
  <c r="AJ29" i="187"/>
  <c r="AI29" i="187"/>
  <c r="AL28" i="187"/>
  <c r="AK28" i="187"/>
  <c r="AJ28" i="187"/>
  <c r="AI28" i="187"/>
  <c r="AL27" i="187"/>
  <c r="AK27" i="187"/>
  <c r="AJ27" i="187"/>
  <c r="AI27" i="187"/>
  <c r="AL26" i="187"/>
  <c r="AK26" i="187"/>
  <c r="AJ26" i="187"/>
  <c r="AI26" i="187"/>
  <c r="AL25" i="187"/>
  <c r="AK25" i="187"/>
  <c r="AJ25" i="187"/>
  <c r="AI25" i="187"/>
  <c r="AL24" i="187"/>
  <c r="AK24" i="187"/>
  <c r="AJ24" i="187"/>
  <c r="AI24" i="187"/>
  <c r="AL8" i="187"/>
  <c r="AK8" i="187"/>
  <c r="AJ8" i="187"/>
  <c r="AL7" i="187"/>
  <c r="AK7" i="187"/>
  <c r="AJ7" i="187"/>
  <c r="T32" i="186"/>
  <c r="S32" i="186"/>
  <c r="R32" i="186"/>
  <c r="Q32" i="186"/>
  <c r="T31" i="186"/>
  <c r="S31" i="186"/>
  <c r="R31" i="186"/>
  <c r="Q31" i="186"/>
  <c r="T30" i="186"/>
  <c r="S30" i="186"/>
  <c r="R30" i="186"/>
  <c r="Q30" i="186"/>
  <c r="T29" i="186"/>
  <c r="S29" i="186"/>
  <c r="R29" i="186"/>
  <c r="Q29" i="186"/>
  <c r="T28" i="186"/>
  <c r="S28" i="186"/>
  <c r="R28" i="186"/>
  <c r="Q28" i="186"/>
  <c r="T27" i="186"/>
  <c r="S27" i="186"/>
  <c r="R27" i="186"/>
  <c r="Q27" i="186"/>
  <c r="T26" i="186"/>
  <c r="S26" i="186"/>
  <c r="R26" i="186"/>
  <c r="Q26" i="186"/>
  <c r="T25" i="186"/>
  <c r="S25" i="186"/>
  <c r="R25" i="186"/>
  <c r="Q25" i="186"/>
  <c r="T24" i="186"/>
  <c r="S24" i="186"/>
  <c r="R24" i="186"/>
  <c r="Q24" i="186"/>
  <c r="T23" i="186"/>
  <c r="S23" i="186"/>
  <c r="R23" i="186"/>
  <c r="Q23" i="186"/>
  <c r="T22" i="186"/>
  <c r="S22" i="186"/>
  <c r="R22" i="186"/>
  <c r="Q22" i="186"/>
  <c r="T21" i="186"/>
  <c r="S21" i="186"/>
  <c r="R21" i="186"/>
  <c r="Q21" i="186"/>
  <c r="T20" i="186"/>
  <c r="S20" i="186"/>
  <c r="R20" i="186"/>
  <c r="Q20" i="186"/>
  <c r="T19" i="186"/>
  <c r="S19" i="186"/>
  <c r="R19" i="186"/>
  <c r="Q19" i="186"/>
  <c r="T18" i="186"/>
  <c r="S18" i="186"/>
  <c r="R18" i="186"/>
  <c r="Q18" i="186"/>
  <c r="T8" i="186"/>
  <c r="S8" i="186"/>
  <c r="R8" i="186"/>
  <c r="Q8" i="186"/>
  <c r="T7" i="186"/>
  <c r="S7" i="186"/>
  <c r="R7" i="186"/>
  <c r="R41" i="185"/>
  <c r="Q41" i="185"/>
  <c r="P41" i="185"/>
  <c r="O41" i="185"/>
  <c r="R40" i="185"/>
  <c r="Q40" i="185"/>
  <c r="P40" i="185"/>
  <c r="O40" i="185"/>
  <c r="R39" i="185"/>
  <c r="Q39" i="185"/>
  <c r="P39" i="185"/>
  <c r="O39" i="185"/>
  <c r="R38" i="185"/>
  <c r="Q38" i="185"/>
  <c r="P38" i="185"/>
  <c r="O38" i="185"/>
  <c r="R37" i="185"/>
  <c r="Q37" i="185"/>
  <c r="P37" i="185"/>
  <c r="O37" i="185"/>
  <c r="R36" i="185"/>
  <c r="Q36" i="185"/>
  <c r="P36" i="185"/>
  <c r="O36" i="185"/>
  <c r="R35" i="185"/>
  <c r="Q35" i="185"/>
  <c r="P35" i="185"/>
  <c r="O35" i="185"/>
  <c r="R34" i="185"/>
  <c r="Q34" i="185"/>
  <c r="P34" i="185"/>
  <c r="O34" i="185"/>
  <c r="R33" i="185"/>
  <c r="Q33" i="185"/>
  <c r="P33" i="185"/>
  <c r="O33" i="185"/>
  <c r="R32" i="185"/>
  <c r="Q32" i="185"/>
  <c r="P32" i="185"/>
  <c r="O32" i="185"/>
  <c r="R31" i="185"/>
  <c r="Q31" i="185"/>
  <c r="P31" i="185"/>
  <c r="O31" i="185"/>
  <c r="R30" i="185"/>
  <c r="Q30" i="185"/>
  <c r="P30" i="185"/>
  <c r="O30" i="185"/>
  <c r="R29" i="185"/>
  <c r="Q29" i="185"/>
  <c r="P29" i="185"/>
  <c r="O29" i="185"/>
  <c r="R28" i="185"/>
  <c r="Q28" i="185"/>
  <c r="P28" i="185"/>
  <c r="O28" i="185"/>
  <c r="R27" i="185"/>
  <c r="Q27" i="185"/>
  <c r="P27" i="185"/>
  <c r="O27" i="185"/>
  <c r="R8" i="185"/>
  <c r="Q8" i="185"/>
  <c r="P8" i="185"/>
  <c r="O8" i="185"/>
  <c r="R7" i="185"/>
  <c r="Q7" i="185"/>
  <c r="P7" i="185"/>
  <c r="A92" i="188" l="1"/>
  <c r="A90" i="188"/>
  <c r="A41" i="187"/>
  <c r="A43" i="187"/>
  <c r="C37" i="186"/>
  <c r="C35" i="186"/>
  <c r="A44" i="185"/>
  <c r="A46" i="185"/>
  <c r="T10" i="184" l="1"/>
  <c r="S10" i="184"/>
  <c r="R10" i="184"/>
  <c r="Q10" i="184"/>
  <c r="T9" i="184"/>
  <c r="S9" i="184"/>
  <c r="R9" i="184"/>
  <c r="U3" i="2" l="1"/>
  <c r="V3" i="2"/>
  <c r="W3" i="2"/>
  <c r="X3" i="2"/>
  <c r="Y3" i="2"/>
  <c r="Z3" i="2"/>
  <c r="AA3" i="2"/>
  <c r="AB3" i="2"/>
  <c r="AC3" i="2"/>
  <c r="AD3" i="2"/>
  <c r="AE3" i="2"/>
  <c r="AF3" i="2"/>
  <c r="AG3" i="2"/>
  <c r="AD8" i="2" l="1"/>
  <c r="V20" i="2" l="1"/>
  <c r="Z20" i="2"/>
  <c r="AB20" i="2"/>
  <c r="X20" i="2"/>
  <c r="AD20" i="2"/>
  <c r="AF20" i="2"/>
  <c r="W20" i="2"/>
  <c r="T20" i="2"/>
  <c r="AE20" i="2"/>
  <c r="Y20" i="2"/>
  <c r="AA20" i="2"/>
  <c r="AG20" i="2"/>
  <c r="U20" i="2"/>
  <c r="AC20" i="2"/>
  <c r="M37" i="2" a="1"/>
  <c r="N36" i="2" a="1"/>
  <c r="I22" i="2" a="1"/>
  <c r="L4" i="2" a="1"/>
  <c r="H36" i="2" a="1"/>
  <c r="I53" i="2" a="1"/>
  <c r="E40" i="2" a="1"/>
  <c r="L30" i="2" a="1"/>
  <c r="L40" i="2" a="1"/>
  <c r="L33" i="2" a="1"/>
  <c r="N33" i="2" a="1"/>
  <c r="N60" i="2" a="1"/>
  <c r="L50" i="2" a="1"/>
  <c r="M56" i="2" a="1"/>
  <c r="C5" i="2" a="1"/>
  <c r="I55" i="2" a="1"/>
  <c r="I46" i="2" a="1"/>
  <c r="F53" i="2" a="1"/>
  <c r="M11" i="2" a="1"/>
  <c r="J26" i="2" a="1"/>
  <c r="G61" i="2" a="1"/>
  <c r="G38" i="2" a="1"/>
  <c r="M45" i="2" a="1"/>
  <c r="O41" i="2" a="1"/>
  <c r="P65" i="2" a="1"/>
  <c r="G18" i="2" a="1"/>
  <c r="G21" i="2" a="1"/>
  <c r="O38" i="2" a="1"/>
  <c r="M39" i="2" a="1"/>
  <c r="P45" i="2" a="1"/>
  <c r="M65" i="2" a="1"/>
  <c r="M36" i="2" a="1"/>
  <c r="H45" i="2" a="1"/>
  <c r="H41" i="2" a="1"/>
  <c r="F32" i="2" a="1"/>
  <c r="D64" i="2" a="1"/>
  <c r="F5" i="2" a="1"/>
  <c r="E8" i="2" a="1"/>
  <c r="M29" i="2" a="1"/>
  <c r="J32" i="2" a="1"/>
  <c r="K47" i="2" a="1"/>
  <c r="F47" i="2" a="1"/>
  <c r="O63" i="2" a="1"/>
  <c r="G8" i="2" a="1"/>
  <c r="I16" i="2" a="1"/>
  <c r="O15" i="2" a="1"/>
  <c r="K25" i="2" a="1"/>
  <c r="P63" i="2" a="1"/>
  <c r="F64" i="2" a="1"/>
  <c r="L22" i="2" a="1"/>
  <c r="L66" i="2" a="1"/>
  <c r="I25" i="2" a="1"/>
  <c r="G13" i="2" a="1"/>
  <c r="I17" i="2" a="1"/>
  <c r="M40" i="2" a="1"/>
  <c r="E64" i="2" a="1"/>
  <c r="E14" i="2" a="1"/>
  <c r="E26" i="2" a="1"/>
  <c r="F22" i="2" a="1"/>
  <c r="C21" i="2" a="1"/>
  <c r="O57" i="2" a="1"/>
  <c r="G15" i="2" a="1"/>
  <c r="E25" i="2" a="1"/>
  <c r="N47" i="2" a="1"/>
  <c r="P34" i="2" a="1"/>
  <c r="N54" i="2" a="1"/>
  <c r="F44" i="2" a="1"/>
  <c r="F16" i="2" a="1"/>
  <c r="G46" i="2" a="1"/>
  <c r="P30" i="2" a="1"/>
  <c r="K11" i="2" a="1"/>
  <c r="F57" i="2" a="1"/>
  <c r="G42" i="2" a="1"/>
  <c r="J31" i="2" a="1"/>
  <c r="L25" i="2" a="1"/>
  <c r="P60" i="2" a="1"/>
  <c r="P16" i="2" a="1"/>
  <c r="D50" i="2" a="1"/>
  <c r="J50" i="2" a="1"/>
  <c r="F49" i="2" a="1"/>
  <c r="J64" i="2" a="1"/>
  <c r="F7" i="2" a="1"/>
  <c r="J34" i="2" a="1"/>
  <c r="M57" i="2" a="1"/>
  <c r="I18" i="2" a="1"/>
  <c r="G31" i="2" a="1"/>
  <c r="C4" i="2" a="1"/>
  <c r="J66" i="2" a="1"/>
  <c r="C23" i="2" a="1"/>
  <c r="H32" i="2" a="1"/>
  <c r="E5" i="2" a="1"/>
  <c r="K7" i="2" a="1"/>
  <c r="C28" i="2" a="1"/>
  <c r="D33" i="2" a="1"/>
  <c r="J41" i="2" a="1"/>
  <c r="P7" i="2" a="1"/>
  <c r="O46" i="2" a="1"/>
  <c r="O64" i="2" a="1"/>
  <c r="H16" i="2" a="1"/>
  <c r="C30" i="2" a="1"/>
  <c r="C17" i="2" a="1"/>
  <c r="D6" i="2" a="1"/>
  <c r="G45" i="2" a="1"/>
  <c r="C11" i="2" a="1"/>
  <c r="F58" i="2" a="1"/>
  <c r="P51" i="2" a="1"/>
  <c r="G4" i="2" a="1"/>
  <c r="K15" i="2" a="1"/>
  <c r="E60" i="2" a="1"/>
  <c r="J6" i="2" a="1"/>
  <c r="J30" i="2" a="1"/>
  <c r="K39" i="2" a="1"/>
  <c r="K51" i="2" a="1"/>
  <c r="K53" i="2" a="1"/>
  <c r="N49" i="2" a="1"/>
  <c r="O17" i="2" a="1"/>
  <c r="O59" i="2" a="1"/>
  <c r="F61" i="2" a="1"/>
  <c r="O60" i="2" a="1"/>
  <c r="P13" i="2" a="1"/>
  <c r="O50" i="2" a="1"/>
  <c r="F33" i="2" a="1"/>
  <c r="O65" i="2" a="1"/>
  <c r="D54" i="2" a="1"/>
  <c r="E38" i="2" a="1"/>
  <c r="N24" i="2" a="1"/>
  <c r="G25" i="2" a="1"/>
  <c r="N66" i="2" a="1"/>
  <c r="I30" i="2" a="1"/>
  <c r="O33" i="2" a="1"/>
  <c r="G53" i="2" a="1"/>
  <c r="M13" i="2" a="1"/>
  <c r="O27" i="2" a="1"/>
  <c r="E50" i="2" a="1"/>
  <c r="F60" i="2" a="1"/>
  <c r="N28" i="2" a="1"/>
  <c r="I35" i="2" a="1"/>
  <c r="L15" i="2" a="1"/>
  <c r="E33" i="2" a="1"/>
  <c r="E13" i="2" a="1"/>
  <c r="C59" i="2" a="1"/>
  <c r="P47" i="2" a="1"/>
  <c r="D15" i="2" a="1"/>
  <c r="O34" i="2" a="1"/>
  <c r="F23" i="2" a="1"/>
  <c r="E39" i="2" a="1"/>
  <c r="M43" i="2" a="1"/>
  <c r="O35" i="2" a="1"/>
  <c r="M34" i="2" a="1"/>
  <c r="K58" i="2" a="1"/>
  <c r="G14" i="2" a="1"/>
  <c r="F15" i="2" a="1"/>
  <c r="P49" i="2" a="1"/>
  <c r="P39" i="2" a="1"/>
  <c r="G37" i="2" a="1"/>
  <c r="L6" i="2" a="1"/>
  <c r="L27" i="2" a="1"/>
  <c r="D8" i="2" a="1"/>
  <c r="E17" i="2" a="1"/>
  <c r="D60" i="2" a="1"/>
  <c r="J65" i="2" a="1"/>
  <c r="O25" i="2" a="1"/>
  <c r="F25" i="2" a="1"/>
  <c r="H40" i="2" a="1"/>
  <c r="F18" i="2" a="1"/>
  <c r="J58" i="2" a="1"/>
  <c r="O61" i="2" a="1"/>
  <c r="H54" i="2" a="1"/>
  <c r="C66" i="2" a="1"/>
  <c r="O37" i="2" a="1"/>
  <c r="J62" i="2" a="1"/>
  <c r="G22" i="2" a="1"/>
  <c r="D55" i="2" a="1"/>
  <c r="I64" i="2" a="1"/>
  <c r="H8" i="2" a="1"/>
  <c r="O4" i="2" a="1"/>
  <c r="M59" i="2" a="1"/>
  <c r="P40" i="2" a="1"/>
  <c r="E59" i="2" a="1"/>
  <c r="N46" i="2" a="1"/>
  <c r="H13" i="2" a="1"/>
  <c r="O55" i="2" a="1"/>
  <c r="D27" i="2" a="1"/>
  <c r="P62" i="2" a="1"/>
  <c r="H62" i="2" a="1"/>
  <c r="C27" i="2" a="1"/>
  <c r="F38" i="2" a="1"/>
  <c r="D31" i="2" a="1"/>
  <c r="D13" i="2" a="1"/>
  <c r="L52" i="2" a="1"/>
  <c r="N18" i="2" a="1"/>
  <c r="D32" i="2" a="1"/>
  <c r="H18" i="2" a="1"/>
  <c r="O6" i="2" a="1"/>
  <c r="I52" i="2" a="1"/>
  <c r="H37" i="2" a="1"/>
  <c r="C24" i="2" a="1"/>
  <c r="E37" i="2" a="1"/>
  <c r="I23" i="2" a="1"/>
  <c r="K36" i="2" a="1"/>
  <c r="G62" i="2" a="1"/>
  <c r="O40" i="2" a="1"/>
  <c r="K60" i="2" a="1"/>
  <c r="H48" i="2" a="1"/>
  <c r="F4" i="2" a="1"/>
  <c r="C22" i="2" a="1"/>
  <c r="L26" i="2" a="1"/>
  <c r="I15" i="2" a="1"/>
  <c r="P61" i="2" a="1"/>
  <c r="K16" i="2" a="1"/>
  <c r="O47" i="2" a="1"/>
  <c r="O31" i="2" a="1"/>
  <c r="D29" i="2" a="1"/>
  <c r="M23" i="2" a="1"/>
  <c r="M22" i="2" a="1"/>
  <c r="H14" i="2" a="1"/>
  <c r="L61" i="2" a="1"/>
  <c r="K54" i="2" a="1"/>
  <c r="N65" i="2" a="1"/>
  <c r="I45" i="2" a="1"/>
  <c r="E18" i="2" a="1"/>
  <c r="J55" i="2" a="1"/>
  <c r="E41" i="2" a="1"/>
  <c r="K66" i="2" a="1"/>
  <c r="C33" i="2" a="1"/>
  <c r="M6" i="2" a="1"/>
  <c r="C57" i="2" a="1"/>
  <c r="E48" i="2" a="1"/>
  <c r="H39" i="2" a="1"/>
  <c r="G7" i="2" a="1"/>
  <c r="L24" i="2" a="1"/>
  <c r="D28" i="2" a="1"/>
  <c r="O26" i="2" a="1"/>
  <c r="O62" i="2" a="1"/>
  <c r="P42" i="2" a="1"/>
  <c r="J53" i="2" a="1"/>
  <c r="H60" i="2" a="1"/>
  <c r="G47" i="2" a="1"/>
  <c r="C56" i="2" a="1"/>
  <c r="M15" i="2" a="1"/>
  <c r="P59" i="2" a="1"/>
  <c r="E52" i="2" a="1"/>
  <c r="N37" i="2" a="1"/>
  <c r="J29" i="2" a="1"/>
  <c r="I37" i="2" a="1"/>
  <c r="K8" i="2" a="1"/>
  <c r="O28" i="2" a="1"/>
  <c r="F66" i="2" a="1"/>
  <c r="F35" i="2" a="1"/>
  <c r="C43" i="2" a="1"/>
  <c r="E53" i="2" a="1"/>
  <c r="D53" i="2" a="1"/>
  <c r="D21" i="2" a="1"/>
  <c r="L42" i="2" a="1"/>
  <c r="E24" i="2" a="1"/>
  <c r="N25" i="2" a="1"/>
  <c r="P38" i="2" a="1"/>
  <c r="J24" i="2" a="1"/>
  <c r="G49" i="2" a="1"/>
  <c r="G35" i="2" a="1"/>
  <c r="M66" i="2" a="1"/>
  <c r="I27" i="2" a="1"/>
  <c r="L7" i="2" a="1"/>
  <c r="D57" i="2" a="1"/>
  <c r="M32" i="2" a="1"/>
  <c r="L31" i="2" a="1"/>
  <c r="M24" i="2" a="1"/>
  <c r="J5" i="2" a="1"/>
  <c r="G40" i="2" a="1"/>
  <c r="C25" i="2" a="1"/>
  <c r="C8" i="2" a="1"/>
  <c r="I11" i="2" a="1"/>
  <c r="E56" i="2" a="1"/>
  <c r="C36" i="2" a="1"/>
  <c r="I65" i="2" a="1"/>
  <c r="I49" i="2" a="1"/>
  <c r="P22" i="2" a="1"/>
  <c r="E66" i="2" a="1"/>
  <c r="H58" i="2" a="1"/>
  <c r="K48" i="2" a="1"/>
  <c r="C44" i="2" a="1"/>
  <c r="E49" i="2" a="1"/>
  <c r="F37" i="2" a="1"/>
  <c r="O29" i="2" a="1"/>
  <c r="P8" i="2" a="1"/>
  <c r="L14" i="2" a="1"/>
  <c r="C15" i="2" a="1"/>
  <c r="L64" i="2" a="1"/>
  <c r="K49" i="2" a="1"/>
  <c r="C29" i="2" a="1"/>
  <c r="L29" i="2" a="1"/>
  <c r="L60" i="2" a="1"/>
  <c r="N51" i="2" a="1"/>
  <c r="M60" i="2" a="1"/>
  <c r="C6" i="2" a="1"/>
  <c r="F45" i="2" a="1"/>
  <c r="H34" i="2" a="1"/>
  <c r="L37" i="2" a="1"/>
  <c r="I66" i="2" a="1"/>
  <c r="M49" i="2" a="1"/>
  <c r="O16" i="2" a="1"/>
  <c r="M26" i="2" a="1"/>
  <c r="I57" i="2" a="1"/>
  <c r="F52" i="2" a="1"/>
  <c r="H25" i="2" a="1"/>
  <c r="G41" i="2" a="1"/>
  <c r="N8" i="2" a="1"/>
  <c r="L32" i="2" a="1"/>
  <c r="I24" i="2" a="1"/>
  <c r="D59" i="2" a="1"/>
  <c r="H28" i="2" a="1"/>
  <c r="N45" i="2" a="1"/>
  <c r="M54" i="2" a="1"/>
  <c r="D43" i="2" a="1"/>
  <c r="F8" i="2" a="1"/>
  <c r="M51" i="2" a="1"/>
  <c r="K35" i="2" a="1"/>
  <c r="G32" i="2" a="1"/>
  <c r="N43" i="2" a="1"/>
  <c r="D26" i="2" a="1"/>
  <c r="N38" i="2" a="1"/>
  <c r="L39" i="2" a="1"/>
  <c r="G48" i="2" a="1"/>
  <c r="E35" i="2" a="1"/>
  <c r="H15" i="2" a="1"/>
  <c r="C50" i="2" a="1"/>
  <c r="H44" i="2" a="1"/>
  <c r="C60" i="2" a="1"/>
  <c r="K23" i="2" a="1"/>
  <c r="G29" i="2" a="1"/>
  <c r="E46" i="2" a="1"/>
  <c r="I14" i="2" a="1"/>
  <c r="L28" i="2" a="1"/>
  <c r="E42" i="2" a="1"/>
  <c r="M63" i="2" a="1"/>
  <c r="D40" i="2" a="1"/>
  <c r="N62" i="2" a="1"/>
  <c r="D63" i="2" a="1"/>
  <c r="P25" i="2" a="1"/>
  <c r="J47" i="2" a="1"/>
  <c r="K42" i="2" a="1"/>
  <c r="I8" i="2" a="1"/>
  <c r="D22" i="2" a="1"/>
  <c r="J60" i="2" a="1"/>
  <c r="M28" i="2" a="1"/>
  <c r="P28" i="2" a="1"/>
  <c r="G30" i="2" a="1"/>
  <c r="O5" i="2" a="1"/>
  <c r="H64" i="2" a="1"/>
  <c r="J17" i="2" a="1"/>
  <c r="C37" i="2" a="1"/>
  <c r="K59" i="2" a="1"/>
  <c r="N14" i="2" a="1"/>
  <c r="L18" i="2" a="1"/>
  <c r="P50" i="2" a="1"/>
  <c r="I36" i="2" a="1"/>
  <c r="P43" i="2" a="1"/>
  <c r="P41" i="2" a="1"/>
  <c r="O43" i="2" a="1"/>
  <c r="F30" i="2" a="1"/>
  <c r="H21" i="2" a="1"/>
  <c r="I51" i="2" a="1"/>
  <c r="P53" i="2" a="1"/>
  <c r="G66" i="2" a="1"/>
  <c r="L55" i="2" a="1"/>
  <c r="P26" i="2" a="1"/>
  <c r="G56" i="2" a="1"/>
  <c r="C35" i="2" a="1"/>
  <c r="F36" i="2" a="1"/>
  <c r="E65" i="2" a="1"/>
  <c r="F34" i="2" a="1"/>
  <c r="F63" i="2" a="1"/>
  <c r="M52" i="2" a="1"/>
  <c r="M58" i="2" a="1"/>
  <c r="P46" i="2" a="1"/>
  <c r="I34" i="2" a="1"/>
  <c r="K55" i="2" a="1"/>
  <c r="M35" i="2" a="1"/>
  <c r="O53" i="2" a="1"/>
  <c r="N44" i="2" a="1"/>
  <c r="O42" i="2" a="1"/>
  <c r="M17" i="2" a="1"/>
  <c r="D36" i="2" a="1"/>
  <c r="E21" i="2" a="1"/>
  <c r="E54" i="2" a="1"/>
  <c r="G65" i="2" a="1"/>
  <c r="M48" i="2" a="1"/>
  <c r="G11" i="2" a="1"/>
  <c r="H7" i="2" a="1"/>
  <c r="L21" i="2" a="1"/>
  <c r="D25" i="2" a="1"/>
  <c r="C34" i="2" a="1"/>
  <c r="N15" i="2" a="1"/>
  <c r="L59" i="2" a="1"/>
  <c r="M42" i="2" a="1"/>
  <c r="C18" i="2" a="1"/>
  <c r="N41" i="2" a="1"/>
  <c r="O52" i="2" a="1"/>
  <c r="F28" i="2" a="1"/>
  <c r="D49" i="2" a="1"/>
  <c r="M44" i="2" a="1"/>
  <c r="C31" i="2" a="1"/>
  <c r="I54" i="2" a="1"/>
  <c r="K6" i="2" a="1"/>
  <c r="E29" i="2" a="1"/>
  <c r="K41" i="2" a="1"/>
  <c r="N63" i="2" a="1"/>
  <c r="D42" i="2" a="1"/>
  <c r="H24" i="2" a="1"/>
  <c r="F40" i="2" a="1"/>
  <c r="I40" i="2" a="1"/>
  <c r="C13" i="2" a="1"/>
  <c r="P44" i="2" a="1"/>
  <c r="M47" i="2" a="1"/>
  <c r="E7" i="2" a="1"/>
  <c r="J46" i="2" a="1"/>
  <c r="H55" i="2" a="1"/>
  <c r="C62" i="2" a="1"/>
  <c r="J45" i="2" a="1"/>
  <c r="G16" i="2" a="1"/>
  <c r="D5" i="2" a="1"/>
  <c r="C58" i="2" a="1"/>
  <c r="E30" i="2" a="1"/>
  <c r="I5" i="2" a="1"/>
  <c r="H47" i="2" a="1"/>
  <c r="O7" i="2" a="1"/>
  <c r="H66" i="2" a="1"/>
  <c r="P17" i="2" a="1"/>
  <c r="L13" i="2" a="1"/>
  <c r="G39" i="2" a="1"/>
  <c r="J4" i="2" a="1"/>
  <c r="J54" i="2" a="1"/>
  <c r="N22" i="2" a="1"/>
  <c r="C39" i="2" a="1"/>
  <c r="H53" i="2" a="1"/>
  <c r="F51" i="2" a="1"/>
  <c r="E15" i="2" a="1"/>
  <c r="N35" i="2" a="1"/>
  <c r="D48" i="2" a="1"/>
  <c r="M46" i="2" a="1"/>
  <c r="N57" i="2" a="1"/>
  <c r="E63" i="2" a="1"/>
  <c r="D35" i="2" a="1"/>
  <c r="D41" i="2" a="1"/>
  <c r="N4" i="2" a="1"/>
  <c r="P31" i="2" a="1"/>
  <c r="G34" i="2" a="1"/>
  <c r="J61" i="2" a="1"/>
  <c r="D45" i="2" a="1"/>
  <c r="G28" i="2" a="1"/>
  <c r="N21" i="2" a="1"/>
  <c r="F26" i="2" a="1"/>
  <c r="O21" i="2" a="1"/>
  <c r="C40" i="2" a="1"/>
  <c r="J8" i="2" a="1"/>
  <c r="M14" i="2" a="1"/>
  <c r="J36" i="2" a="1"/>
  <c r="K37" i="2" a="1"/>
  <c r="F39" i="2" a="1"/>
  <c r="L48" i="2" a="1"/>
  <c r="J16" i="2" a="1"/>
  <c r="N27" i="2" a="1"/>
  <c r="E36" i="2" a="1"/>
  <c r="K56" i="2" a="1"/>
  <c r="K18" i="2" a="1"/>
  <c r="O56" i="2" a="1"/>
  <c r="D44" i="2" a="1"/>
  <c r="H22" i="2" a="1"/>
  <c r="N13" i="2" a="1"/>
  <c r="P48" i="2" a="1"/>
  <c r="H63" i="2" a="1"/>
  <c r="I39" i="2" a="1"/>
  <c r="O14" i="2" a="1"/>
  <c r="J33" i="2" a="1"/>
  <c r="N53" i="2" a="1"/>
  <c r="N5" i="2" a="1"/>
  <c r="O13" i="2" a="1"/>
  <c r="N59" i="2" a="1"/>
  <c r="J13" i="2" a="1"/>
  <c r="K38" i="2" a="1"/>
  <c r="G50" i="2" a="1"/>
  <c r="N11" i="2" a="1"/>
  <c r="M33" i="2" a="1"/>
  <c r="P23" i="2" a="1"/>
  <c r="J28" i="2" a="1"/>
  <c r="P11" i="2" a="1"/>
  <c r="D47" i="2" a="1"/>
  <c r="D52" i="2" a="1"/>
  <c r="M38" i="2" a="1"/>
  <c r="O18" i="2" a="1"/>
  <c r="O22" i="2" a="1"/>
  <c r="J25" i="2" a="1"/>
  <c r="K5" i="2" a="1"/>
  <c r="K65" i="2" a="1"/>
  <c r="H43" i="2" a="1"/>
  <c r="P33" i="2" a="1"/>
  <c r="N58" i="2" a="1"/>
  <c r="M16" i="2" a="1"/>
  <c r="O44" i="2" a="1"/>
  <c r="K40" i="2" a="1"/>
  <c r="D51" i="2" a="1"/>
  <c r="L8" i="2" a="1"/>
  <c r="I7" i="2" a="1"/>
  <c r="K32" i="2" a="1"/>
  <c r="D46" i="2" a="1"/>
  <c r="F65" i="2" a="1"/>
  <c r="M21" i="2" a="1"/>
  <c r="K63" i="2" a="1"/>
  <c r="G17" i="2" a="1"/>
  <c r="P52" i="2" a="1"/>
  <c r="I29" i="2" a="1"/>
  <c r="J59" i="2" a="1"/>
  <c r="L49" i="2" a="1"/>
  <c r="M41" i="2" a="1"/>
  <c r="H23" i="2" a="1"/>
  <c r="J14" i="2" a="1"/>
  <c r="O48" i="2" a="1"/>
  <c r="N29" i="2" a="1"/>
  <c r="K33" i="2" a="1"/>
  <c r="F50" i="2" a="1"/>
  <c r="O49" i="2" a="1"/>
  <c r="I56" i="2" a="1"/>
  <c r="F56" i="2" a="1"/>
  <c r="N50" i="2" a="1"/>
  <c r="J57" i="2" a="1"/>
  <c r="F62" i="2" a="1"/>
  <c r="K4" i="2" a="1"/>
  <c r="I13" i="2" a="1"/>
  <c r="E22" i="2" a="1"/>
  <c r="M7" i="2" a="1"/>
  <c r="F54" i="2" a="1"/>
  <c r="K24" i="2" a="1"/>
  <c r="J37" i="2" a="1"/>
  <c r="O45" i="2" a="1"/>
  <c r="H33" i="2" a="1"/>
  <c r="E27" i="2" a="1"/>
  <c r="L46" i="2" a="1"/>
  <c r="M61" i="2" a="1"/>
  <c r="D61" i="2" a="1"/>
  <c r="D14" i="2" a="1"/>
  <c r="H49" i="2" a="1"/>
  <c r="K14" i="2" a="1"/>
  <c r="P15" i="2" a="1"/>
  <c r="N52" i="2" a="1"/>
  <c r="J40" i="2" a="1"/>
  <c r="G52" i="2" a="1"/>
  <c r="K64" i="2" a="1"/>
  <c r="I50" i="2" a="1"/>
  <c r="L51" i="2" a="1"/>
  <c r="E45" i="2" a="1"/>
  <c r="J43" i="2" a="1"/>
  <c r="L34" i="2" a="1"/>
  <c r="F27" i="2" a="1"/>
  <c r="K21" i="2" a="1"/>
  <c r="L17" i="2" a="1"/>
  <c r="L56" i="2" a="1"/>
  <c r="C64" i="2" a="1"/>
  <c r="J18" i="2" a="1"/>
  <c r="G24" i="2" a="1"/>
  <c r="L65" i="2" a="1"/>
  <c r="H52" i="2" a="1"/>
  <c r="H26" i="2" a="1"/>
  <c r="C61" i="2" a="1"/>
  <c r="I33" i="2" a="1"/>
  <c r="C42" i="2" a="1"/>
  <c r="D24" i="2" a="1"/>
  <c r="P6" i="2" a="1"/>
  <c r="H38" i="2" a="1"/>
  <c r="O39" i="2" a="1"/>
  <c r="L58" i="2" a="1"/>
  <c r="C54" i="2" a="1"/>
  <c r="N61" i="2" a="1"/>
  <c r="G36" i="2" a="1"/>
  <c r="O24" i="2" a="1"/>
  <c r="K17" i="2" a="1"/>
  <c r="E44" i="2" a="1"/>
  <c r="J35" i="2" a="1"/>
  <c r="C52" i="2" a="1"/>
  <c r="K43" i="2" a="1"/>
  <c r="C65" i="2" a="1"/>
  <c r="F29" i="2" a="1"/>
  <c r="J38" i="2" a="1"/>
  <c r="F24" i="2" a="1"/>
  <c r="K34" i="2" a="1"/>
  <c r="I28" i="2" a="1"/>
  <c r="H27" i="2" a="1"/>
  <c r="H17" i="2" a="1"/>
  <c r="L57" i="2" a="1"/>
  <c r="I63" i="2" a="1"/>
  <c r="H59" i="2" a="1"/>
  <c r="H51" i="2" a="1"/>
  <c r="O8" i="2" a="1"/>
  <c r="L62" i="2" a="1"/>
  <c r="D11" i="2" a="1"/>
  <c r="K50" i="2" a="1"/>
  <c r="M4" i="2" a="1"/>
  <c r="E58" i="2" a="1"/>
  <c r="D58" i="2" a="1"/>
  <c r="J49" i="2" a="1"/>
  <c r="F42" i="2" a="1"/>
  <c r="C41" i="2" a="1"/>
  <c r="F43" i="2" a="1"/>
  <c r="P24" i="2" a="1"/>
  <c r="N26" i="2" a="1"/>
  <c r="H50" i="2" a="1"/>
  <c r="M27" i="2" a="1"/>
  <c r="C49" i="2" a="1"/>
  <c r="I48" i="2" a="1"/>
  <c r="K61" i="2" a="1"/>
  <c r="L35" i="2" a="1"/>
  <c r="M31" i="2" a="1"/>
  <c r="E34" i="2" a="1"/>
  <c r="N56" i="2" a="1"/>
  <c r="K22" i="2" a="1"/>
  <c r="K45" i="2" a="1"/>
  <c r="P58" i="2" a="1"/>
  <c r="I62" i="2" a="1"/>
  <c r="D17" i="2" a="1"/>
  <c r="F6" i="2" a="1"/>
  <c r="E32" i="2" a="1"/>
  <c r="G57" i="2" a="1"/>
  <c r="L41" i="2" a="1"/>
  <c r="E61" i="2" a="1"/>
  <c r="J27" i="2" a="1"/>
  <c r="K29" i="2" a="1"/>
  <c r="E57" i="2" a="1"/>
  <c r="C32" i="2" a="1"/>
  <c r="J22" i="2" a="1"/>
  <c r="C51" i="2" a="1"/>
  <c r="F59" i="2" a="1"/>
  <c r="G54" i="2" a="1"/>
  <c r="N7" i="2" a="1"/>
  <c r="D16" i="2" a="1"/>
  <c r="C38" i="2" a="1"/>
  <c r="E16" i="2" a="1"/>
  <c r="J56" i="2" a="1"/>
  <c r="F46" i="2" a="1"/>
  <c r="G55" i="2" a="1"/>
  <c r="I26" i="2" a="1"/>
  <c r="N23" i="2" a="1"/>
  <c r="J63" i="2" a="1"/>
  <c r="N16" i="2" a="1"/>
  <c r="K27" i="2" a="1"/>
  <c r="O58" i="2" a="1"/>
  <c r="P5" i="2" a="1"/>
  <c r="D18" i="2" a="1"/>
  <c r="D66" i="2" a="1"/>
  <c r="K30" i="2" a="1"/>
  <c r="D30" i="2" a="1"/>
  <c r="E6" i="2" a="1"/>
  <c r="D7" i="2" a="1"/>
  <c r="F13" i="2" a="1"/>
  <c r="G23" i="2" a="1"/>
  <c r="N40" i="2" a="1"/>
  <c r="J52" i="2" a="1"/>
  <c r="D37" i="2" a="1"/>
  <c r="F41" i="2" a="1"/>
  <c r="O11" i="2" a="1"/>
  <c r="C47" i="2" a="1"/>
  <c r="M18" i="2" a="1"/>
  <c r="F17" i="2" a="1"/>
  <c r="H56" i="2" a="1"/>
  <c r="I31" i="2" a="1"/>
  <c r="N30" i="2" a="1"/>
  <c r="M53" i="2" a="1"/>
  <c r="H30" i="2" a="1"/>
  <c r="G59" i="2" a="1"/>
  <c r="N48" i="2" a="1"/>
  <c r="N64" i="2" a="1"/>
  <c r="L36" i="2" a="1"/>
  <c r="G58" i="2" a="1"/>
  <c r="G43" i="2" a="1"/>
  <c r="I41" i="2" a="1"/>
  <c r="H11" i="2" a="1"/>
  <c r="L16" i="2" a="1"/>
  <c r="E31" i="2" a="1"/>
  <c r="N42" i="2" a="1"/>
  <c r="I60" i="2" a="1"/>
  <c r="J48" i="2" a="1"/>
  <c r="C53" i="2" a="1"/>
  <c r="C63" i="2" a="1"/>
  <c r="J42" i="2" a="1"/>
  <c r="C26" i="2" a="1"/>
  <c r="P35" i="2" a="1"/>
  <c r="L5" i="2" a="1"/>
  <c r="N6" i="2" a="1"/>
  <c r="D38" i="2" a="1"/>
  <c r="P54" i="2" a="1"/>
  <c r="F11" i="2" a="1"/>
  <c r="P66" i="2" a="1"/>
  <c r="K62" i="2" a="1"/>
  <c r="O66" i="2" a="1"/>
  <c r="F55" i="2" a="1"/>
  <c r="M50" i="2" a="1"/>
  <c r="H57" i="2" a="1"/>
  <c r="G33" i="2" a="1"/>
  <c r="F21" i="2" a="1"/>
  <c r="O32" i="2" a="1"/>
  <c r="C55" i="2" a="1"/>
  <c r="G64" i="2" a="1"/>
  <c r="C45" i="2" a="1"/>
  <c r="G27" i="2" a="1"/>
  <c r="O51" i="2" a="1"/>
  <c r="G44" i="2" a="1"/>
  <c r="E62" i="2" a="1"/>
  <c r="I59" i="2" a="1"/>
  <c r="K31" i="2" a="1"/>
  <c r="L54" i="2" a="1"/>
  <c r="N55" i="2" a="1"/>
  <c r="H35" i="2" a="1"/>
  <c r="K46" i="2" a="1"/>
  <c r="I43" i="2" a="1"/>
  <c r="D34" i="2" a="1"/>
  <c r="H61" i="2" a="1"/>
  <c r="P64" i="2" a="1"/>
  <c r="J44" i="2" a="1"/>
  <c r="L44" i="2" a="1"/>
  <c r="I47" i="2" a="1"/>
  <c r="M64" i="2" a="1"/>
  <c r="P21" i="2" a="1"/>
  <c r="F14" i="2" a="1"/>
  <c r="I32" i="2" a="1"/>
  <c r="J7" i="2" a="1"/>
  <c r="N31" i="2" a="1"/>
  <c r="C16" i="2" a="1"/>
  <c r="D65" i="2" a="1"/>
  <c r="O36" i="2" a="1"/>
  <c r="L53" i="2" a="1"/>
  <c r="L23" i="2" a="1"/>
  <c r="M62" i="2" a="1"/>
  <c r="P36" i="2" a="1"/>
  <c r="P55" i="2" a="1"/>
  <c r="M55" i="2" a="1"/>
  <c r="L11" i="2" a="1"/>
  <c r="P29" i="2" a="1"/>
  <c r="H4" i="2" a="1"/>
  <c r="H46" i="2" a="1"/>
  <c r="G63" i="2" a="1"/>
  <c r="N34" i="2" a="1"/>
  <c r="I58" i="2" a="1"/>
  <c r="C48" i="2" a="1"/>
  <c r="E55" i="2" a="1"/>
  <c r="I42" i="2" a="1"/>
  <c r="J23" i="2" a="1"/>
  <c r="K28" i="2" a="1"/>
  <c r="I6" i="2" a="1"/>
  <c r="F31" i="2" a="1"/>
  <c r="H42" i="2" a="1"/>
  <c r="N39" i="2" a="1"/>
  <c r="E51" i="2" a="1"/>
  <c r="E28" i="2" a="1"/>
  <c r="O54" i="2" a="1"/>
  <c r="I38" i="2" a="1"/>
  <c r="P56" i="2" a="1"/>
  <c r="M30" i="2" a="1"/>
  <c r="G6" i="2" a="1"/>
  <c r="G26" i="2" a="1"/>
  <c r="J21" i="2" a="1"/>
  <c r="P37" i="2" a="1"/>
  <c r="L38" i="2" a="1"/>
  <c r="P32" i="2" a="1"/>
  <c r="O30" i="2" a="1"/>
  <c r="N17" i="2" a="1"/>
  <c r="H31" i="2" a="1"/>
  <c r="L45" i="2" a="1"/>
  <c r="P18" i="2" a="1"/>
  <c r="D62" i="2" a="1"/>
  <c r="C46" i="2" a="1"/>
  <c r="E43" i="2" a="1"/>
  <c r="I61" i="2" a="1"/>
  <c r="E47" i="2" a="1"/>
  <c r="H65" i="2" a="1"/>
  <c r="J15" i="2" a="1"/>
  <c r="D23" i="2" a="1"/>
  <c r="J51" i="2" a="1"/>
  <c r="J39" i="2" a="1"/>
  <c r="J11" i="2" a="1"/>
  <c r="M5" i="2" a="1"/>
  <c r="H5" i="2" a="1"/>
  <c r="E11" i="2" a="1"/>
  <c r="K52" i="2" a="1"/>
  <c r="K44" i="2" a="1"/>
  <c r="K26" i="2" a="1"/>
  <c r="G5" i="2" a="1"/>
  <c r="K13" i="2" a="1"/>
  <c r="L43" i="2" a="1"/>
  <c r="F48" i="2" a="1"/>
  <c r="P27" i="2" a="1"/>
  <c r="N32" i="2" a="1"/>
  <c r="I21" i="2" a="1"/>
  <c r="E23" i="2" a="1"/>
  <c r="H29" i="2" a="1"/>
  <c r="D39" i="2" a="1"/>
  <c r="L63" i="2" a="1"/>
  <c r="H6" i="2" a="1"/>
  <c r="I44" i="2" a="1"/>
  <c r="G60" i="2" a="1"/>
  <c r="P57" i="2" a="1"/>
  <c r="G51" i="2" a="1"/>
  <c r="D4" i="2" a="1"/>
  <c r="K57" i="2" a="1"/>
  <c r="I4" i="2" a="1"/>
  <c r="C14" i="2" a="1"/>
  <c r="M25" i="2" a="1"/>
  <c r="C7" i="2" a="1"/>
  <c r="O23" i="2" a="1"/>
  <c r="E4" i="2" a="1"/>
  <c r="P4" i="2" a="1"/>
  <c r="L47" i="2" a="1"/>
  <c r="P14" i="2" a="1"/>
  <c r="D56" i="2" a="1"/>
  <c r="G34" i="2" l="1"/>
  <c r="X34" i="2" s="1"/>
  <c r="H51" i="2"/>
  <c r="Y51" i="2" s="1"/>
  <c r="I56" i="2"/>
  <c r="Z56" i="2" s="1"/>
  <c r="O18" i="2"/>
  <c r="AF18" i="2" s="1"/>
  <c r="C25" i="2"/>
  <c r="T25" i="2" s="1"/>
  <c r="E38" i="2"/>
  <c r="V38" i="2" s="1"/>
  <c r="E4" i="2"/>
  <c r="V4" i="2" s="1"/>
  <c r="F39" i="2"/>
  <c r="W39" i="2" s="1"/>
  <c r="M42" i="2"/>
  <c r="AD42" i="2" s="1"/>
  <c r="F4" i="2"/>
  <c r="W4" i="2" s="1"/>
  <c r="H50" i="2"/>
  <c r="Y50" i="2" s="1"/>
  <c r="G40" i="2"/>
  <c r="X40" i="2" s="1"/>
  <c r="G4" i="2"/>
  <c r="X4" i="2" s="1"/>
  <c r="E41" i="2"/>
  <c r="V41" i="2" s="1"/>
  <c r="N7" i="2"/>
  <c r="AE7" i="2" s="1"/>
  <c r="F25" i="2"/>
  <c r="W25" i="2" s="1"/>
  <c r="K32" i="2"/>
  <c r="AB32" i="2" s="1"/>
  <c r="K59" i="2"/>
  <c r="AB59" i="2" s="1"/>
  <c r="D46" i="2"/>
  <c r="U46" i="2" s="1"/>
  <c r="O36" i="2"/>
  <c r="AF36" i="2" s="1"/>
  <c r="J30" i="2"/>
  <c r="AA30" i="2" s="1"/>
  <c r="H45" i="2"/>
  <c r="Y45" i="2" s="1"/>
  <c r="N61" i="2"/>
  <c r="AE61" i="2" s="1"/>
  <c r="O39" i="2"/>
  <c r="AF39" i="2" s="1"/>
  <c r="P46" i="2"/>
  <c r="AG46" i="2" s="1"/>
  <c r="P6" i="2"/>
  <c r="AG6" i="2" s="1"/>
  <c r="P64" i="2"/>
  <c r="AG64" i="2" s="1"/>
  <c r="J5" i="2"/>
  <c r="AA5" i="2" s="1"/>
  <c r="O30" i="2"/>
  <c r="AF30" i="2" s="1"/>
  <c r="J33" i="2"/>
  <c r="AA33" i="2" s="1"/>
  <c r="N58" i="2"/>
  <c r="AE58" i="2" s="1"/>
  <c r="M39" i="2"/>
  <c r="AD39" i="2" s="1"/>
  <c r="N33" i="2"/>
  <c r="AE33" i="2" s="1"/>
  <c r="J22" i="2"/>
  <c r="AA22" i="2" s="1"/>
  <c r="L59" i="2"/>
  <c r="AC59" i="2" s="1"/>
  <c r="P27" i="2"/>
  <c r="AG27" i="2" s="1"/>
  <c r="D51" i="2"/>
  <c r="U51" i="2" s="1"/>
  <c r="L14" i="2"/>
  <c r="AC14" i="2" s="1"/>
  <c r="K58" i="2"/>
  <c r="AB58" i="2" s="1"/>
  <c r="J57" i="2"/>
  <c r="AA57" i="2" s="1"/>
  <c r="L50" i="2"/>
  <c r="AC50" i="2" s="1"/>
  <c r="F23" i="2"/>
  <c r="W23" i="2" s="1"/>
  <c r="M51" i="2"/>
  <c r="AD51" i="2" s="1"/>
  <c r="E55" i="2"/>
  <c r="V55" i="2" s="1"/>
  <c r="J37" i="2"/>
  <c r="AA37" i="2" s="1"/>
  <c r="I28" i="2"/>
  <c r="Z28" i="2" s="1"/>
  <c r="K56" i="2"/>
  <c r="AB56" i="2" s="1"/>
  <c r="F44" i="2"/>
  <c r="W44" i="2" s="1"/>
  <c r="F29" i="2"/>
  <c r="W29" i="2" s="1"/>
  <c r="E54" i="2"/>
  <c r="V54" i="2" s="1"/>
  <c r="L6" i="2"/>
  <c r="AC6" i="2" s="1"/>
  <c r="G58" i="2"/>
  <c r="X58" i="2" s="1"/>
  <c r="I11" i="2"/>
  <c r="Z11" i="2" s="1"/>
  <c r="G60" i="2"/>
  <c r="X60" i="2" s="1"/>
  <c r="F34" i="2"/>
  <c r="W34" i="2" s="1"/>
  <c r="K17" i="2"/>
  <c r="AB17" i="2" s="1"/>
  <c r="F58" i="2"/>
  <c r="W58" i="2" s="1"/>
  <c r="P44" i="2"/>
  <c r="AG44" i="2" s="1"/>
  <c r="F33" i="2"/>
  <c r="W33" i="2" s="1"/>
  <c r="I31" i="2"/>
  <c r="Z31" i="2" s="1"/>
  <c r="D49" i="2"/>
  <c r="U49" i="2" s="1"/>
  <c r="N50" i="2"/>
  <c r="AE50" i="2" s="1"/>
  <c r="G13" i="2"/>
  <c r="X13" i="2" s="1"/>
  <c r="F35" i="2"/>
  <c r="W35" i="2" s="1"/>
  <c r="D66" i="2"/>
  <c r="U66" i="2" s="1"/>
  <c r="E58" i="2"/>
  <c r="V58" i="2" s="1"/>
  <c r="D60" i="2"/>
  <c r="U60" i="2" s="1"/>
  <c r="G36" i="2"/>
  <c r="X36" i="2" s="1"/>
  <c r="E18" i="2"/>
  <c r="V18" i="2" s="1"/>
  <c r="E15" i="2"/>
  <c r="V15" i="2" s="1"/>
  <c r="F31" i="2"/>
  <c r="W31" i="2" s="1"/>
  <c r="P56" i="2"/>
  <c r="AG56" i="2" s="1"/>
  <c r="H54" i="2"/>
  <c r="Y54" i="2" s="1"/>
  <c r="G18" i="2"/>
  <c r="X18" i="2" s="1"/>
  <c r="P42" i="2"/>
  <c r="AG42" i="2" s="1"/>
  <c r="G11" i="2"/>
  <c r="X11" i="2" s="1"/>
  <c r="H21" i="2"/>
  <c r="Y21" i="2" s="1"/>
  <c r="L55" i="2"/>
  <c r="AC55" i="2" s="1"/>
  <c r="D15" i="2"/>
  <c r="U15" i="2" s="1"/>
  <c r="C58" i="2"/>
  <c r="T58" i="2" s="1"/>
  <c r="D38" i="2"/>
  <c r="U38" i="2" s="1"/>
  <c r="C7" i="2"/>
  <c r="T7" i="2" s="1"/>
  <c r="M21" i="2"/>
  <c r="AD21" i="2" s="1"/>
  <c r="M28" i="2"/>
  <c r="AD28" i="2" s="1"/>
  <c r="N36" i="2"/>
  <c r="AE36" i="2" s="1"/>
  <c r="M46" i="2"/>
  <c r="AD46" i="2" s="1"/>
  <c r="J6" i="2"/>
  <c r="AA6" i="2" s="1"/>
  <c r="M58" i="2"/>
  <c r="AD58" i="2" s="1"/>
  <c r="J49" i="2"/>
  <c r="AA49" i="2" s="1"/>
  <c r="N51" i="2"/>
  <c r="AE51" i="2" s="1"/>
  <c r="I38" i="2"/>
  <c r="Z38" i="2" s="1"/>
  <c r="O29" i="2"/>
  <c r="AF29" i="2" s="1"/>
  <c r="J11" i="2"/>
  <c r="AA11" i="2" s="1"/>
  <c r="H25" i="2"/>
  <c r="Y25" i="2" s="1"/>
  <c r="L33" i="2"/>
  <c r="AC33" i="2" s="1"/>
  <c r="M45" i="2"/>
  <c r="AD45" i="2" s="1"/>
  <c r="K62" i="2"/>
  <c r="AB62" i="2" s="1"/>
  <c r="C53" i="2"/>
  <c r="T53" i="2" s="1"/>
  <c r="D17" i="2"/>
  <c r="U17" i="2" s="1"/>
  <c r="H63" i="2"/>
  <c r="Y63" i="2" s="1"/>
  <c r="D53" i="2"/>
  <c r="U53" i="2" s="1"/>
  <c r="O48" i="2"/>
  <c r="AF48" i="2" s="1"/>
  <c r="P17" i="2"/>
  <c r="AG17" i="2" s="1"/>
  <c r="F11" i="2"/>
  <c r="W11" i="2" s="1"/>
  <c r="I57" i="2"/>
  <c r="Z57" i="2" s="1"/>
  <c r="N54" i="2"/>
  <c r="AE54" i="2" s="1"/>
  <c r="H46" i="2"/>
  <c r="Y46" i="2" s="1"/>
  <c r="P37" i="2"/>
  <c r="AG37" i="2" s="1"/>
  <c r="J40" i="2"/>
  <c r="AA40" i="2" s="1"/>
  <c r="N26" i="2"/>
  <c r="AE26" i="2" s="1"/>
  <c r="O14" i="2"/>
  <c r="AF14" i="2" s="1"/>
  <c r="F42" i="2"/>
  <c r="W42" i="2" s="1"/>
  <c r="L62" i="2"/>
  <c r="AC62" i="2" s="1"/>
  <c r="P41" i="2"/>
  <c r="AG41" i="2" s="1"/>
  <c r="M65" i="2"/>
  <c r="AD65" i="2" s="1"/>
  <c r="M5" i="2"/>
  <c r="AD5" i="2" s="1"/>
  <c r="D57" i="2"/>
  <c r="U57" i="2" s="1"/>
  <c r="H14" i="2"/>
  <c r="Y14" i="2" s="1"/>
  <c r="N11" i="2"/>
  <c r="AE11" i="2" s="1"/>
  <c r="L7" i="2"/>
  <c r="AC7" i="2" s="1"/>
  <c r="J15" i="2"/>
  <c r="AA15" i="2" s="1"/>
  <c r="G14" i="2"/>
  <c r="X14" i="2" s="1"/>
  <c r="O26" i="2"/>
  <c r="AF26" i="2" s="1"/>
  <c r="P11" i="2"/>
  <c r="AG11" i="2" s="1"/>
  <c r="C6" i="2"/>
  <c r="T6" i="2" s="1"/>
  <c r="M30" i="2"/>
  <c r="AD30" i="2" s="1"/>
  <c r="F16" i="2"/>
  <c r="W16" i="2" s="1"/>
  <c r="H66" i="2"/>
  <c r="Y66" i="2" s="1"/>
  <c r="L64" i="2"/>
  <c r="AC64" i="2" s="1"/>
  <c r="I6" i="2"/>
  <c r="Z6" i="2" s="1"/>
  <c r="G51" i="2"/>
  <c r="X51" i="2" s="1"/>
  <c r="G15" i="2"/>
  <c r="X15" i="2" s="1"/>
  <c r="D11" i="2"/>
  <c r="U11" i="2" s="1"/>
  <c r="K60" i="2"/>
  <c r="AB60" i="2" s="1"/>
  <c r="P58" i="2"/>
  <c r="AG58" i="2" s="1"/>
  <c r="K36" i="2"/>
  <c r="AB36" i="2" s="1"/>
  <c r="D8" i="2"/>
  <c r="U8" i="2" s="1"/>
  <c r="G6" i="2"/>
  <c r="X6" i="2" s="1"/>
  <c r="K16" i="2"/>
  <c r="AB16" i="2" s="1"/>
  <c r="P39" i="2"/>
  <c r="AG39" i="2" s="1"/>
  <c r="N13" i="2"/>
  <c r="AE13" i="2" s="1"/>
  <c r="C51" i="2"/>
  <c r="T51" i="2" s="1"/>
  <c r="H33" i="2"/>
  <c r="Y33" i="2" s="1"/>
  <c r="J45" i="2"/>
  <c r="AA45" i="2" s="1"/>
  <c r="C61" i="2"/>
  <c r="T61" i="2" s="1"/>
  <c r="M50" i="2"/>
  <c r="AD50" i="2" s="1"/>
  <c r="G43" i="2"/>
  <c r="X43" i="2" s="1"/>
  <c r="K26" i="2"/>
  <c r="AB26" i="2" s="1"/>
  <c r="N24" i="2"/>
  <c r="AE24" i="2" s="1"/>
  <c r="J36" i="2"/>
  <c r="AA36" i="2" s="1"/>
  <c r="L49" i="2"/>
  <c r="AC49" i="2" s="1"/>
  <c r="D64" i="2"/>
  <c r="U64" i="2" s="1"/>
  <c r="E16" i="2"/>
  <c r="V16" i="2" s="1"/>
  <c r="L16" i="2"/>
  <c r="AC16" i="2" s="1"/>
  <c r="I41" i="2"/>
  <c r="Z41" i="2" s="1"/>
  <c r="N14" i="2"/>
  <c r="AE14" i="2" s="1"/>
  <c r="P62" i="2"/>
  <c r="AG62" i="2" s="1"/>
  <c r="M60" i="2"/>
  <c r="AD60" i="2" s="1"/>
  <c r="H8" i="2"/>
  <c r="Y8" i="2" s="1"/>
  <c r="N28" i="2"/>
  <c r="AE28" i="2" s="1"/>
  <c r="G46" i="2"/>
  <c r="X46" i="2" s="1"/>
  <c r="C41" i="2"/>
  <c r="T41" i="2" s="1"/>
  <c r="O63" i="2"/>
  <c r="AF63" i="2" s="1"/>
  <c r="P61" i="2"/>
  <c r="AG61" i="2" s="1"/>
  <c r="P47" i="2"/>
  <c r="AG47" i="2" s="1"/>
  <c r="D16" i="2"/>
  <c r="U16" i="2" s="1"/>
  <c r="K41" i="2"/>
  <c r="AB41" i="2" s="1"/>
  <c r="J59" i="2"/>
  <c r="AA59" i="2" s="1"/>
  <c r="J13" i="2"/>
  <c r="AA13" i="2" s="1"/>
  <c r="J17" i="2"/>
  <c r="AA17" i="2" s="1"/>
  <c r="N41" i="2"/>
  <c r="AE41" i="2" s="1"/>
  <c r="I25" i="2"/>
  <c r="Z25" i="2" s="1"/>
  <c r="F54" i="2"/>
  <c r="W54" i="2" s="1"/>
  <c r="E36" i="2"/>
  <c r="V36" i="2" s="1"/>
  <c r="C59" i="2"/>
  <c r="T59" i="2" s="1"/>
  <c r="E46" i="2"/>
  <c r="V46" i="2" s="1"/>
  <c r="C13" i="2"/>
  <c r="T13" i="2" s="1"/>
  <c r="D43" i="2"/>
  <c r="U43" i="2" s="1"/>
  <c r="N4" i="2"/>
  <c r="AE4" i="2" s="1"/>
  <c r="I58" i="2"/>
  <c r="Z58" i="2" s="1"/>
  <c r="M61" i="2"/>
  <c r="AD61" i="2" s="1"/>
  <c r="D35" i="2"/>
  <c r="U35" i="2" s="1"/>
  <c r="I54" i="2"/>
  <c r="Z54" i="2" s="1"/>
  <c r="H28" i="2"/>
  <c r="Y28" i="2" s="1"/>
  <c r="E13" i="2"/>
  <c r="V13" i="2" s="1"/>
  <c r="P38" i="2"/>
  <c r="AG38" i="2" s="1"/>
  <c r="O32" i="2"/>
  <c r="AF32" i="2" s="1"/>
  <c r="M11" i="2"/>
  <c r="AD11" i="2" s="1"/>
  <c r="G25" i="2"/>
  <c r="X25" i="2" s="1"/>
  <c r="G52" i="2"/>
  <c r="X52" i="2" s="1"/>
  <c r="O38" i="2"/>
  <c r="AF38" i="2" s="1"/>
  <c r="N46" i="2"/>
  <c r="AE46" i="2" s="1"/>
  <c r="I64" i="2"/>
  <c r="Z64" i="2" s="1"/>
  <c r="C14" i="2"/>
  <c r="T14" i="2" s="1"/>
  <c r="L26" i="2"/>
  <c r="AC26" i="2" s="1"/>
  <c r="C23" i="2"/>
  <c r="T23" i="2" s="1"/>
  <c r="I8" i="2"/>
  <c r="Z8" i="2" s="1"/>
  <c r="I24" i="2"/>
  <c r="Z24" i="2" s="1"/>
  <c r="K34" i="2"/>
  <c r="AB34" i="2" s="1"/>
  <c r="F5" i="2"/>
  <c r="W5" i="2" s="1"/>
  <c r="F53" i="2"/>
  <c r="W53" i="2" s="1"/>
  <c r="I27" i="2"/>
  <c r="Z27" i="2" s="1"/>
  <c r="H47" i="2"/>
  <c r="Y47" i="2" s="1"/>
  <c r="K29" i="2"/>
  <c r="AB29" i="2" s="1"/>
  <c r="D63" i="2"/>
  <c r="U63" i="2" s="1"/>
  <c r="C50" i="2"/>
  <c r="T50" i="2" s="1"/>
  <c r="I43" i="2"/>
  <c r="Z43" i="2" s="1"/>
  <c r="P53" i="2"/>
  <c r="AG53" i="2" s="1"/>
  <c r="N23" i="2"/>
  <c r="AE23" i="2" s="1"/>
  <c r="L41" i="2"/>
  <c r="AC41" i="2" s="1"/>
  <c r="L13" i="2"/>
  <c r="AC13" i="2" s="1"/>
  <c r="H44" i="2"/>
  <c r="Y44" i="2" s="1"/>
  <c r="D18" i="2"/>
  <c r="U18" i="2" s="1"/>
  <c r="C30" i="2"/>
  <c r="T30" i="2" s="1"/>
  <c r="D6" i="2"/>
  <c r="U6" i="2" s="1"/>
  <c r="M54" i="2"/>
  <c r="AD54" i="2" s="1"/>
  <c r="E64" i="2"/>
  <c r="V64" i="2" s="1"/>
  <c r="G57" i="2"/>
  <c r="X57" i="2" s="1"/>
  <c r="L32" i="2"/>
  <c r="AC32" i="2" s="1"/>
  <c r="I32" i="2"/>
  <c r="Z32" i="2" s="1"/>
  <c r="D27" i="2"/>
  <c r="U27" i="2" s="1"/>
  <c r="G65" i="2"/>
  <c r="X65" i="2" s="1"/>
  <c r="K45" i="2"/>
  <c r="AB45" i="2" s="1"/>
  <c r="L43" i="2"/>
  <c r="AC43" i="2" s="1"/>
  <c r="J44" i="2"/>
  <c r="AA44" i="2" s="1"/>
  <c r="L17" i="2"/>
  <c r="AC17" i="2" s="1"/>
  <c r="C15" i="2"/>
  <c r="T15" i="2" s="1"/>
  <c r="D62" i="2"/>
  <c r="U62" i="2" s="1"/>
  <c r="O44" i="2"/>
  <c r="AF44" i="2" s="1"/>
  <c r="F17" i="2"/>
  <c r="W17" i="2" s="1"/>
  <c r="E23" i="2"/>
  <c r="V23" i="2" s="1"/>
  <c r="G45" i="2"/>
  <c r="X45" i="2" s="1"/>
  <c r="O54" i="2"/>
  <c r="AF54" i="2" s="1"/>
  <c r="N8" i="2"/>
  <c r="AE8" i="2" s="1"/>
  <c r="J62" i="2"/>
  <c r="AA62" i="2" s="1"/>
  <c r="K53" i="2"/>
  <c r="AB53" i="2" s="1"/>
  <c r="E63" i="2"/>
  <c r="V63" i="2" s="1"/>
  <c r="K44" i="2"/>
  <c r="AB44" i="2" s="1"/>
  <c r="K11" i="2"/>
  <c r="AB11" i="2" s="1"/>
  <c r="O61" i="2"/>
  <c r="AF61" i="2" s="1"/>
  <c r="E21" i="2"/>
  <c r="V21" i="2" s="1"/>
  <c r="H13" i="2"/>
  <c r="Y13" i="2" s="1"/>
  <c r="E7" i="2"/>
  <c r="V7" i="2" s="1"/>
  <c r="O13" i="2"/>
  <c r="AF13" i="2" s="1"/>
  <c r="E28" i="2"/>
  <c r="V28" i="2" s="1"/>
  <c r="I65" i="2"/>
  <c r="Z65" i="2" s="1"/>
  <c r="D24" i="2"/>
  <c r="U24" i="2" s="1"/>
  <c r="E27" i="2"/>
  <c r="V27" i="2" s="1"/>
  <c r="J46" i="2"/>
  <c r="AA46" i="2" s="1"/>
  <c r="G16" i="2"/>
  <c r="X16" i="2" s="1"/>
  <c r="L23" i="2"/>
  <c r="AC23" i="2" s="1"/>
  <c r="J58" i="2"/>
  <c r="AA58" i="2" s="1"/>
  <c r="K33" i="2"/>
  <c r="AB33" i="2" s="1"/>
  <c r="O11" i="2"/>
  <c r="AF11" i="2" s="1"/>
  <c r="N21" i="2"/>
  <c r="AE21" i="2" s="1"/>
  <c r="L58" i="2"/>
  <c r="AC58" i="2" s="1"/>
  <c r="P18" i="2"/>
  <c r="AG18" i="2" s="1"/>
  <c r="C44" i="2"/>
  <c r="T44" i="2" s="1"/>
  <c r="G53" i="2"/>
  <c r="X53" i="2" s="1"/>
  <c r="F60" i="2"/>
  <c r="W60" i="2" s="1"/>
  <c r="F40" i="2"/>
  <c r="W40" i="2" s="1"/>
  <c r="D44" i="2"/>
  <c r="U44" i="2" s="1"/>
  <c r="L45" i="2"/>
  <c r="AC45" i="2" s="1"/>
  <c r="I37" i="2"/>
  <c r="Z37" i="2" s="1"/>
  <c r="M52" i="2"/>
  <c r="AD52" i="2" s="1"/>
  <c r="L35" i="2"/>
  <c r="AC35" i="2" s="1"/>
  <c r="F65" i="2"/>
  <c r="W65" i="2" s="1"/>
  <c r="L48" i="2"/>
  <c r="AC48" i="2" s="1"/>
  <c r="F55" i="2"/>
  <c r="W55" i="2" s="1"/>
  <c r="I7" i="2"/>
  <c r="Z7" i="2" s="1"/>
  <c r="M16" i="2"/>
  <c r="AD16" i="2" s="1"/>
  <c r="O37" i="2"/>
  <c r="AF37" i="2" s="1"/>
  <c r="O41" i="2"/>
  <c r="AF41" i="2" s="1"/>
  <c r="J24" i="2"/>
  <c r="AA24" i="2" s="1"/>
  <c r="F30" i="2"/>
  <c r="W30" i="2" s="1"/>
  <c r="P26" i="2"/>
  <c r="AG26" i="2" s="1"/>
  <c r="J31" i="2"/>
  <c r="AA31" i="2" s="1"/>
  <c r="L34" i="2"/>
  <c r="AC34" i="2" s="1"/>
  <c r="I23" i="2"/>
  <c r="Z23" i="2" s="1"/>
  <c r="K14" i="2"/>
  <c r="AB14" i="2" s="1"/>
  <c r="K65" i="2"/>
  <c r="AB65" i="2" s="1"/>
  <c r="K63" i="2"/>
  <c r="AB63" i="2" s="1"/>
  <c r="M55" i="2"/>
  <c r="AD55" i="2" s="1"/>
  <c r="M40" i="2"/>
  <c r="AD40" i="2" s="1"/>
  <c r="K43" i="2"/>
  <c r="AB43" i="2" s="1"/>
  <c r="D7" i="2"/>
  <c r="U7" i="2" s="1"/>
  <c r="N42" i="2"/>
  <c r="AE42" i="2" s="1"/>
  <c r="I60" i="2"/>
  <c r="Z60" i="2" s="1"/>
  <c r="N27" i="2"/>
  <c r="AE27" i="2" s="1"/>
  <c r="I33" i="2"/>
  <c r="Z33" i="2" s="1"/>
  <c r="E50" i="2"/>
  <c r="V50" i="2" s="1"/>
  <c r="G63" i="2"/>
  <c r="X63" i="2" s="1"/>
  <c r="F32" i="2"/>
  <c r="W32" i="2" s="1"/>
  <c r="M36" i="2"/>
  <c r="AD36" i="2" s="1"/>
  <c r="N62" i="2"/>
  <c r="AE62" i="2" s="1"/>
  <c r="M35" i="2"/>
  <c r="AD35" i="2" s="1"/>
  <c r="E66" i="2"/>
  <c r="V66" i="2" s="1"/>
  <c r="C49" i="2"/>
  <c r="T49" i="2" s="1"/>
  <c r="G64" i="2"/>
  <c r="X64" i="2" s="1"/>
  <c r="C43" i="2"/>
  <c r="T43" i="2" s="1"/>
  <c r="C34" i="2"/>
  <c r="T34" i="2" s="1"/>
  <c r="O8" i="2"/>
  <c r="AF8" i="2" s="1"/>
  <c r="I14" i="2"/>
  <c r="Z14" i="2" s="1"/>
  <c r="F62" i="2"/>
  <c r="W62" i="2" s="1"/>
  <c r="F7" i="2"/>
  <c r="W7" i="2" s="1"/>
  <c r="C16" i="2"/>
  <c r="T16" i="2" s="1"/>
  <c r="L39" i="2"/>
  <c r="AC39" i="2" s="1"/>
  <c r="P35" i="2"/>
  <c r="AG35" i="2" s="1"/>
  <c r="D52" i="2"/>
  <c r="U52" i="2" s="1"/>
  <c r="F26" i="2"/>
  <c r="W26" i="2" s="1"/>
  <c r="F22" i="2"/>
  <c r="W22" i="2" s="1"/>
  <c r="F24" i="2"/>
  <c r="W24" i="2" s="1"/>
  <c r="E53" i="2"/>
  <c r="V53" i="2" s="1"/>
  <c r="G42" i="2"/>
  <c r="X42" i="2" s="1"/>
  <c r="H59" i="2"/>
  <c r="Y59" i="2" s="1"/>
  <c r="I13" i="2"/>
  <c r="Z13" i="2" s="1"/>
  <c r="M41" i="2"/>
  <c r="AD41" i="2" s="1"/>
  <c r="I47" i="2"/>
  <c r="Z47" i="2" s="1"/>
  <c r="O53" i="2"/>
  <c r="AF53" i="2" s="1"/>
  <c r="M62" i="2"/>
  <c r="AD62" i="2" s="1"/>
  <c r="C56" i="2"/>
  <c r="T56" i="2" s="1"/>
  <c r="O57" i="2"/>
  <c r="AF57" i="2" s="1"/>
  <c r="O24" i="2"/>
  <c r="AF24" i="2" s="1"/>
  <c r="M59" i="2"/>
  <c r="AD59" i="2" s="1"/>
  <c r="E34" i="2"/>
  <c r="V34" i="2" s="1"/>
  <c r="O51" i="2"/>
  <c r="AF51" i="2" s="1"/>
  <c r="E17" i="2"/>
  <c r="V17" i="2" s="1"/>
  <c r="E44" i="2"/>
  <c r="V44" i="2" s="1"/>
  <c r="O42" i="2"/>
  <c r="AF42" i="2" s="1"/>
  <c r="E61" i="2"/>
  <c r="V61" i="2" s="1"/>
  <c r="F21" i="2"/>
  <c r="W21" i="2" s="1"/>
  <c r="M6" i="2"/>
  <c r="AD6" i="2" s="1"/>
  <c r="C27" i="2"/>
  <c r="T27" i="2" s="1"/>
  <c r="K48" i="2"/>
  <c r="AB48" i="2" s="1"/>
  <c r="C45" i="2"/>
  <c r="T45" i="2" s="1"/>
  <c r="C66" i="2"/>
  <c r="T66" i="2" s="1"/>
  <c r="L27" i="2"/>
  <c r="AC27" i="2" s="1"/>
  <c r="M7" i="2"/>
  <c r="AD7" i="2" s="1"/>
  <c r="C39" i="2"/>
  <c r="T39" i="2" s="1"/>
  <c r="O17" i="2"/>
  <c r="AF17" i="2" s="1"/>
  <c r="D23" i="2"/>
  <c r="U23" i="2" s="1"/>
  <c r="M27" i="2"/>
  <c r="AD27" i="2" s="1"/>
  <c r="D26" i="2"/>
  <c r="U26" i="2" s="1"/>
  <c r="D4" i="2"/>
  <c r="U4" i="2" s="1"/>
  <c r="P14" i="2"/>
  <c r="AG14" i="2" s="1"/>
  <c r="K38" i="2"/>
  <c r="AB38" i="2" s="1"/>
  <c r="C37" i="2"/>
  <c r="T37" i="2" s="1"/>
  <c r="P48" i="2"/>
  <c r="AG48" i="2" s="1"/>
  <c r="G21" i="2"/>
  <c r="X21" i="2" s="1"/>
  <c r="F66" i="2"/>
  <c r="W66" i="2" s="1"/>
  <c r="E24" i="2"/>
  <c r="V24" i="2" s="1"/>
  <c r="N63" i="2"/>
  <c r="AE63" i="2" s="1"/>
  <c r="G44" i="2"/>
  <c r="X44" i="2" s="1"/>
  <c r="H64" i="2"/>
  <c r="Y64" i="2" s="1"/>
  <c r="D22" i="2"/>
  <c r="U22" i="2" s="1"/>
  <c r="M63" i="2"/>
  <c r="AD63" i="2" s="1"/>
  <c r="I5" i="2"/>
  <c r="Z5" i="2" s="1"/>
  <c r="J18" i="2"/>
  <c r="AA18" i="2" s="1"/>
  <c r="L63" i="2"/>
  <c r="AC63" i="2" s="1"/>
  <c r="M38" i="2"/>
  <c r="AD38" i="2" s="1"/>
  <c r="M29" i="2"/>
  <c r="AD29" i="2" s="1"/>
  <c r="N15" i="2"/>
  <c r="AE15" i="2" s="1"/>
  <c r="L46" i="2"/>
  <c r="AC46" i="2" s="1"/>
  <c r="E32" i="2"/>
  <c r="V32" i="2" s="1"/>
  <c r="C64" i="2"/>
  <c r="T64" i="2" s="1"/>
  <c r="L42" i="2"/>
  <c r="AC42" i="2" s="1"/>
  <c r="N44" i="2"/>
  <c r="AE44" i="2" s="1"/>
  <c r="C36" i="2"/>
  <c r="T36" i="2" s="1"/>
  <c r="J63" i="2"/>
  <c r="AA63" i="2" s="1"/>
  <c r="K25" i="2"/>
  <c r="AB25" i="2" s="1"/>
  <c r="E30" i="2"/>
  <c r="V30" i="2" s="1"/>
  <c r="L8" i="2"/>
  <c r="AC8" i="2" s="1"/>
  <c r="C35" i="2"/>
  <c r="T35" i="2" s="1"/>
  <c r="P60" i="2"/>
  <c r="AG60" i="2" s="1"/>
  <c r="I4" i="2"/>
  <c r="Z4" i="2" s="1"/>
  <c r="D21" i="2"/>
  <c r="U21" i="2" s="1"/>
  <c r="M23" i="2"/>
  <c r="AD23" i="2" s="1"/>
  <c r="H22" i="2"/>
  <c r="Y22" i="2" s="1"/>
  <c r="G7" i="2"/>
  <c r="X7" i="2" s="1"/>
  <c r="C18" i="2"/>
  <c r="T18" i="2" s="1"/>
  <c r="I52" i="2"/>
  <c r="Z52" i="2" s="1"/>
  <c r="F56" i="2"/>
  <c r="W56" i="2" s="1"/>
  <c r="P13" i="2"/>
  <c r="AG13" i="2" s="1"/>
  <c r="J29" i="2"/>
  <c r="AA29" i="2" s="1"/>
  <c r="J7" i="2"/>
  <c r="AA7" i="2" s="1"/>
  <c r="K57" i="2"/>
  <c r="AB57" i="2" s="1"/>
  <c r="L36" i="2"/>
  <c r="AC36" i="2" s="1"/>
  <c r="C24" i="2"/>
  <c r="T24" i="2" s="1"/>
  <c r="E25" i="2"/>
  <c r="V25" i="2" s="1"/>
  <c r="H17" i="2"/>
  <c r="Y17" i="2" s="1"/>
  <c r="N57" i="2"/>
  <c r="AE57" i="2" s="1"/>
  <c r="O22" i="2"/>
  <c r="AF22" i="2" s="1"/>
  <c r="E59" i="2"/>
  <c r="V59" i="2" s="1"/>
  <c r="O52" i="2"/>
  <c r="AF52" i="2" s="1"/>
  <c r="J64" i="2"/>
  <c r="AA64" i="2" s="1"/>
  <c r="D65" i="2"/>
  <c r="U65" i="2" s="1"/>
  <c r="P54" i="2"/>
  <c r="AG54" i="2" s="1"/>
  <c r="N56" i="2"/>
  <c r="AE56" i="2" s="1"/>
  <c r="F63" i="2"/>
  <c r="W63" i="2" s="1"/>
  <c r="F14" i="2"/>
  <c r="W14" i="2" s="1"/>
  <c r="L18" i="2"/>
  <c r="AC18" i="2" s="1"/>
  <c r="F51" i="2"/>
  <c r="W51" i="2" s="1"/>
  <c r="K47" i="2"/>
  <c r="AB47" i="2" s="1"/>
  <c r="O56" i="2"/>
  <c r="AF56" i="2" s="1"/>
  <c r="G33" i="2"/>
  <c r="X33" i="2" s="1"/>
  <c r="J35" i="2"/>
  <c r="AA35" i="2" s="1"/>
  <c r="M44" i="2"/>
  <c r="AD44" i="2" s="1"/>
  <c r="G62" i="2"/>
  <c r="X62" i="2" s="1"/>
  <c r="K50" i="2"/>
  <c r="AB50" i="2" s="1"/>
  <c r="D34" i="2"/>
  <c r="U34" i="2" s="1"/>
  <c r="K39" i="2"/>
  <c r="AB39" i="2" s="1"/>
  <c r="G31" i="2"/>
  <c r="X31" i="2" s="1"/>
  <c r="O28" i="2"/>
  <c r="AF28" i="2" s="1"/>
  <c r="I17" i="2"/>
  <c r="Z17" i="2" s="1"/>
  <c r="G26" i="2"/>
  <c r="X26" i="2" s="1"/>
  <c r="J42" i="2"/>
  <c r="AA42" i="2" s="1"/>
  <c r="E62" i="2"/>
  <c r="V62" i="2" s="1"/>
  <c r="J53" i="2"/>
  <c r="AA53" i="2" s="1"/>
  <c r="N59" i="2"/>
  <c r="AE59" i="2" s="1"/>
  <c r="M33" i="2"/>
  <c r="AD33" i="2" s="1"/>
  <c r="C55" i="2"/>
  <c r="T55" i="2" s="1"/>
  <c r="D55" i="2"/>
  <c r="U55" i="2" s="1"/>
  <c r="H48" i="2"/>
  <c r="Y48" i="2" s="1"/>
  <c r="D32" i="2"/>
  <c r="U32" i="2" s="1"/>
  <c r="J54" i="2"/>
  <c r="AA54" i="2" s="1"/>
  <c r="K54" i="2"/>
  <c r="AB54" i="2" s="1"/>
  <c r="H23" i="2"/>
  <c r="Y23" i="2" s="1"/>
  <c r="E40" i="2"/>
  <c r="V40" i="2" s="1"/>
  <c r="N49" i="2"/>
  <c r="AE49" i="2" s="1"/>
  <c r="E49" i="2"/>
  <c r="V49" i="2" s="1"/>
  <c r="D50" i="2"/>
  <c r="U50" i="2" s="1"/>
  <c r="P29" i="2"/>
  <c r="AG29" i="2" s="1"/>
  <c r="F47" i="2"/>
  <c r="W47" i="2" s="1"/>
  <c r="I26" i="2"/>
  <c r="Z26" i="2" s="1"/>
  <c r="G17" i="2"/>
  <c r="X17" i="2" s="1"/>
  <c r="K21" i="2"/>
  <c r="AB21" i="2" s="1"/>
  <c r="K13" i="2"/>
  <c r="AB13" i="2" s="1"/>
  <c r="D59" i="2"/>
  <c r="U59" i="2" s="1"/>
  <c r="C8" i="2"/>
  <c r="T8" i="2" s="1"/>
  <c r="P59" i="2"/>
  <c r="AG59" i="2" s="1"/>
  <c r="D61" i="2"/>
  <c r="U61" i="2" s="1"/>
  <c r="L53" i="2"/>
  <c r="AC53" i="2" s="1"/>
  <c r="G47" i="2"/>
  <c r="X47" i="2" s="1"/>
  <c r="E8" i="2"/>
  <c r="V8" i="2" s="1"/>
  <c r="N34" i="2"/>
  <c r="AE34" i="2" s="1"/>
  <c r="K61" i="2"/>
  <c r="AB61" i="2" s="1"/>
  <c r="H32" i="2"/>
  <c r="Y32" i="2" s="1"/>
  <c r="K24" i="2"/>
  <c r="AB24" i="2" s="1"/>
  <c r="E26" i="2"/>
  <c r="V26" i="2" s="1"/>
  <c r="K64" i="2"/>
  <c r="AB64" i="2" s="1"/>
  <c r="D36" i="2"/>
  <c r="U36" i="2" s="1"/>
  <c r="H11" i="2"/>
  <c r="Y11" i="2" s="1"/>
  <c r="N5" i="2"/>
  <c r="AE5" i="2" s="1"/>
  <c r="I30" i="2"/>
  <c r="Z30" i="2" s="1"/>
  <c r="D56" i="2"/>
  <c r="U56" i="2" s="1"/>
  <c r="D31" i="2"/>
  <c r="U31" i="2" s="1"/>
  <c r="N17" i="2"/>
  <c r="AE17" i="2" s="1"/>
  <c r="G48" i="2"/>
  <c r="X48" i="2" s="1"/>
  <c r="N39" i="2"/>
  <c r="AE39" i="2" s="1"/>
  <c r="L47" i="2"/>
  <c r="AC47" i="2" s="1"/>
  <c r="O5" i="2"/>
  <c r="AF5" i="2" s="1"/>
  <c r="F28" i="2"/>
  <c r="W28" i="2" s="1"/>
  <c r="K15" i="2"/>
  <c r="AB15" i="2" s="1"/>
  <c r="C33" i="2"/>
  <c r="T33" i="2" s="1"/>
  <c r="C65" i="2"/>
  <c r="T65" i="2" s="1"/>
  <c r="J38" i="2"/>
  <c r="AA38" i="2" s="1"/>
  <c r="O43" i="2"/>
  <c r="AF43" i="2" s="1"/>
  <c r="H30" i="2"/>
  <c r="Y30" i="2" s="1"/>
  <c r="L60" i="2"/>
  <c r="AC60" i="2" s="1"/>
  <c r="N53" i="2"/>
  <c r="AE53" i="2" s="1"/>
  <c r="P24" i="2"/>
  <c r="AG24" i="2" s="1"/>
  <c r="E33" i="2"/>
  <c r="V33" i="2" s="1"/>
  <c r="D54" i="2"/>
  <c r="U54" i="2" s="1"/>
  <c r="G39" i="2"/>
  <c r="X39" i="2" s="1"/>
  <c r="K28" i="2"/>
  <c r="AB28" i="2" s="1"/>
  <c r="P32" i="2"/>
  <c r="AG32" i="2" s="1"/>
  <c r="F13" i="2"/>
  <c r="W13" i="2" s="1"/>
  <c r="F15" i="2"/>
  <c r="W15" i="2" s="1"/>
  <c r="M15" i="2"/>
  <c r="AD15" i="2" s="1"/>
  <c r="J41" i="2"/>
  <c r="AA41" i="2" s="1"/>
  <c r="K35" i="2"/>
  <c r="AB35" i="2" s="1"/>
  <c r="L61" i="2"/>
  <c r="AC61" i="2" s="1"/>
  <c r="D47" i="2"/>
  <c r="U47" i="2" s="1"/>
  <c r="C38" i="2"/>
  <c r="T38" i="2" s="1"/>
  <c r="D13" i="2"/>
  <c r="U13" i="2" s="1"/>
  <c r="E5" i="2"/>
  <c r="V5" i="2" s="1"/>
  <c r="C32" i="2"/>
  <c r="T32" i="2" s="1"/>
  <c r="L15" i="2"/>
  <c r="AC15" i="2" s="1"/>
  <c r="G27" i="2"/>
  <c r="X27" i="2" s="1"/>
  <c r="O7" i="2"/>
  <c r="AF7" i="2" s="1"/>
  <c r="I62" i="2"/>
  <c r="Z62" i="2" s="1"/>
  <c r="G50" i="2"/>
  <c r="X50" i="2" s="1"/>
  <c r="P63" i="2"/>
  <c r="AG63" i="2" s="1"/>
  <c r="I61" i="2"/>
  <c r="Z61" i="2" s="1"/>
  <c r="K23" i="2"/>
  <c r="AB23" i="2" s="1"/>
  <c r="F45" i="2"/>
  <c r="W45" i="2" s="1"/>
  <c r="I49" i="2"/>
  <c r="Z49" i="2" s="1"/>
  <c r="C29" i="2"/>
  <c r="T29" i="2" s="1"/>
  <c r="P33" i="2"/>
  <c r="AG33" i="2" s="1"/>
  <c r="P21" i="2"/>
  <c r="AG21" i="2" s="1"/>
  <c r="D5" i="2"/>
  <c r="U5" i="2" s="1"/>
  <c r="G37" i="2"/>
  <c r="X37" i="2" s="1"/>
  <c r="I53" i="2"/>
  <c r="Z53" i="2" s="1"/>
  <c r="I55" i="2"/>
  <c r="Z55" i="2" s="1"/>
  <c r="E45" i="2"/>
  <c r="V45" i="2" s="1"/>
  <c r="H58" i="2"/>
  <c r="Y58" i="2" s="1"/>
  <c r="O23" i="2"/>
  <c r="AF23" i="2" s="1"/>
  <c r="L66" i="2"/>
  <c r="AC66" i="2" s="1"/>
  <c r="H62" i="2"/>
  <c r="Y62" i="2" s="1"/>
  <c r="P66" i="2"/>
  <c r="AG66" i="2" s="1"/>
  <c r="J27" i="2"/>
  <c r="AA27" i="2" s="1"/>
  <c r="O31" i="2"/>
  <c r="AF31" i="2" s="1"/>
  <c r="O46" i="2"/>
  <c r="AF46" i="2" s="1"/>
  <c r="F6" i="2"/>
  <c r="W6" i="2" s="1"/>
  <c r="P36" i="2"/>
  <c r="AG36" i="2" s="1"/>
  <c r="G38" i="2"/>
  <c r="X38" i="2" s="1"/>
  <c r="N29" i="2"/>
  <c r="AE29" i="2" s="1"/>
  <c r="C46" i="2"/>
  <c r="T46" i="2" s="1"/>
  <c r="K27" i="2"/>
  <c r="AB27" i="2" s="1"/>
  <c r="C63" i="2"/>
  <c r="T63" i="2" s="1"/>
  <c r="H7" i="2"/>
  <c r="Y7" i="2" s="1"/>
  <c r="K5" i="2"/>
  <c r="AB5" i="2" s="1"/>
  <c r="K40" i="2"/>
  <c r="AB40" i="2" s="1"/>
  <c r="J65" i="2"/>
  <c r="AA65" i="2" s="1"/>
  <c r="C40" i="2"/>
  <c r="T40" i="2" s="1"/>
  <c r="G28" i="2"/>
  <c r="X28" i="2" s="1"/>
  <c r="K6" i="2"/>
  <c r="AB6" i="2" s="1"/>
  <c r="P7" i="2"/>
  <c r="AG7" i="2" s="1"/>
  <c r="J66" i="2"/>
  <c r="AA66" i="2" s="1"/>
  <c r="F38" i="2"/>
  <c r="W38" i="2" s="1"/>
  <c r="I34" i="2"/>
  <c r="Z34" i="2" s="1"/>
  <c r="E31" i="2"/>
  <c r="V31" i="2" s="1"/>
  <c r="D33" i="2"/>
  <c r="U33" i="2" s="1"/>
  <c r="L29" i="2"/>
  <c r="AC29" i="2" s="1"/>
  <c r="N6" i="2"/>
  <c r="AE6" i="2" s="1"/>
  <c r="N45" i="2"/>
  <c r="AE45" i="2" s="1"/>
  <c r="N22" i="2"/>
  <c r="AE22" i="2" s="1"/>
  <c r="M49" i="2"/>
  <c r="AD49" i="2" s="1"/>
  <c r="O25" i="2"/>
  <c r="AF25" i="2" s="1"/>
  <c r="H40" i="2"/>
  <c r="Y40" i="2" s="1"/>
  <c r="O15" i="2"/>
  <c r="AF15" i="2" s="1"/>
  <c r="P55" i="2"/>
  <c r="AG55" i="2" s="1"/>
  <c r="E35" i="2"/>
  <c r="V35" i="2" s="1"/>
  <c r="D30" i="2"/>
  <c r="U30" i="2" s="1"/>
  <c r="L21" i="2"/>
  <c r="AC21" i="2" s="1"/>
  <c r="K66" i="2"/>
  <c r="AB66" i="2" s="1"/>
  <c r="F8" i="2"/>
  <c r="W8" i="2" s="1"/>
  <c r="C4" i="2"/>
  <c r="T4" i="2" s="1"/>
  <c r="P31" i="2"/>
  <c r="AG31" i="2" s="1"/>
  <c r="G55" i="2"/>
  <c r="X55" i="2" s="1"/>
  <c r="L11" i="2"/>
  <c r="AC11" i="2" s="1"/>
  <c r="M24" i="2"/>
  <c r="AD24" i="2" s="1"/>
  <c r="C26" i="2"/>
  <c r="T26" i="2" s="1"/>
  <c r="J50" i="2"/>
  <c r="AA50" i="2" s="1"/>
  <c r="J43" i="2"/>
  <c r="AA43" i="2" s="1"/>
  <c r="N48" i="2"/>
  <c r="AE48" i="2" s="1"/>
  <c r="P30" i="2"/>
  <c r="AG30" i="2" s="1"/>
  <c r="M13" i="2"/>
  <c r="AD13" i="2" s="1"/>
  <c r="C31" i="2"/>
  <c r="T31" i="2" s="1"/>
  <c r="J47" i="2"/>
  <c r="AA47" i="2" s="1"/>
  <c r="P23" i="2"/>
  <c r="AG23" i="2" s="1"/>
  <c r="I18" i="2"/>
  <c r="Z18" i="2" s="1"/>
  <c r="N16" i="2"/>
  <c r="AE16" i="2" s="1"/>
  <c r="H16" i="2"/>
  <c r="Y16" i="2" s="1"/>
  <c r="H15" i="2"/>
  <c r="Y15" i="2" s="1"/>
  <c r="H27" i="2"/>
  <c r="Y27" i="2" s="1"/>
  <c r="L5" i="2"/>
  <c r="AC5" i="2" s="1"/>
  <c r="O47" i="2"/>
  <c r="AF47" i="2" s="1"/>
  <c r="I63" i="2"/>
  <c r="Z63" i="2" s="1"/>
  <c r="K8" i="2"/>
  <c r="AB8" i="2" s="1"/>
  <c r="J16" i="2"/>
  <c r="AA16" i="2" s="1"/>
  <c r="N25" i="2"/>
  <c r="AE25" i="2" s="1"/>
  <c r="K18" i="2"/>
  <c r="AB18" i="2" s="1"/>
  <c r="E22" i="2"/>
  <c r="V22" i="2" s="1"/>
  <c r="M64" i="2"/>
  <c r="AD64" i="2" s="1"/>
  <c r="I36" i="2"/>
  <c r="Z36" i="2" s="1"/>
  <c r="F61" i="2"/>
  <c r="W61" i="2" s="1"/>
  <c r="K46" i="2"/>
  <c r="AB46" i="2" s="1"/>
  <c r="D41" i="2"/>
  <c r="U41" i="2" s="1"/>
  <c r="M4" i="2"/>
  <c r="AD4" i="2" s="1"/>
  <c r="E14" i="2"/>
  <c r="V14" i="2" s="1"/>
  <c r="J61" i="2"/>
  <c r="AA61" i="2" s="1"/>
  <c r="C52" i="2"/>
  <c r="T52" i="2" s="1"/>
  <c r="G30" i="2"/>
  <c r="X30" i="2" s="1"/>
  <c r="J34" i="2"/>
  <c r="AA34" i="2" s="1"/>
  <c r="O58" i="2"/>
  <c r="AF58" i="2" s="1"/>
  <c r="I39" i="2"/>
  <c r="Z39" i="2" s="1"/>
  <c r="O4" i="2"/>
  <c r="AF4" i="2" s="1"/>
  <c r="L52" i="2"/>
  <c r="AC52" i="2" s="1"/>
  <c r="K7" i="2"/>
  <c r="AB7" i="2" s="1"/>
  <c r="O27" i="2"/>
  <c r="AF27" i="2" s="1"/>
  <c r="F43" i="2"/>
  <c r="W43" i="2" s="1"/>
  <c r="D58" i="2"/>
  <c r="U58" i="2" s="1"/>
  <c r="O66" i="2"/>
  <c r="AF66" i="2" s="1"/>
  <c r="P22" i="2"/>
  <c r="AG22" i="2" s="1"/>
  <c r="K22" i="2"/>
  <c r="AB22" i="2" s="1"/>
  <c r="N38" i="2"/>
  <c r="AE38" i="2" s="1"/>
  <c r="C54" i="2"/>
  <c r="T54" i="2" s="1"/>
  <c r="P51" i="2"/>
  <c r="AG51" i="2" s="1"/>
  <c r="O62" i="2"/>
  <c r="AF62" i="2" s="1"/>
  <c r="E47" i="2"/>
  <c r="V47" i="2" s="1"/>
  <c r="I59" i="2"/>
  <c r="Z59" i="2" s="1"/>
  <c r="E6" i="2"/>
  <c r="V6" i="2" s="1"/>
  <c r="L38" i="2"/>
  <c r="AC38" i="2" s="1"/>
  <c r="H6" i="2"/>
  <c r="Y6" i="2" s="1"/>
  <c r="O16" i="2"/>
  <c r="AF16" i="2" s="1"/>
  <c r="J25" i="2"/>
  <c r="AA25" i="2" s="1"/>
  <c r="L51" i="2"/>
  <c r="AC51" i="2" s="1"/>
  <c r="O34" i="2"/>
  <c r="AF34" i="2" s="1"/>
  <c r="F59" i="2"/>
  <c r="W59" i="2" s="1"/>
  <c r="M66" i="2"/>
  <c r="AD66" i="2" s="1"/>
  <c r="P15" i="2"/>
  <c r="AG15" i="2" s="1"/>
  <c r="J32" i="2"/>
  <c r="AA32" i="2" s="1"/>
  <c r="D40" i="2"/>
  <c r="U40" i="2" s="1"/>
  <c r="G56" i="2"/>
  <c r="X56" i="2" s="1"/>
  <c r="H34" i="2"/>
  <c r="Y34" i="2" s="1"/>
  <c r="E65" i="2"/>
  <c r="V65" i="2" s="1"/>
  <c r="J60" i="2"/>
  <c r="AA60" i="2" s="1"/>
  <c r="M18" i="2"/>
  <c r="AD18" i="2" s="1"/>
  <c r="G24" i="2"/>
  <c r="X24" i="2" s="1"/>
  <c r="D48" i="2"/>
  <c r="U48" i="2" s="1"/>
  <c r="L22" i="2"/>
  <c r="AC22" i="2" s="1"/>
  <c r="L40" i="2"/>
  <c r="AC40" i="2" s="1"/>
  <c r="D14" i="2"/>
  <c r="U14" i="2" s="1"/>
  <c r="K37" i="2"/>
  <c r="AB37" i="2" s="1"/>
  <c r="O35" i="2"/>
  <c r="AF35" i="2" s="1"/>
  <c r="D28" i="2"/>
  <c r="U28" i="2" s="1"/>
  <c r="E42" i="2"/>
  <c r="V42" i="2" s="1"/>
  <c r="I22" i="2"/>
  <c r="Z22" i="2" s="1"/>
  <c r="I29" i="2"/>
  <c r="Z29" i="2" s="1"/>
  <c r="M25" i="2"/>
  <c r="AD25" i="2" s="1"/>
  <c r="H35" i="2"/>
  <c r="Y35" i="2" s="1"/>
  <c r="M48" i="2"/>
  <c r="AD48" i="2" s="1"/>
  <c r="C48" i="2"/>
  <c r="T48" i="2" s="1"/>
  <c r="K49" i="2"/>
  <c r="AB49" i="2" s="1"/>
  <c r="O45" i="2"/>
  <c r="AF45" i="2" s="1"/>
  <c r="J8" i="2"/>
  <c r="AA8" i="2" s="1"/>
  <c r="J4" i="2"/>
  <c r="AA4" i="2" s="1"/>
  <c r="M34" i="2"/>
  <c r="AD34" i="2" s="1"/>
  <c r="E60" i="2"/>
  <c r="V60" i="2" s="1"/>
  <c r="H36" i="2"/>
  <c r="Y36" i="2" s="1"/>
  <c r="K30" i="2"/>
  <c r="AB30" i="2" s="1"/>
  <c r="M43" i="2"/>
  <c r="AD43" i="2" s="1"/>
  <c r="L24" i="2"/>
  <c r="AC24" i="2" s="1"/>
  <c r="N65" i="2"/>
  <c r="AE65" i="2" s="1"/>
  <c r="P65" i="2"/>
  <c r="AG65" i="2" s="1"/>
  <c r="N18" i="2"/>
  <c r="AE18" i="2" s="1"/>
  <c r="G41" i="2"/>
  <c r="X41" i="2" s="1"/>
  <c r="F41" i="2"/>
  <c r="W41" i="2" s="1"/>
  <c r="H41" i="2"/>
  <c r="Y41" i="2" s="1"/>
  <c r="E51" i="2"/>
  <c r="V51" i="2" s="1"/>
  <c r="K52" i="2"/>
  <c r="AB52" i="2" s="1"/>
  <c r="L28" i="2"/>
  <c r="AC28" i="2" s="1"/>
  <c r="J56" i="2"/>
  <c r="AA56" i="2" s="1"/>
  <c r="L31" i="2"/>
  <c r="AC31" i="2" s="1"/>
  <c r="H4" i="2"/>
  <c r="Y4" i="2" s="1"/>
  <c r="P52" i="2"/>
  <c r="AG52" i="2" s="1"/>
  <c r="L30" i="2"/>
  <c r="AC30" i="2" s="1"/>
  <c r="O65" i="2"/>
  <c r="AF65" i="2" s="1"/>
  <c r="P57" i="2"/>
  <c r="AG57" i="2" s="1"/>
  <c r="I45" i="2"/>
  <c r="Z45" i="2" s="1"/>
  <c r="E48" i="2"/>
  <c r="V48" i="2" s="1"/>
  <c r="G54" i="2"/>
  <c r="X54" i="2" s="1"/>
  <c r="C11" i="2"/>
  <c r="T11" i="2" s="1"/>
  <c r="E57" i="2"/>
  <c r="V57" i="2" s="1"/>
  <c r="I51" i="2"/>
  <c r="Z51" i="2" s="1"/>
  <c r="G5" i="2"/>
  <c r="X5" i="2" s="1"/>
  <c r="C17" i="2"/>
  <c r="T17" i="2" s="1"/>
  <c r="I44" i="2"/>
  <c r="Z44" i="2" s="1"/>
  <c r="P8" i="2"/>
  <c r="AG8" i="2" s="1"/>
  <c r="O59" i="2"/>
  <c r="AF59" i="2" s="1"/>
  <c r="C42" i="2"/>
  <c r="T42" i="2" s="1"/>
  <c r="P49" i="2"/>
  <c r="AG49" i="2" s="1"/>
  <c r="N64" i="2"/>
  <c r="AE64" i="2" s="1"/>
  <c r="J48" i="2"/>
  <c r="AA48" i="2" s="1"/>
  <c r="F57" i="2"/>
  <c r="W57" i="2" s="1"/>
  <c r="P40" i="2"/>
  <c r="AG40" i="2" s="1"/>
  <c r="L57" i="2"/>
  <c r="AC57" i="2" s="1"/>
  <c r="H65" i="2"/>
  <c r="Y65" i="2" s="1"/>
  <c r="H57" i="2"/>
  <c r="Y57" i="2" s="1"/>
  <c r="G49" i="2"/>
  <c r="X49" i="2" s="1"/>
  <c r="I15" i="2"/>
  <c r="Z15" i="2" s="1"/>
  <c r="F46" i="2"/>
  <c r="W46" i="2" s="1"/>
  <c r="N66" i="2"/>
  <c r="AE66" i="2" s="1"/>
  <c r="F50" i="2"/>
  <c r="W50" i="2" s="1"/>
  <c r="M56" i="2"/>
  <c r="AD56" i="2" s="1"/>
  <c r="C57" i="2"/>
  <c r="T57" i="2" s="1"/>
  <c r="G61" i="2"/>
  <c r="X61" i="2" s="1"/>
  <c r="C47" i="2"/>
  <c r="T47" i="2" s="1"/>
  <c r="C21" i="2"/>
  <c r="T21" i="2" s="1"/>
  <c r="P28" i="2"/>
  <c r="AG28" i="2" s="1"/>
  <c r="G66" i="2"/>
  <c r="X66" i="2" s="1"/>
  <c r="K31" i="2"/>
  <c r="AB31" i="2" s="1"/>
  <c r="O50" i="2"/>
  <c r="AF50" i="2" s="1"/>
  <c r="L65" i="2"/>
  <c r="AC65" i="2" s="1"/>
  <c r="D29" i="2"/>
  <c r="U29" i="2" s="1"/>
  <c r="F48" i="2"/>
  <c r="W48" i="2" s="1"/>
  <c r="C28" i="2"/>
  <c r="T28" i="2" s="1"/>
  <c r="N40" i="2"/>
  <c r="AE40" i="2" s="1"/>
  <c r="D37" i="2"/>
  <c r="U37" i="2" s="1"/>
  <c r="H29" i="2"/>
  <c r="Y29" i="2" s="1"/>
  <c r="J23" i="2"/>
  <c r="AA23" i="2" s="1"/>
  <c r="I50" i="2"/>
  <c r="Z50" i="2" s="1"/>
  <c r="L37" i="2"/>
  <c r="AC37" i="2" s="1"/>
  <c r="D45" i="2"/>
  <c r="U45" i="2" s="1"/>
  <c r="M17" i="2"/>
  <c r="AD17" i="2" s="1"/>
  <c r="O64" i="2"/>
  <c r="AF64" i="2" s="1"/>
  <c r="J26" i="2"/>
  <c r="AA26" i="2" s="1"/>
  <c r="H38" i="2"/>
  <c r="Y38" i="2" s="1"/>
  <c r="F37" i="2"/>
  <c r="W37" i="2" s="1"/>
  <c r="C62" i="2"/>
  <c r="T62" i="2" s="1"/>
  <c r="P50" i="2"/>
  <c r="AG50" i="2" s="1"/>
  <c r="F18" i="2"/>
  <c r="W18" i="2" s="1"/>
  <c r="I16" i="2"/>
  <c r="Z16" i="2" s="1"/>
  <c r="F27" i="2"/>
  <c r="W27" i="2" s="1"/>
  <c r="F49" i="2"/>
  <c r="W49" i="2" s="1"/>
  <c r="K51" i="2"/>
  <c r="AB51" i="2" s="1"/>
  <c r="C60" i="2"/>
  <c r="T60" i="2" s="1"/>
  <c r="F64" i="2"/>
  <c r="W64" i="2" s="1"/>
  <c r="P5" i="2"/>
  <c r="AG5" i="2" s="1"/>
  <c r="G32" i="2"/>
  <c r="X32" i="2" s="1"/>
  <c r="H52" i="2"/>
  <c r="Y52" i="2" s="1"/>
  <c r="I40" i="2"/>
  <c r="Z40" i="2" s="1"/>
  <c r="P34" i="2"/>
  <c r="AG34" i="2" s="1"/>
  <c r="L54" i="2"/>
  <c r="AC54" i="2" s="1"/>
  <c r="E11" i="2"/>
  <c r="V11" i="2" s="1"/>
  <c r="O60" i="2"/>
  <c r="AF60" i="2" s="1"/>
  <c r="P4" i="2"/>
  <c r="AG4" i="2" s="1"/>
  <c r="N60" i="2"/>
  <c r="AE60" i="2" s="1"/>
  <c r="H56" i="2"/>
  <c r="Y56" i="2" s="1"/>
  <c r="L56" i="2"/>
  <c r="AC56" i="2" s="1"/>
  <c r="N30" i="2"/>
  <c r="AE30" i="2" s="1"/>
  <c r="M37" i="2"/>
  <c r="AD37" i="2" s="1"/>
  <c r="O6" i="2"/>
  <c r="AF6" i="2" s="1"/>
  <c r="H61" i="2"/>
  <c r="Y61" i="2" s="1"/>
  <c r="J39" i="2"/>
  <c r="AA39" i="2" s="1"/>
  <c r="N32" i="2"/>
  <c r="AE32" i="2" s="1"/>
  <c r="K42" i="2"/>
  <c r="AB42" i="2" s="1"/>
  <c r="N55" i="2"/>
  <c r="AE55" i="2" s="1"/>
  <c r="P25" i="2"/>
  <c r="AG25" i="2" s="1"/>
  <c r="H5" i="2"/>
  <c r="Y5" i="2" s="1"/>
  <c r="O49" i="2"/>
  <c r="AF49" i="2" s="1"/>
  <c r="E39" i="2"/>
  <c r="V39" i="2" s="1"/>
  <c r="M26" i="2"/>
  <c r="AD26" i="2" s="1"/>
  <c r="I21" i="2"/>
  <c r="Z21" i="2" s="1"/>
  <c r="H39" i="2"/>
  <c r="Y39" i="2" s="1"/>
  <c r="D25" i="2"/>
  <c r="U25" i="2" s="1"/>
  <c r="H37" i="2"/>
  <c r="Y37" i="2" s="1"/>
  <c r="I46" i="2"/>
  <c r="Z46" i="2" s="1"/>
  <c r="M57" i="2"/>
  <c r="AD57" i="2" s="1"/>
  <c r="C5" i="2"/>
  <c r="T5" i="2" s="1"/>
  <c r="N31" i="2"/>
  <c r="AE31" i="2" s="1"/>
  <c r="H53" i="2"/>
  <c r="Y53" i="2" s="1"/>
  <c r="I42" i="2"/>
  <c r="Z42" i="2" s="1"/>
  <c r="M32" i="2"/>
  <c r="AD32" i="2" s="1"/>
  <c r="J28" i="2"/>
  <c r="AA28" i="2" s="1"/>
  <c r="O33" i="2"/>
  <c r="AF33" i="2" s="1"/>
  <c r="J55" i="2"/>
  <c r="AA55" i="2" s="1"/>
  <c r="M31" i="2"/>
  <c r="AD31" i="2" s="1"/>
  <c r="E56" i="2"/>
  <c r="V56" i="2" s="1"/>
  <c r="H55" i="2"/>
  <c r="Y55" i="2" s="1"/>
  <c r="H49" i="2"/>
  <c r="Y49" i="2" s="1"/>
  <c r="N37" i="2"/>
  <c r="AE37" i="2" s="1"/>
  <c r="E37" i="2"/>
  <c r="V37" i="2" s="1"/>
  <c r="J52" i="2"/>
  <c r="AA52" i="2" s="1"/>
  <c r="E43" i="2"/>
  <c r="V43" i="2" s="1"/>
  <c r="G59" i="2"/>
  <c r="X59" i="2" s="1"/>
  <c r="G8" i="2"/>
  <c r="X8" i="2" s="1"/>
  <c r="M53" i="2"/>
  <c r="AD53" i="2" s="1"/>
  <c r="N47" i="2"/>
  <c r="AE47" i="2" s="1"/>
  <c r="D39" i="2"/>
  <c r="U39" i="2" s="1"/>
  <c r="H42" i="2"/>
  <c r="Y42" i="2" s="1"/>
  <c r="M14" i="2"/>
  <c r="AD14" i="2" s="1"/>
  <c r="O55" i="2"/>
  <c r="AF55" i="2" s="1"/>
  <c r="N35" i="2"/>
  <c r="AE35" i="2" s="1"/>
  <c r="J51" i="2"/>
  <c r="AA51" i="2" s="1"/>
  <c r="C22" i="2"/>
  <c r="T22" i="2" s="1"/>
  <c r="H18" i="2"/>
  <c r="Y18" i="2" s="1"/>
  <c r="H60" i="2"/>
  <c r="Y60" i="2" s="1"/>
  <c r="N52" i="2"/>
  <c r="AE52" i="2" s="1"/>
  <c r="K4" i="2"/>
  <c r="AB4" i="2" s="1"/>
  <c r="F52" i="2"/>
  <c r="W52" i="2" s="1"/>
  <c r="P16" i="2"/>
  <c r="AG16" i="2" s="1"/>
  <c r="E29" i="2"/>
  <c r="V29" i="2" s="1"/>
  <c r="J14" i="2"/>
  <c r="AA14" i="2" s="1"/>
  <c r="H43" i="2"/>
  <c r="Y43" i="2" s="1"/>
  <c r="G23" i="2"/>
  <c r="X23" i="2" s="1"/>
  <c r="F36" i="2"/>
  <c r="W36" i="2" s="1"/>
  <c r="G29" i="2"/>
  <c r="X29" i="2" s="1"/>
  <c r="D42" i="2"/>
  <c r="U42" i="2" s="1"/>
  <c r="L4" i="2"/>
  <c r="AC4" i="2" s="1"/>
  <c r="I35" i="2"/>
  <c r="Z35" i="2" s="1"/>
  <c r="L25" i="2"/>
  <c r="AC25" i="2" s="1"/>
  <c r="I66" i="2"/>
  <c r="Z66" i="2" s="1"/>
  <c r="I48" i="2"/>
  <c r="Z48" i="2" s="1"/>
  <c r="G35" i="2"/>
  <c r="X35" i="2" s="1"/>
  <c r="G22" i="2"/>
  <c r="X22" i="2" s="1"/>
  <c r="H26" i="2"/>
  <c r="Y26" i="2" s="1"/>
  <c r="H31" i="2"/>
  <c r="Y31" i="2" s="1"/>
  <c r="M47" i="2"/>
  <c r="AD47" i="2" s="1"/>
  <c r="O21" i="2"/>
  <c r="AF21" i="2" s="1"/>
  <c r="P45" i="2"/>
  <c r="AG45" i="2" s="1"/>
  <c r="E52" i="2"/>
  <c r="V52" i="2" s="1"/>
  <c r="H24" i="2"/>
  <c r="Y24" i="2" s="1"/>
  <c r="O40" i="2"/>
  <c r="AF40" i="2" s="1"/>
  <c r="M22" i="2"/>
  <c r="AD22" i="2" s="1"/>
  <c r="J21" i="2"/>
  <c r="AA21" i="2" s="1"/>
  <c r="K55" i="2"/>
  <c r="AB55" i="2" s="1"/>
  <c r="L44" i="2"/>
  <c r="AC44" i="2" s="1"/>
  <c r="P43" i="2"/>
  <c r="AG43" i="2" s="1"/>
  <c r="N43" i="2"/>
  <c r="AE4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tc={5A812154-E361-4B11-BBD8-8E2B28171FDC}</author>
  </authors>
  <commentList>
    <comment ref="E18" authorId="0" shapeId="0" xr:uid="{5A812154-E361-4B11-BBD8-8E2B28171FDC}">
      <text>
        <t>[Threaded comment]
Your version of Excel allows you to read this threaded comment; however, any edits to it will get removed if the file is opened in a newer version of Excel. Learn more: https://go.microsoft.com/fwlink/?linkid=870924
Comment:
    @Izzy Teague the drop downs in this column don't include a N/A option and I'm not sure where they are to correct it.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<sst xmlns="http://schemas.openxmlformats.org/spreadsheetml/2006/main" count="22251" uniqueCount="1004">
  <si>
    <t>London Borough of Harrow Council</t>
  </si>
  <si>
    <t>Prepared by:</t>
  </si>
  <si>
    <t xml:space="preserve">SLR Consulting Ltd </t>
  </si>
  <si>
    <r>
      <t xml:space="preserve">Project Ref: </t>
    </r>
    <r>
      <rPr>
        <b/>
        <sz val="12"/>
        <rFont val="Arial"/>
        <family val="2"/>
      </rPr>
      <t>C0410</t>
    </r>
  </si>
  <si>
    <t>Contract  No:</t>
  </si>
  <si>
    <t>C0410</t>
  </si>
  <si>
    <t>Issue</t>
  </si>
  <si>
    <t xml:space="preserve">Authors        </t>
  </si>
  <si>
    <t xml:space="preserve">Project Director                     </t>
  </si>
  <si>
    <t>Johanna Mitchell</t>
  </si>
  <si>
    <t>Date:</t>
  </si>
  <si>
    <t>This document has been prepared by SLR Consulting Ltd with reasonable skill, care and diligence, and taking account of the timescales and resources devoted to it by agreement with London Borough of Harrow Council (the Client) as part or all of the services it has been appointed t to carry out. It is subject to the terms and conditions of that appointment.
SLR shall not be liable for the use of or reliance on any information, advice, recommendations and opinions in this document for any purpose by any person other than the Client. Reliance may be granted to a third party only in the event that SLR and the third party have executed a reliance agreement or collateral warranty.
Information reported herein may be based on the interpretation of public domain data collected by SLR, and/or information supplied by the Client and/or its other advisors and associates. These data have been accepted in good faith as being accurate and valid.  
The copyright and intellectual property in all drawings, reports, specifications, bills of quantities, calculations and other information set out in this report remain vested in SLR unless the terms of appointment state otherwise.  
This document may contain information of a specialised and/or highly technical nature and the Client is advised to seek clarification on any elements which may be unclear to it. 
Information, advice, recommendations and opinions in this document should only be relied upon in the context of the whole document and any documents referenced explicitly herein and should then only be used within the context of the appointment.</t>
  </si>
  <si>
    <t>VERSION CONTROL RECORD</t>
  </si>
  <si>
    <t>Description of Status</t>
  </si>
  <si>
    <t>Date</t>
  </si>
  <si>
    <t>Reviewer Initials</t>
  </si>
  <si>
    <t>Authors' Initials</t>
  </si>
  <si>
    <t>Draft</t>
  </si>
  <si>
    <t>JM/VP</t>
  </si>
  <si>
    <t xml:space="preserve">The methodology used for the assessment of all policies is outlined below, with an explanation given under each header. The same assessment matrices has been used for the assessment of all policies, hence all follow the same format. </t>
  </si>
  <si>
    <t>Policy/Alternative name</t>
  </si>
  <si>
    <t>Chapter</t>
  </si>
  <si>
    <t>Policy/alternative description</t>
  </si>
  <si>
    <t>Assumptions Made</t>
  </si>
  <si>
    <t>IIA framework</t>
  </si>
  <si>
    <t>Assessment</t>
  </si>
  <si>
    <t>IIA Objective</t>
  </si>
  <si>
    <t>SA</t>
  </si>
  <si>
    <t xml:space="preserve">Assessment Questions </t>
  </si>
  <si>
    <t>Assessment Questions Screening</t>
  </si>
  <si>
    <t>Direct/
Indirect</t>
  </si>
  <si>
    <t>Magnitude</t>
  </si>
  <si>
    <t>Duration</t>
  </si>
  <si>
    <t>Spatial Extent</t>
  </si>
  <si>
    <t>Permanence/ Reversibility</t>
  </si>
  <si>
    <t>Significance</t>
  </si>
  <si>
    <t>Description of potential effects</t>
  </si>
  <si>
    <t xml:space="preserve">Potential for cumulative effects? </t>
  </si>
  <si>
    <t>Mitigation</t>
  </si>
  <si>
    <t>Link (hidden)</t>
  </si>
  <si>
    <t>IIA objectives will be listed here</t>
  </si>
  <si>
    <t>SO1</t>
  </si>
  <si>
    <t xml:space="preserve">This indicates if assessors were able to consider the assessment question as part of their assessment. </t>
  </si>
  <si>
    <t xml:space="preserve">Details on the nature of any potential effects will be listed here. For further details and definitions of each category, please see the 'Significance Scores' tab. 
For cases where a neutral effect has been identified, N/A will be present across columns  H-L. </t>
  </si>
  <si>
    <t xml:space="preserve">A significance score will be selected here, which corresponds with the definitions detailed in the 'Significance Scores' tab. </t>
  </si>
  <si>
    <t xml:space="preserve">The potential effect identified in columns H-M will be detailed here, with justification for the significance score. 
Any information considered as a part of the assessments which has informed these potential effects will also be detailed here. </t>
  </si>
  <si>
    <t xml:space="preserve">Yes or No will be inserted here. If yes, see summary box at the bottom of the matrices for further details of the potential cumulative effect. </t>
  </si>
  <si>
    <t xml:space="preserve">Any mitigation required for potential negative or uncertain effects will be detailed here. If the sole method of preventing a potential adverse effect is to not develop a site, "No mitigation identified." will be written here. </t>
  </si>
  <si>
    <t>Significant Negative and Uncertain Effects</t>
  </si>
  <si>
    <t xml:space="preserve">All potential significant negative and uncertain effects outlined in the assessment above, will be accumulated into this box. </t>
  </si>
  <si>
    <t>Significant Positive Effects</t>
  </si>
  <si>
    <t xml:space="preserve">Any potential significant positive effects identified within the assessment will be detailed here. </t>
  </si>
  <si>
    <t>Potential Cumulative Effects Identified</t>
  </si>
  <si>
    <t xml:space="preserve">Details of any potential cumulative effects, including which SA objectives could be affected, will be outlined here. This could include specific cumulative effects with another site, or those which could arise as a result of all development across the borough. </t>
  </si>
  <si>
    <t>Mitigation and enhancements</t>
  </si>
  <si>
    <t xml:space="preserve">Details of all  mitigation listed in column P and any potential enhancements arising from assessment will be summarised against the relevant assessment here. All potential significant negative and uncertain effects will have mitigation listed. </t>
  </si>
  <si>
    <t>Nature of effects</t>
  </si>
  <si>
    <t>Significance Scores</t>
  </si>
  <si>
    <t>Criterion</t>
  </si>
  <si>
    <t>Description</t>
  </si>
  <si>
    <t>Symbol</t>
  </si>
  <si>
    <t>Assumptions on the nature of effects</t>
  </si>
  <si>
    <t xml:space="preserve">Significance </t>
  </si>
  <si>
    <t>An assessment of the significance of the potential effects identified. This could be a positive effect, negative effect, neutral effect, significant positive effect or significant negative effect. The definitions for these effects are detailed to the right.</t>
  </si>
  <si>
    <t>++</t>
  </si>
  <si>
    <t>Permanent/temporary</t>
  </si>
  <si>
    <t xml:space="preserve">An assessment of whether the predicted effects would be permanent (P), or temporary (T). </t>
  </si>
  <si>
    <t>Reversible/Irreversible</t>
  </si>
  <si>
    <t xml:space="preserve">An assessment of whether or not the identified effect can be reversed (R) e.g. the loss of greenfield land to development would be irreversible (I). </t>
  </si>
  <si>
    <t>Spatial extent</t>
  </si>
  <si>
    <t xml:space="preserve">How far the effect is predicted to be spread geographically: </t>
  </si>
  <si>
    <t>Low (L) = A specific area within Harrow boundary</t>
  </si>
  <si>
    <t>Medium (M) = Across the entire Harrow boundary, possibly reaching to neighbouring boroughs</t>
  </si>
  <si>
    <t>High (H) = Beyond the Harrow Local Plan Boundary, with national or international ramifications</t>
  </si>
  <si>
    <t xml:space="preserve">An assessment of the proportion of the receptor affected by the identified effect. </t>
  </si>
  <si>
    <t xml:space="preserve">Low (L) =20-40% of receptor or capacity affected </t>
  </si>
  <si>
    <t>+</t>
  </si>
  <si>
    <t xml:space="preserve">Reversible
Infrequent or intermittent
Magnitude: Low 20-40% of receptor or capacity affected.
The size, nature and location of a proposed scheme would: 
•	improve undesignated yet recognised receptor qualities at the neighbourhood scale; 
•	fit into or with the existing location and existing receptor qualities; and/or
•	enable the restoration of valued characteristic features partially lost through other land uses.  </t>
  </si>
  <si>
    <t>Medium (M) = 40-80% of receptor affected</t>
  </si>
  <si>
    <t>High (H) =80+% of the receptor affected</t>
  </si>
  <si>
    <t xml:space="preserve">Duration </t>
  </si>
  <si>
    <t>An assessment of the time period the predicted effects are likely to last. This could be:</t>
  </si>
  <si>
    <t>Short (S)= 0-5 years</t>
  </si>
  <si>
    <t>Medium (M) = 5-10 years</t>
  </si>
  <si>
    <t xml:space="preserve">Long (L)= 10 years or more, up to the end of the Local Plan period </t>
  </si>
  <si>
    <t>Direct/Indirect</t>
  </si>
  <si>
    <t xml:space="preserve">An assessment of whether the predicted effect will be directly (D) as a result of option implementation, or indirectly (I) caused by the policy option. </t>
  </si>
  <si>
    <r>
      <t>Neutral Effect:</t>
    </r>
    <r>
      <rPr>
        <sz val="10"/>
        <color theme="1"/>
        <rFont val="Arial"/>
        <family val="2"/>
      </rPr>
      <t xml:space="preserve"> the policy option has no impact or effect and is neutral insofar as the benefits and drawbacks appear equal and neither is considered significant</t>
    </r>
  </si>
  <si>
    <t>N/A</t>
  </si>
  <si>
    <t>Likelihood</t>
  </si>
  <si>
    <t xml:space="preserve">An assessment of how likely it is that the implementation of the policy option will lead to the precited effect. This could be low (L), moderate (M) or high (H). </t>
  </si>
  <si>
    <t>?</t>
  </si>
  <si>
    <r>
      <t>Uncertain Effect:</t>
    </r>
    <r>
      <rPr>
        <sz val="10"/>
        <color theme="1"/>
        <rFont val="Arial"/>
        <family val="2"/>
      </rPr>
      <t xml:space="preserve"> Uncertain or insufficient information on which to determine the assessment this stage</t>
    </r>
  </si>
  <si>
    <t>Cumulative effect</t>
  </si>
  <si>
    <t xml:space="preserve">An assessment of whether or not there is potential for a cumulative effect to occur on the IIA objective as a result of the policy option working in combination with other circumstances, policies or factors. Y= potential cumulative effect. No potential cumulative effect identified. </t>
  </si>
  <si>
    <t>-</t>
  </si>
  <si>
    <t>Reversible
Infrequent or intermittent
Magnitude: Low 20-40% of receptor or capacity affected.
The size, nature and location of a proposed scheme would: 
•	be out of scale with the location; or 
•	leave an adverse impact on a receptor of recognised quality such as a specific district or county designation.</t>
  </si>
  <si>
    <t>- -</t>
  </si>
  <si>
    <t>Permanent 
Irreversible
Continual
Magnitude: High 80%+ receptor or environmental capacity affected; or Medium 40-80% of receptor or environmental capacity of affected
The effect could be to:
•	permanently degrade, diminish or destroy the integrity of the receptor; 
•	cause a very high quality receptor to be permanently changed and its quality diminished; 
•	cannot be fully mitigated and may cumulatively amount to a severe adverse effect;  
•	be at a considerable variance to the location, degrading the integrity of the receptor; and/or 
•	will be substantially damaging to a high quality receptor such as a specific regional or national designation.</t>
  </si>
  <si>
    <t>J</t>
  </si>
  <si>
    <t>Site name</t>
  </si>
  <si>
    <t>IIA1</t>
  </si>
  <si>
    <t>IIA2</t>
  </si>
  <si>
    <t>IIA3</t>
  </si>
  <si>
    <t>IIA4</t>
  </si>
  <si>
    <t>IIA5</t>
  </si>
  <si>
    <t>IIA6</t>
  </si>
  <si>
    <t>IIA7</t>
  </si>
  <si>
    <t>IIA8</t>
  </si>
  <si>
    <t>IIA9</t>
  </si>
  <si>
    <t>IIA10</t>
  </si>
  <si>
    <t>IIA11</t>
  </si>
  <si>
    <t>IIA12</t>
  </si>
  <si>
    <t>IIA13</t>
  </si>
  <si>
    <t>IIA14</t>
  </si>
  <si>
    <t>Policy name</t>
  </si>
  <si>
    <t>Significant positive</t>
  </si>
  <si>
    <t>+ +</t>
  </si>
  <si>
    <t>Spatial_Strategy</t>
  </si>
  <si>
    <t>Minor Positive</t>
  </si>
  <si>
    <t>Neutral</t>
  </si>
  <si>
    <t>Uncertain</t>
  </si>
  <si>
    <t>Strategic_Policy_01</t>
  </si>
  <si>
    <t>Minor Negative</t>
  </si>
  <si>
    <t>GR1_Development_Standard</t>
  </si>
  <si>
    <t>Significant Negative</t>
  </si>
  <si>
    <t>--</t>
  </si>
  <si>
    <t>GR2_Inclusive_Neighbourhoods</t>
  </si>
  <si>
    <t>GR3_Connecting_Places</t>
  </si>
  <si>
    <t>GR4_Building_Heights</t>
  </si>
  <si>
    <t>GR5_View_Management</t>
  </si>
  <si>
    <t>GR7_External_Lighting</t>
  </si>
  <si>
    <t>GR8_Shopfronts_and_Forecourts</t>
  </si>
  <si>
    <t>GR9_Advertisements_and_Displays</t>
  </si>
  <si>
    <t>GR10_Gardens_and_Amenity_Areas</t>
  </si>
  <si>
    <t>GR11_Planning_Obligations</t>
  </si>
  <si>
    <t>Strategic_Policy_02</t>
  </si>
  <si>
    <t>HE2_Enabling_Development</t>
  </si>
  <si>
    <t>Strategic_Policy_03</t>
  </si>
  <si>
    <t>HO1_Dwelling_Mix</t>
  </si>
  <si>
    <t>HO2_Conversion_Redevelopment</t>
  </si>
  <si>
    <t>HO3_Small_Sites</t>
  </si>
  <si>
    <t>HO4_Affordable_Housing</t>
  </si>
  <si>
    <t>HO5_Housing_Estates</t>
  </si>
  <si>
    <t>HO6_Accommodation_Older_People</t>
  </si>
  <si>
    <t>HO7_Supported_Accommodation</t>
  </si>
  <si>
    <t>HO8_Student_Accommodation</t>
  </si>
  <si>
    <t>HO9_Large_Scale_Shared_Living</t>
  </si>
  <si>
    <t>Large_Scale_Shared_Living</t>
  </si>
  <si>
    <t>HO10_Housing_Shared_Facilities</t>
  </si>
  <si>
    <t>Housing_Shared_Facilities</t>
  </si>
  <si>
    <t>HO11_Self_and_Custom_Build</t>
  </si>
  <si>
    <t>HO12_Gypsy_and_Traveller_Needs</t>
  </si>
  <si>
    <t>Strategic_Policy_04</t>
  </si>
  <si>
    <t>Strategic_Policy_05</t>
  </si>
  <si>
    <t>LE1_Development_Principles</t>
  </si>
  <si>
    <t>LE2_Nighttime_Evening_Economy</t>
  </si>
  <si>
    <t>LE3_Industrial_Land</t>
  </si>
  <si>
    <t>LE4_Culture_Creative_Industries</t>
  </si>
  <si>
    <t>LE5_Tourism_and_Accommodation</t>
  </si>
  <si>
    <t>Strategic_Policy_06</t>
  </si>
  <si>
    <t>Strategic_Policy_07</t>
  </si>
  <si>
    <t>GI1_Green_Belt_and_MOL</t>
  </si>
  <si>
    <t>GI2_Open_Space</t>
  </si>
  <si>
    <t>GI3_Biodiversity</t>
  </si>
  <si>
    <t>GI4_Greening_Landscaping_Trees</t>
  </si>
  <si>
    <t>GI5_Food_Growing</t>
  </si>
  <si>
    <t>Strategic_Policy_08</t>
  </si>
  <si>
    <t>CN1_Design_and_Retrofitting</t>
  </si>
  <si>
    <t>CN2_Energy_Infrastructure</t>
  </si>
  <si>
    <t>CN3_Flood_Risk</t>
  </si>
  <si>
    <t>CN4_Drainage</t>
  </si>
  <si>
    <t>CN5_Waterway_Management</t>
  </si>
  <si>
    <t>Strategic_Policy_09</t>
  </si>
  <si>
    <t>CE1_Reducing_and_Managing_Waste</t>
  </si>
  <si>
    <t>CE2_Circular_Economy</t>
  </si>
  <si>
    <t>Strategic_Policy_10</t>
  </si>
  <si>
    <t>M1_Sustainable_Transport</t>
  </si>
  <si>
    <t>M2_Parking</t>
  </si>
  <si>
    <t>M3_Deliveries_and_Construction</t>
  </si>
  <si>
    <t>SA framework</t>
  </si>
  <si>
    <t>Sub-objective</t>
  </si>
  <si>
    <t xml:space="preserve">Screened in? </t>
  </si>
  <si>
    <t>SA objective</t>
  </si>
  <si>
    <t>•	Support existing and new businesses within the borough by encouraging innovation, diversification and good quality economic development?</t>
  </si>
  <si>
    <t>Yes</t>
  </si>
  <si>
    <t>IIA1 Economy:
To deliver economic growth and support the creation of new businesses, whilst supporting the growth and retention of existing businesses</t>
  </si>
  <si>
    <t>•	support the provision of world class infrastructure and connectivity?</t>
  </si>
  <si>
    <t xml:space="preserve">•	support flexible working practices? </t>
  </si>
  <si>
    <t>No</t>
  </si>
  <si>
    <t>•	protect and retain an adequate supply of employment floor space to address business needs?</t>
  </si>
  <si>
    <t>•	enhance the vitality and viability of town centres, by retaining and providing additional floor space for town centre use?</t>
  </si>
  <si>
    <t>•	safeguard existing town centres?</t>
  </si>
  <si>
    <t>•	maintain a range of uses in town centres including retail, community infrastructure, culture, residential and employment?</t>
  </si>
  <si>
    <t>•	improve existing shopping facilities within town centres and neighbourhood parades?</t>
  </si>
  <si>
    <t>•	support the redevelopment / intensification of existing employment land to provide additional and high quality employment floor space?</t>
  </si>
  <si>
    <t>•	support the economic regeneration of areas such as the Harrow and Wealdstone Opportunity Area?</t>
  </si>
  <si>
    <t>• 	Reduce unemployment rates and reduce existing disparities across the borough.</t>
  </si>
  <si>
    <t xml:space="preserve">SO2: To create greater employment opportunities and higher value jobs across the whole borough. </t>
  </si>
  <si>
    <t>SO2</t>
  </si>
  <si>
    <t xml:space="preserve">•	 Improve existing shopping facilities within town and village centres.
•	 Safeguard existing town and village centres.  </t>
  </si>
  <si>
    <t xml:space="preserve">SO3: To ensure that town and village centres are vibrant and viable. </t>
  </si>
  <si>
    <t>SO3</t>
  </si>
  <si>
    <t>•	 Ensure all residents have equitable access to health services, taking into account the needs of an aging population.
•	 Ensure all residents have equitable access to education, employment, community services and facilities.
•	 Help ensure all children have access to a local school within reasonable walking distance.
•	 Improve opportunities for active travel including walking and cycling.
•	 Ensure everyone has access to open space and recreation facilities to help promote healthy lifestyles.</t>
  </si>
  <si>
    <t xml:space="preserve">SO4: To improve local accessibility to healthcare, education, employment, retail facilities and recreational resources (including open spaces and sports facilities) and enhance wellbeing and promote healthy and sustainable lifestyles.  </t>
  </si>
  <si>
    <t>SO4</t>
  </si>
  <si>
    <t>•	 Ensure an integrated approach to delivery of housing and community facilities. 
•	 Help design out crime from new development.</t>
  </si>
  <si>
    <t>SO5: To create safe and attractive places which contribute towards quality of life and community cohesion.</t>
  </si>
  <si>
    <t>SO5</t>
  </si>
  <si>
    <t xml:space="preserve">•	 Provide opportunities for residents to mix and meet.
•	 Support reduction in the inequality gap between the richest and the poorest in the borough. </t>
  </si>
  <si>
    <t>SO6: To reduce inequalities associated with deprivation across the borough.</t>
  </si>
  <si>
    <t>SO6</t>
  </si>
  <si>
    <t xml:space="preserve">• 	Increase the numbers and mix of housing.
• 	Improve the suitability of new homes for elderly or disabled people.
• 	Reduce the numbers of households waiting for accommodation or accepted as homeless.
• 	Provide affordable homes of the tenure and size to meet the needs of each part of the borough.
• 	Meet the needs of the travelling community and show people. </t>
  </si>
  <si>
    <t>SO7: To ensure everyone has access to sustainable housing, which is affordable, and meets the needs of all residents including the elderly and other vulnerable groups.</t>
  </si>
  <si>
    <t>SO7</t>
  </si>
  <si>
    <t>• 	Provide opportunities to access key services including employment and town and village centres, education facilities and doctor’s surgeries by means other than the car.  
• 	Maximise opportunities for walking and cycling.
• 	Increase and improve opportunities to access public transport.
• 	Reduce congestion on the strategic and local road network though the delivery of new or enhanced transport infrastructure.
• 	Ensure new development has sustainable transport access to facilities, services and jobs.
• 	Encourage the development of a network of multi-user traffic free Greenways across Amber Valley.
• 	Encourage the expansion of electronic communications networks.</t>
  </si>
  <si>
    <t>SO8: To reduce the need to travel and promote sustainable travel habits including walking, cycling and public transport (bus and rail) usage.</t>
  </si>
  <si>
    <t>SO8</t>
  </si>
  <si>
    <t>•	 Ensure new and existing communities are not adversely affected by poor quality air and noise pollution, either through their location or through causing a further deterioration as a result of new development.
•	 Avoid exacerbating light pollution by keeping external lighting to the minimum required for safety and security.
•	 Encourage the development of electric vehicle charging points across the borough.</t>
  </si>
  <si>
    <t>SO9: To minimise air, light and noise pollution and ensure that future growth does not lead to the further deterioration of environmental conditions.</t>
  </si>
  <si>
    <t>SO9</t>
  </si>
  <si>
    <t>• 	Support the delivery of renewable energy capacity (including small scale or community energy projects).
• 	Support the shift towards usage of electric and ultralow emissions vehicles. Provide opportunities to access local services and facilities by public transport, walking or cycling.
• 	Promote a low carbon local economy.
• 	Ensure new developments are energy efficient.</t>
  </si>
  <si>
    <t>SO10: To reduce the borough’s contribution towards the emission of climate change gases</t>
  </si>
  <si>
    <t>SO10</t>
  </si>
  <si>
    <t>•  	Minimise flood risk and ensure new development contributes to the provision of sustainable urban drainage and reduces fluvial flood risk on the site and elsewhere.  
•  	Ensure new development is designed to withstand future climate change e.g. overheating and increased storm severity, reduction in resource use.
•  	Protect water quality in watercourses and groundwater.</t>
  </si>
  <si>
    <t>SO11: Adapt to the effects of climate change including flood risk and reduced water availability</t>
  </si>
  <si>
    <t>SO11</t>
  </si>
  <si>
    <t>•	 Conserve and enhance natural semi natural habitats including internationally, nationally and locally designated wildlife sites.
•	 Contribute to creating a network of new wildlife habitats.
•	 Contribute to the delivery of new or safeguard existing BAP priority species and habitats.
•	 Provide new or improved access to greenspaces.
•	 Protect sites of geological importance. 
•	 Protect existing woodland.</t>
  </si>
  <si>
    <t xml:space="preserve">SO12: To safeguard and enhance biodiversity (including BAP Habitats and Species) and geodiversity and improve connectivity between, and access to, green spaces and functional habitats. </t>
  </si>
  <si>
    <t>SO12</t>
  </si>
  <si>
    <t>• 	Protect and enhance the setting of historic, cultural, architectural and archaeological features in Amber Valley.
• 	Respect and Protect existing townscape character.
• 	Improve access to and understanding of the borough’s historic and cultural assets.
• 	Improve the condition of heritage ‘at risk’ in the borough.</t>
  </si>
  <si>
    <t xml:space="preserve">SO13: To conserve and enhance the townscape, historic environment, heritage assets (including known and unknown archaeological sites) and their settings and where appropriate improve the quality of the built environment and maintain and enhance access to the cultural heritage of the borough for enjoyment and educational purposes.   </t>
  </si>
  <si>
    <t>SO13</t>
  </si>
  <si>
    <t>• 	Respect and Protect existing townscape character.
•	 Protect sensitive landscapes including those within the World Heritage Site or its buffer or Special Landscape Areas.
•	 Safeguard landscape features such as hedgerows.</t>
  </si>
  <si>
    <t>SO14: To conserve and enhance the borough’s landscape character.</t>
  </si>
  <si>
    <t>SO14</t>
  </si>
  <si>
    <t>• 	Seek to improve or remediate contaminated land or reuse previously developed land which has not been restored.  
• 	Protect Best and Most Versatile (BMV) Agricultural Land.
• 	To promote the efficient supply and use of minerals.
• 	Protect soil quality and avoid soil pollution.
• 	Ensure surface and groundwater water resources are protected from pollution.</t>
  </si>
  <si>
    <t>SO15: To minimise water and soil pollution and ensure protection of natural resources including greenfield land, soil and minerals resources.</t>
  </si>
  <si>
    <t>SO15</t>
  </si>
  <si>
    <t>• 	Enhance opportunities for increased levels of recycling in the borough.</t>
  </si>
  <si>
    <t xml:space="preserve">SO16: To minimise waste. </t>
  </si>
  <si>
    <t>SO16</t>
  </si>
  <si>
    <t xml:space="preserve">SO2: There are a number of large residential sites proposed within close proximity to this site (2020-0050 and 2020-0044), which if developed together will likely increase pressure on employment services, and facilities such as GPs and schools. As such, there is a potential significant negative cumulative effect.
SO2, SO4, and SO8: It is likely that new residents of this site will require private travel to access facilities such as employment areas and healthcare services. Additionally, although primary schools are within a close distance, there is no capacity for new students nor capability to expand, meaning it is likely that residents will have to travel further to access education. This could lead to an adverse cumulative impact on provision of education for local children, as well as an increase in private car use.
SO7: There is a cumulative uncertain effect surrounding the provision of affordable housing within the borough. The actual number of affordable dwellings provided will depend upon the final selection of sites and the viability of individual sites. If a large proportion of sites are small (under 15 homes), then it is unlikely that any affordable housing will be required by developers. This could be mitigated by a policy which requires all developments to include affordable housing. There is also some uncertainty surrounding the provision of housing for vulnerable groups.  
SO9: There is potential for a cumulative negative effect to occur if this site and sites 2020-0050 and 2020-0044 are developed in combination. Although individually, these sites are unlikely to alter the baseline noise/light pollution/air quality levels, the development of multiple sites surrounding Somercotes could lead to the deterioration of current conditions.
SO12 and SO14: The development of multiple greenfield sites will lead to the permanent and irreversible loss of land and associated biodiversity, hence there is potential for a negative cumulative effect to occur. Similarly, if this land is currently used as agricultural land, the provision of such land will decrease across the borough. As the sites are on the edge of an urban area, large site development could also reduce access to greenspace, and create habitat fragmentation due to the removal of land and hedgerows.
SO13: This site has the potential to affect the setting of key historic monuments and buildings. If developed in conjunction with 2008-0262, the setting of these monuments is likely to be impacted to an even greater extent. 
</t>
  </si>
  <si>
    <t xml:space="preserve">SO5: It is recommended that Local plan policies include guidelines on designing out crime, to ensure all new development works towards the sub objectives of SO5. 
SO6: The Local Plan could include design policies, which aim to ensure spaces are available within all developments for residents to mix and meet. 
SO7: It is recommended that AVBC carefully consider the thresholds for affordable housing provision within the new Local Plan policies, as well as the potential for policies which will help to address the need for a range of tenures and sizes. 
It is also recommended that policies to address the identified housing needs of the elderly and other vulnerable groups are included within the new Local Plan. 
SO9: It is recommended that a new Local Plan policy is created, to ensure that all new residential development includes EV infrastructure. This would help to encourage the development of EV charging points across the entire borough. 
SO10: It is recommended that policy wording is developed which focuses on the deliverability of carbon reduction measures and the achievement of Net Zero targets. Policies could define appropriate targets for new sites and it will be important that the deliverability at the planning application level is also considered to ensure that there is a consistent and holistic approach to a carbon reduction strategy. 
SO12: A policy within the new Local Plan which requires all developments to preserve or enhance existing biodiversity on site, or which requires biodiversity net gain (BNG) to occur off site where this is not practicable, would  ensure a positive effect results from all development on SO12. Ecological surveys and biodiversity surveys should also be stipulated for all sites through Local Plan policies, to gather an accurate and representative baseline of biodiversity across all sites, prior to development. 
SO13: It is recommended that Local Plan policies include stringent measures regarding the designing of sites to protect and enhance the setting of local heritage assets. However, the final site design details would be managed at planning application stage. 
SO15: No mitigation suggested. </t>
  </si>
  <si>
    <t>Proposed policy</t>
  </si>
  <si>
    <t>Alternative 1</t>
  </si>
  <si>
    <t>Alternative 2</t>
  </si>
  <si>
    <t>Alternative 3</t>
  </si>
  <si>
    <t>Alternative 4</t>
  </si>
  <si>
    <t>Significant Positive</t>
  </si>
  <si>
    <t>Description of potential effects/comparison between options</t>
  </si>
  <si>
    <t>Strategic Policy 04: Local Economy</t>
  </si>
  <si>
    <t>Chapter 05: Local Economy</t>
  </si>
  <si>
    <t>IIA objective</t>
  </si>
  <si>
    <t>Assessment Questions</t>
  </si>
  <si>
    <t xml:space="preserve">Assessment Question Screened in? </t>
  </si>
  <si>
    <t>Enhancements</t>
  </si>
  <si>
    <t>Support existing and new businesses within the borough by encouraging innovation, diversification and good quality economic development?</t>
  </si>
  <si>
    <t>Support the provision of world class infrastructure and connectivity?</t>
  </si>
  <si>
    <t xml:space="preserve">Support flexible working practices? </t>
  </si>
  <si>
    <t>Protect and retain an adequate supply of employment floor space to address business needs?</t>
  </si>
  <si>
    <t>Enhance the vitality and viability of town centres, by retaining and providing additional floor space for town centre use?</t>
  </si>
  <si>
    <t>Safeguard existing town centres?</t>
  </si>
  <si>
    <t>Maintain a range of uses in town centres including retail, community infrastructure, culture, residential and employment?</t>
  </si>
  <si>
    <t>Improve existing shopping facilities within town centres and neighbourhood parades?</t>
  </si>
  <si>
    <t>Support the redevelopment / intensification of existing employment land to provide additional and high quality employment floor space?</t>
  </si>
  <si>
    <t>Support the economic regeneration of areas such as the Harrow and Wealdstone Opportunity Area?</t>
  </si>
  <si>
    <t>IIA2 Employment:
To create greater employment opportunities and higher value jobs for all ages across the whole borough</t>
  </si>
  <si>
    <t>Create new jobs in high value sectors, including in the green sector?</t>
  </si>
  <si>
    <t xml:space="preserve">Encourage developers to demonstrate how they are investing in skills and employing local people? </t>
  </si>
  <si>
    <t xml:space="preserve">IIA3 Accessibility:
To improve local accessibility to healthcare, education, retail facilities, general community facilities and recreational resources (including open spaces and sports facilities) </t>
  </si>
  <si>
    <t xml:space="preserve">Ensure all residents have equitable access to local services and facilities, taking into account the needs of an aging population, including:
o	education facilities?
o	recreation facilities?
o	health services? </t>
  </si>
  <si>
    <t>Increase the delivery of new or enhanced community and health facilities?</t>
  </si>
  <si>
    <t>Help ensure all children have access to a local school within reasonable walking distance?</t>
  </si>
  <si>
    <t>Increase education facility provision for children with learning disabilities?</t>
  </si>
  <si>
    <t>Ensure local facilities have capacity to accommodate proposed development?</t>
  </si>
  <si>
    <t>Ensure all residents have equitable access to education, community services and facilities irrespective of race, religion, sex, age, sexual orientation, disability, gender reassignment, marriage and civil partnership or pregnancy/maternity?</t>
  </si>
  <si>
    <t>Avoid an adverse/ discriminatory impact on protected characteristics/equality groups?</t>
  </si>
  <si>
    <t>Ensure development is built to accessible and inclusive design standards to address the needs of a range of users, including those who are disabled, elderly, families with children?</t>
  </si>
  <si>
    <t>IIA4 Health and Wellbeing:
Enable residents to lead a healthy, good quality life</t>
  </si>
  <si>
    <t>Use design to create safe and attractive neighbourhoods, suitable for all members of the community, which contribute towards quality of life and community cohesion?</t>
  </si>
  <si>
    <t>Ensure everyone has access to places to mix and meet such as community facilities (e.g.: community halls and places of worship) and recreation facilities?</t>
  </si>
  <si>
    <t>Increase and improve opportunities for active travel including walking and cycling?</t>
  </si>
  <si>
    <t>Increase and improve provision of informal and formal recreation (e.g.: swimming pool, sports centre) facilities?</t>
  </si>
  <si>
    <t>Ensure everyone has access to open space to help promote healthy lifestyles and wellbeing</t>
  </si>
  <si>
    <t xml:space="preserve">Increase provision of private amenity space? </t>
  </si>
  <si>
    <t>Encourage the protection of allotments and encourage the delivery of new spaces to grow food?</t>
  </si>
  <si>
    <t xml:space="preserve">Ensure all representative groups will be consulted and engaged with? </t>
  </si>
  <si>
    <t>IIA5 Housing:
To deliver a range of housing sites and ensure everyone has access to housing, which is affordable, and meets the needs of all residents including the elderly, families with children and other vulnerable groups</t>
  </si>
  <si>
    <t>Increase the number of additional homes delivered to meet local needs/targets?</t>
  </si>
  <si>
    <t xml:space="preserve">Increase the delivery of the right size of housing to address local needs, particularly family sized housing (three bed or more)? </t>
  </si>
  <si>
    <t>Provide affordable homes of the tenure and size to meet the identified needs?</t>
  </si>
  <si>
    <t>Increase the delivery number of and range of suitable accommodation to address the needs of older people (including those who require support or care)?</t>
  </si>
  <si>
    <t>Increase the delivery of homes built to accessible and adaptable standards (e.g. Part M of building regulations 2010) to address the needs of a range of users/occupants; such as those with disabilities, wheel chair users and families with children?</t>
  </si>
  <si>
    <t>Provide a range of different sized housing sites in order to maintain a stable supply and five-year land supply of deliverable sites?</t>
  </si>
  <si>
    <t>IIA6 Sustainable Travel:
To reduce the need to travel and promote sustainable travel habits including walking, cycling and public transport usage.</t>
  </si>
  <si>
    <t>Ensure new development is located within an accessible distance to facilities, services and jobs via the use of sustainable modes of transport?</t>
  </si>
  <si>
    <t>Encourage intensification in existing residential areas in the most accessible locations within the borough?</t>
  </si>
  <si>
    <t>Improve existing cycling and walking network and provide new routes?</t>
  </si>
  <si>
    <t>Increase and improve opportunities to access public transport including where there are existing issues (such as steps)?</t>
  </si>
  <si>
    <t>Reduce congestion on the strategic and local road network though the delivery of new or enhanced transport and communications infrastructure?</t>
  </si>
  <si>
    <t>IIA7 Air, Light and Noise Pollution:
To minimise air, light and noise pollution and ensure that future growth does not lead to the further deterioration of environmental conditions</t>
  </si>
  <si>
    <t>Ensure new and existing communities are not adversely affected by poor air quality and noise pollution including from increasing vehicular movement and commercial activities, either through their location or through causing a further deterioration as a result of new development?</t>
  </si>
  <si>
    <t>Avoid exacerbating light pollution by keeping external lighting to the minimum required for safety and security?</t>
  </si>
  <si>
    <t>IIA8 Minimising  Contributions to Climate Change: 
To reduce the borough’s contribution towards the emission of climate change gases</t>
  </si>
  <si>
    <t>Support the delivery of renewable and low carbon energy capacity (including small scale, community energy projects and district heat networks) in line with the London Plan (2021)?</t>
  </si>
  <si>
    <t>Support the shift towards usage of electric and ultralow emissions vehicles?</t>
  </si>
  <si>
    <t>Promote a low carbon local economy?</t>
  </si>
  <si>
    <t>Ensure new developments are energy efficient?</t>
  </si>
  <si>
    <t>Minimise greenhouse gas emissions?</t>
  </si>
  <si>
    <t>IIA9 Adaptation to Climate Change: 
Adapt to the effects of climate change including flood risk, extreme weather and reduced water availability</t>
  </si>
  <si>
    <t>Minimise flood risk and ensure new development contributes to the provision of sustainable urban drainage?</t>
  </si>
  <si>
    <t>Ensure new development is designed to withstand future climate change e.g. overheating and increased storm severity?</t>
  </si>
  <si>
    <t>Encourage the development of new green infrastructure which creates a connected network of green and blue infrastructure across the borough and within the wider area?</t>
  </si>
  <si>
    <t>IIA10 Biodiversity: 
To safeguard and enhance biodiversity and geodiversity and improve connectivity between, and access to, green spaces and functional habitats.</t>
  </si>
  <si>
    <t>Avoid adverse effects on European designated habitats sites?</t>
  </si>
  <si>
    <t>Conserve, enhance and repair nationally and locally designated wildlife sites?</t>
  </si>
  <si>
    <t>Conserve, enhance and repair natural and semi natural habitats?</t>
  </si>
  <si>
    <t>Contribute to the delivery of new or safeguard existing BAP priority species and habitats?</t>
  </si>
  <si>
    <t>Achieve biodiversity net gain (BNG) in new developments?</t>
  </si>
  <si>
    <t>Provide new or improved access to greenspaces?</t>
  </si>
  <si>
    <t>Contribute to creating a network of new wildlife habitats, (considering all public, private and shared greenspaces within the borough)?</t>
  </si>
  <si>
    <t>Protect sites of geological importance?</t>
  </si>
  <si>
    <t>IIA11 Historic Environment: 
To conserve and enhance the historic environment, heritage assets (including known and unknown archaeological sites) and their settings and where appropriate improve the quality of the built environment</t>
  </si>
  <si>
    <t>Conserve and/or enhance heritage assets, cultural and archaeological assets and features, and their settings?</t>
  </si>
  <si>
    <t>Maintain and enhance access to cultural heritage assets?</t>
  </si>
  <si>
    <t>Ensure that new development uses existing historic character and heritage significance to guide new development and respond appropriately to local character, townscape and context?</t>
  </si>
  <si>
    <t>Contribute to the better management of heritage assets and contribute to conserving heritage at risk?</t>
  </si>
  <si>
    <t>Improve the quality and condition of the historic environment?</t>
  </si>
  <si>
    <t>Encourage heritage-led regeneration?</t>
  </si>
  <si>
    <t>Help provide solutions to those assets on the Heritage at Risk register?</t>
  </si>
  <si>
    <t>IIA12 Landscape and Townscape:
To conserve and enhance the borough’s landscape and townscape character</t>
  </si>
  <si>
    <t>Respect, maintain and strengthen local landscape and townscape character and distinctiveness?</t>
  </si>
  <si>
    <t>Promote high quality and contextually successful design?</t>
  </si>
  <si>
    <t>Avoid development of Green Belt and Metropolitan Open Land which would have a negative visual impact?</t>
  </si>
  <si>
    <t>Protect sensitive areas and protected views?</t>
  </si>
  <si>
    <t>Safeguard landscape and townscape features such as trees?</t>
  </si>
  <si>
    <t>IIA13 Soils and Water:
To minimise water and soil pollution and ensure protection of natural resources including greenfield land, soil and minerals resources</t>
  </si>
  <si>
    <t xml:space="preserve">Seek to improve or remediate contaminated land or reuse previously developed land which has not been restored?  </t>
  </si>
  <si>
    <t>Avoid development of greenfield land?</t>
  </si>
  <si>
    <t>Promote the efficient use of minerals?</t>
  </si>
  <si>
    <t>Protect soil quality and avoid soil pollution?</t>
  </si>
  <si>
    <t>Ensure water resources are used efficiently and contribute to the achievement of residential and commercial water usage targets in new developments?</t>
  </si>
  <si>
    <t>Protect groundwater and surface water, including water bodies, from pollution and contribute to improving the water quality of groundwater and water bodies?</t>
  </si>
  <si>
    <t xml:space="preserve">Ensure adequate provision for sewerage infrastructure is made for new developments in line with predicted needs?  </t>
  </si>
  <si>
    <t>IIA14 Waste: 
To minimise waste.</t>
  </si>
  <si>
    <t>Encourage new developments to provide adequate space for waste separation?</t>
  </si>
  <si>
    <t xml:space="preserve">Encourage the repurposing and refurbishing of buildings, instead of demolition?  </t>
  </si>
  <si>
    <t>Ensure waste is dealt with in line with circular economy principles?</t>
  </si>
  <si>
    <t>Safeguard existing waste management sites?</t>
  </si>
  <si>
    <t xml:space="preserve">Spatial Strategy </t>
  </si>
  <si>
    <t>Chapter 01: Spatial Vision and Objectives</t>
  </si>
  <si>
    <t>This policy builds on the previous spatial strategy, included in the previous Local Plan.</t>
  </si>
  <si>
    <t>Direct</t>
  </si>
  <si>
    <t>Medium</t>
  </si>
  <si>
    <t>Long (20+yrs)</t>
  </si>
  <si>
    <t>Borough Wide</t>
  </si>
  <si>
    <t>Permanent/Irreversible</t>
  </si>
  <si>
    <t>Medium/Long</t>
  </si>
  <si>
    <t>The strategy contributes to the achievement of objective IIA3 as a focus is placed on ensuring high-quality services and facilities are accessible to all. Therefore, a potential minor positive effect is recorded.</t>
  </si>
  <si>
    <t>The strategy contributes to the achievement of objective IIA4 as a focus is placed on ensuring high-quality services and facilities are accessible to all. The provision of children’s and teenagers’ accessible recreation and play space, as well as access to natural green space for residents and visitors is also considered. Therefore, a potential minor positive effect is recorded.</t>
  </si>
  <si>
    <t>Temporary/Irreversible</t>
  </si>
  <si>
    <t>Regional</t>
  </si>
  <si>
    <t>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t>
  </si>
  <si>
    <t>Indirect</t>
  </si>
  <si>
    <t>The strategy contributes to the achievement of objective IIA7 as a focus on the carbon neutral design of new development and active methods of travel will minimise air pollution across the Borough. Therefore, an indirect potential minor positive effect is recorded.</t>
  </si>
  <si>
    <t>The strategy contributes to the achievement of objective IIA8 as a focus on carbon neutrality design will promote low carbon, energy efficient developments that minimise greenhouse gas emissions. Therefore, a potential minor positive effect is recorded.</t>
  </si>
  <si>
    <t>The policy neither supports nor detracts from the achievement of the IIA objective.  Therefore a neutral effect is predicted.</t>
  </si>
  <si>
    <t>Permanent/Reversible</t>
  </si>
  <si>
    <t>The strategy contributes to the achievement of objective IIA11 as it aims for the Borough’s Metropolitan Open Land, Green Belt and other open space to be maintained and enhanced as an interconnected network of green infrastructure and open watercourses supporting biodiversity and healthy lifestyles. Access to green infrastructure will also be enhanced. Therefore, a potential minor positive effect is recorded.</t>
  </si>
  <si>
    <t>Low</t>
  </si>
  <si>
    <t>This alternative is to retain the existing spatial strategy.</t>
  </si>
  <si>
    <t>None.</t>
  </si>
  <si>
    <r>
      <t>The strategy contributes to the achievement of objective IIA2 as a focus is placed on the development and int</t>
    </r>
    <r>
      <rPr>
        <sz val="11"/>
        <rFont val="Calibri"/>
        <family val="2"/>
        <scheme val="minor"/>
      </rPr>
      <t>ensification of employment and industrial land across the Borough, to create 4000 new employment opportunities for residents.</t>
    </r>
    <r>
      <rPr>
        <sz val="11"/>
        <color theme="1"/>
        <rFont val="Calibri"/>
        <family val="2"/>
        <scheme val="minor"/>
      </rPr>
      <t xml:space="preserve"> The intensification and redevelopment of employment land and industrial estates in the Wealdstone and Harrow Opportunity Area should lead to the provision of 3000 additional jobs. Therefore, a potential minor positive effect is recorded.</t>
    </r>
  </si>
  <si>
    <t>The strategy contributes to the achievement of objective IIA3 as a focus is placed on ensuring high-quality services and facilities are accessible to all, and local improvements should benefit everyone in the community. Therefore, a potential minor positive effect is recorded.</t>
  </si>
  <si>
    <t>The strategy contributes to the achievement of objective IIA4 as a focus is placed on ensuring high-quality services and facilities are accessible to all. The provision of children’s and teenagers’ play space, as well as access to natural green space for residents and visitors is also considered. The strategy also considers the provision of private amenity space as it highlights that gardens should be protected from inappropriate development. Therefore, a potential minor positive effect is recorded.</t>
  </si>
  <si>
    <t xml:space="preserve">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t>
  </si>
  <si>
    <t xml:space="preserve">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t>
  </si>
  <si>
    <t>The strategy contributes to the achievement of objective IIA12 as it aims for Harrow’s identified heritage assets and historic environment- including the special character of Harrow 
Hill, Harrow Weald Ridge and Pinner Hill- to be valued, conserved and enhanced. Therefore, a potential minor positive effect is recorded.</t>
  </si>
  <si>
    <t xml:space="preserve">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t>
  </si>
  <si>
    <t xml:space="preserve">The strategy contributes to the achievement of objective IIA13 as development opportunities should be directed to occur on previously-developed sites across the Borough. Therefore, a potential minor positive effect is recorded.
</t>
  </si>
  <si>
    <t>The strategy contributes to the achievement of objective IIA14 as it highlights that the overall amount of waste generated in the Borough will have been reduced, with high levels of recycling and composting achieved and sustained. Therefore, a potential minor positive effect is recorded.</t>
  </si>
  <si>
    <t xml:space="preserve">The alternative is to seek to go beyond the level of development identified in the proposed strategy and provide more employment, retail and cultural / leisure floorspace. </t>
  </si>
  <si>
    <t>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</si>
  <si>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The strategy contributes to the achievement of objective IIA2 as a focus is placed on the development and intensification of employment and industrial land across the Borough will create new employment opportunities for residents. The intensification and redevelopment of employment land and industrial estates in the Wealdstone and Harrow Opportunity Area should lead to the provision of 1000 additional jobs. Therefore, a potential minor positive effect is recorded.</t>
  </si>
  <si>
    <t>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t>
  </si>
  <si>
    <t>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t>
  </si>
  <si>
    <t>Mitigation: ensure that protection of Green Belt, Metropolitan Open Land and other open space is provided, no matter the level of development carried out in order to minimise impact.</t>
  </si>
  <si>
    <t xml:space="preserve">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t>
  </si>
  <si>
    <t>Mitigation: ensure that protection of heritage assets and the historical environment is provided, no matter the level of development carried out in order to minimise impact.</t>
  </si>
  <si>
    <t>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t>
  </si>
  <si>
    <t>Mitigation: ensure that protection of Green Belt, Metropolitan Open Land and other open space is provided, no matter the level of development carried out, and that impact on landscape/townscape is always considered in order to minimise impact.</t>
  </si>
  <si>
    <t xml:space="preserve">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t>
  </si>
  <si>
    <t>Mitigation: ensure that protection of natural resources, including greenfield land, is provided, no matter the level of development carried out in order to minimise impact.</t>
  </si>
  <si>
    <t>Strategic Policy 01: High Quality Growth</t>
  </si>
  <si>
    <t>Chapter 02: High Quality Growth</t>
  </si>
  <si>
    <t>The policy outlines how development in Harrow must be of a high quality to ensure proposals relate well to the existing character of the Borough, whilst being effective for the needs of residents.</t>
  </si>
  <si>
    <t>Enhancement</t>
  </si>
  <si>
    <t>High</t>
  </si>
  <si>
    <t xml:space="preserve">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t>
  </si>
  <si>
    <t>yes</t>
  </si>
  <si>
    <t>Moderate</t>
  </si>
  <si>
    <t>Minor positive</t>
  </si>
  <si>
    <t xml:space="preserve">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t>
  </si>
  <si>
    <t>no</t>
  </si>
  <si>
    <t>The policy neither supports nor detracts from the achievement of the IIA objective.  Although the policy relates to growth, which will include housing, this is not made specific in the policy and other policies in the plan relate to the quantum and type of housing development to be delivered. Therefore a neutral effect is predicted here.</t>
  </si>
  <si>
    <t xml:space="preserve">The policy could perform more positively if it specifically mentioned encouraging the design of new developments to optimise sustainable accessibility for all e.g. by walking and cycling. </t>
  </si>
  <si>
    <t>Borough wide</t>
  </si>
  <si>
    <t>By following a design-led approach to new development, proposals will make optimal use of land in accordance with the requirements of the development plan. The Council will support contemporary architecture where appropriate, providing it does not harm or detract from an existing context or architectural character. This is particularly important in relation to heritage assets across the borough. The policy addresses some of the assessment questions and supports the IIA objective. A potential minor positive effect should result.</t>
  </si>
  <si>
    <t>GR1 Achieving a High Standard of Development</t>
  </si>
  <si>
    <t xml:space="preserve">The policy outlines how all development proposals must achieve a high standard of design and layout, that respects the character and context of the locality that it is proposed in. </t>
  </si>
  <si>
    <t>The policy neither supports nor detracts from the achievement of the IIA objective. The purpose of the policy is not to specifically address the need for flexible working practices within new developments within Harrow Borough, however, there is an opportunity for the policy to include mention of flexible working, home workspace, live/work units. A neutral effect is predicted and a suggested enhancement measure identified.</t>
  </si>
  <si>
    <t xml:space="preserve">The policy would perform more positively if it referenced provision of home / flexible work space within design of new developments. </t>
  </si>
  <si>
    <t>Permanent/irreversible</t>
  </si>
  <si>
    <t xml:space="preserve">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t>
  </si>
  <si>
    <t xml:space="preserve">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</si>
  <si>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and CN2 Energy Infrastructure. A potential minor positive effect is therefore identified. </t>
  </si>
  <si>
    <t xml:space="preserve">Cross referencing to policy CN1 Sustainable Design &amp; Retrofitting and CN2 Energy Infrastructure could strengthen the policy.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</si>
  <si>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CN2 Energy Infrastructure and GI3 Biodiversity. A potential minor positive effect is therefore identified. </t>
  </si>
  <si>
    <t xml:space="preserve">Cross referencing to policy CN1 Sustainable Design &amp; Retrofitting, CN2 Energy Infrastructure and GI3 Biodiversity could strengthen the policy. </t>
  </si>
  <si>
    <t>The policy requires proposals to provide high quality (hard &amp; soft) landscaping, amenity space and play space to support the overall quality of a successful development. Proposals should seek to retain or enhance existing landscaping, biodiversity or other natural features of merit. This addresses several of the assessment questions and supports the achievement of this IIA objective.  A potential minor positive effect is therefore identified.</t>
  </si>
  <si>
    <t xml:space="preserve">The policy has the potential to support the achievement of this IIA objective and could support several of the assessment questions. The policy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historic assets and the historic environment. A potential minor positive effect is therefore identified.  </t>
  </si>
  <si>
    <t>The policy could mention heritage-led regeneration and responding to local cultural and historic character in order to perform more positively.</t>
  </si>
  <si>
    <t xml:space="preserve">The policy has the potential to support the achievement of this IIA objective and supports several of the assessment questions. The policy requires high quality and contextually successful design. It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landscape and townscape. A potential minor positive effect is therefore identified.  </t>
  </si>
  <si>
    <t>The policy could mention protection of landscape and townscape features such as trees and protecting sensitive areas and protected views in order to perform more positively.</t>
  </si>
  <si>
    <t>GR2 Inclusive Neighbourhoods</t>
  </si>
  <si>
    <t xml:space="preserve">The policy outlines how the location, design and layout of development, and any associated improvements to the public realm, transport and other infrastructure, will be required to contribute to the creation of inclusive neighbourhoods. </t>
  </si>
  <si>
    <t>Medium (10yrs)</t>
  </si>
  <si>
    <t>The policy requires non-residential development and change of use proposals to be appropriately located to sustain town centres, neighbourhood parades and local employment opportunities. This addresses some of the assessment questions and supports the achievement of the IIA objective. A potential minor positive effect is identified.</t>
  </si>
  <si>
    <t>Localised</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</si>
  <si>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Finally, the policy requires major development within town centres including proposals for public buildings, visitor attractions and tourist accommodation, and Green Grid projects, to make appropriate provision for the comfort and convenience of all users, including those with special mobility requirements. This addresses some of the assessment questions and supports the achievement of the IIA objective. A potential minor positive effect is identified.</t>
  </si>
  <si>
    <t xml:space="preserve">The performance of this policy could be improved if it also encouraged developers to provide new or improved facilities such as community meeting facilities, education, retail, sports and leisure, health etc.  </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</si>
  <si>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</si>
  <si>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Ensure everyone has access to open space to help promote healthy lifestyles and wellbeing?</t>
  </si>
  <si>
    <t>The policy requires that non-residential development and change of use proposals must be accessible to all and with dignity.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</si>
  <si>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The policy neither supports nor detracts from the achievement of the IIA objective.  These assessment questions are addressed by the High Quality Design policy (GR1). Therefore a neutral effect is predicted.</t>
  </si>
  <si>
    <t xml:space="preserve">The policy encourages sensitive adaptations of heritage assets which contribute to the creation of lifetime neighbourhoods whilst taking into consideration other relevant development plan policies. This has the potential to address several of the assessment questions and supports the overall achievement of the IIA objective and therefore a potential minor positive effect is identified. </t>
  </si>
  <si>
    <t xml:space="preserve">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t>
  </si>
  <si>
    <t>GR3 Public Realm and Connecting Places</t>
  </si>
  <si>
    <t xml:space="preserve">The policy could perform more positively if it specifically encouraged accessible access for all, with dignity, and addressed any existing issues with accessibility in public spaces such as stepped access. </t>
  </si>
  <si>
    <t xml:space="preserve">The policy encourages public art within the public realm and, where appropriate, public realm should be adaptable for performance / cultural uses. The policy also supports active travel. These factors support the overall achievement of this IIA objective and a potential minor positive effect is identified. </t>
  </si>
  <si>
    <t>The policy relates to new public realm developments and requires them to be designed to achieve the Mayor’s Healthy Streets for London indicators to promote non-vehicular travel in a safe, effective, and efficient manner. The policy inherently supports walking and cycling. It requires wayfinding signs and infrastructure for cyclists to be provided in a sufficient and well designed manner. These requirements address some of the assessment questions and supports the achievement of the IIA objective. A potential minor positive effect is identified.</t>
  </si>
  <si>
    <t>The policy relates to new public realm developments and requires them to be designed to achieve the Mayor’s Healthy Streets for London indicators to promote non-vehicular travel in a safe, effective, and efficient manner. It also mentions consideration of night time as well as day time wayfinding. The policy requirements address some of the assessment questions and supports the achievement of the IIA objective. A potential minor positive effect is identified.</t>
  </si>
  <si>
    <t xml:space="preserve">The policy could be improved with inclusion of requirements regarding the design of lighting of the public realm to ensure safety but also avoid unnecessary light pollution. </t>
  </si>
  <si>
    <t>Short/Medium</t>
  </si>
  <si>
    <t>The policy encourages the careful implementation of electric car charging points into the public realm. This supports this IIA objective and addresses one of the assessment questions. A potential minor positive effect is therefore identified.</t>
  </si>
  <si>
    <t xml:space="preserve">The policy could be improved with inclusion of requirements regarding the energy efficiency of public realm lighting. </t>
  </si>
  <si>
    <t xml:space="preserve">The policy could encourage the introduction of habitats within public realm developments (i.e. living walls, green roofs on shelters, flower meadow verges) which  connect with other greenspace/habitats and support the creation of networks of habitat across the borough. </t>
  </si>
  <si>
    <t xml:space="preserve">The policy requires new public realm to respond to the context in which it is proposed to be located within. This supports the achievement of this objective and several of the assessment questions and therefore a potential minor positive effect is identified. </t>
  </si>
  <si>
    <t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t>
  </si>
  <si>
    <t>GR4 Building Heights</t>
  </si>
  <si>
    <t>The policy outlines that tall buildings are directed to designated tall building zones within the Harrow &amp; Wealdstone Opportunity Area. Within the Opportunity Area, a tall building is any building that is 7 storeys or 21m from the ground level to the highest point of the building (excluding necessary plant and roof infrastructure). The Council will seek to restrict proposals for tall buildings outside the identified tall building zones.</t>
  </si>
  <si>
    <t>The policy supports the achievement of objective IIA4 as safety should be incorporated into the design of tall buildings. For example, means of escape for fire. Consideration of this must include two staircases and be of a capacity to ensure or users, including maximum occupiers at anyone time of a communal area, are able to evacuate in a safe manner. A fire safety assessment must support any tall building application. Therefore, due to the consideration of safety and wellbeing, a potential minor positive effect is recorded.</t>
  </si>
  <si>
    <t>The policy supports the achievement of objective IIA5 as all tall buildings (7 storeys or 21m from the ground level to the highest point of the building) are directed for development within the Harrow and Wealdstone Opportunity Area. As tall buildings are often designated as flats this could contribute to the provision of additional homes within Harrow. Therefore, a potential minor positive effect is recorded.</t>
  </si>
  <si>
    <t>The policy supports the achievement of objective IIA7 as all tall buildings (7 storeys or 21m from the ground level to the highest point of the building) must comply with Policy D9 of the London Plan (2021). This policy states that buildings must be designed to minimise light and noise pollution. Therefore, a potential minor positive effect is recorded.</t>
  </si>
  <si>
    <t>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t>
  </si>
  <si>
    <t xml:space="preserve">GR5 View Management </t>
  </si>
  <si>
    <t>Temporary/Reversible</t>
  </si>
  <si>
    <t>The policy supports the achievement of objective IIA3 as viewing places for protected views should be accessible and managed so that they enhance people’s experience of the view. Therefore, a potential minor positive effect is recorded.</t>
  </si>
  <si>
    <t xml:space="preserve">None. </t>
  </si>
  <si>
    <t>GR7 External Lighting</t>
  </si>
  <si>
    <t>The policy outlines how external lighting will be considered in development proposals. New development should incorporate appropriate external lighting and be designed to mitigate wider harm. Proposals for floodlighting will be supported where it would enhance sport facilities and would not be detrimental to the character of the open land, the amenity of neighbouring occupiers, or harmful to biodiversity.</t>
  </si>
  <si>
    <t xml:space="preserve">The policy supports the achievement of objective IIA4 as proposals for external lighting incorporated into new developments should help to ensure Secure by Design. Appropriate levels of external lighting, such as through the provision of clear lines of sight, help to make sure that people feel safe. Proposals for floodlighting will also be supported where they would enhance sport facilities, helping to improve existing recreational facilities. Therefore, a potential minor positive effect is recorded.
</t>
  </si>
  <si>
    <t xml:space="preserve">The policy supports the achievement of objective IIA7 as proposals for external lighting incorporated into new developments should be designed to minimise light pollution and light trespass, created by poor angling of lights. New developments should prepare a lighting strategy, which details lighting requirements and any mitigation identified for impacts on the wider area. Therefore, a potential minor positive effect is recorded.
</t>
  </si>
  <si>
    <t>The policy supports the achievement of objective IIA12 as proposals for floodlighting for sports facilities will be supported where it would not be detrimental to the character of the open land. Additionally, external lighting incorporated into new developments should be appropriate for its purpose and its setting. Proposals within or in close proximity to Green Belt, Metropolitan Open Land, and Open space must consider these as areas of less light source, and proposals should not harm this context. Therefore, a potential minor positive effect is recorded.</t>
  </si>
  <si>
    <t>GR8 Shopfronts and Forecourts</t>
  </si>
  <si>
    <t>The policy outlines how shopfronts and forecourts will be considered in development proposals. Proposals will be assessed against a set of criteria, including how the shopfront/forecourt incorporates appropriate safety and design, as well as supports the preservation of heritage assets and accessibility. The policy also considers security shutters and tables, chairs and other ancillary paraphernalia.</t>
  </si>
  <si>
    <t>The policy supports the achievement of objective IIA1 as proposals for well designed shopfronts can contribute to the success of the Borough’s shopping areas, and subsequently supports economic growth. For example, outdoor dining areas provide opportunities for businesses to increase their turnover as they are able to provide for more customers. Therefore, a potential minor positive effect is recorded.</t>
  </si>
  <si>
    <t xml:space="preserve">The policy supports the achievement of objective IIA4 as proposals for shopfronts including blinds, canopies, front extensions and development on forecourts will be supported where they provide inclusive access for customers and employees of all-abilities. Tables, chairs and other ancillary paraphernalia on forecourts must also ensure that pedestrian thoroughfare is not obstructed, allowing for the free flow of pedestrians including those with disabilities. Therefore, a potential minor positive effect is recorded. </t>
  </si>
  <si>
    <t>The policy supports the achievement of objective IIA4 as proposals for shopfronts including blinds, canopies, front extensions and development on forecourts will be supported where they are designed safety to ensure that they do not obstruct/adversely affect pedestrian or highway safety, particularly for users with visual impairment or impaired mobility. Tables, chairs and other ancillary paraphernalia on forecourts must ensure that highway safety is not compromised. Where security shutters are proposed they should be of an open mesh design and ideally internally located internally, in order to lessen community fear of crime. If appropriate, safety and security features including toughened glass should be installed. Therefore, a potential minor positive effect is recorded.</t>
  </si>
  <si>
    <t xml:space="preserve">GR9 Outdoor Advertisements, Digital Displays and Hoardings </t>
  </si>
  <si>
    <t xml:space="preserve">The policy outlines how outdoor advertisements, digital displays and hoardings will be considered in development proposals. Proposals will be assessed against a set of criteria, including how the advertisements/display incorporates appropriate safety and design, as well as supports accessibility. </t>
  </si>
  <si>
    <t>The policy supports the achievement of objective IIA3 as proposals for advertisements on buildings and freestanding units will be supported where they help to achieve an inclusive, legible environment. This should ensure that advertisements are accessible to everyone, regardless of any language/sight/hearing barriers. Therefore, a potential minor positive effect is recorded.</t>
  </si>
  <si>
    <t xml:space="preserve">The policy supports the achievement of objective IIA11 as proposals for advertisements on buildings and freestanding units will be supported where they do not adversely affect the visual amenity of any sensitive area including conservation areas. Listed buildings (including locally listed buildings) should also be considered sensitively, and advertisement near these assets may require listed building consent. Therefore, a potential minor positive effect is recorded.
</t>
  </si>
  <si>
    <t xml:space="preserve">GR10 Infill and Backland Sites, Back Gardens and Amenity Areas </t>
  </si>
  <si>
    <t>It is assumed that development relating to infill and backland sites, back gardens and amenity areas would not be widespread across the Borough, and would result in a low number of proposals for development.</t>
  </si>
  <si>
    <t>The policy supports the achievement of objective IIA12 as proposals for infill, backland sites, [non-designated] open space, garden land and garage sites will only be supported if they are of high-quality design, more specifically if they are of appropriate scale and intensity. Therefore, a potential minor positive effect is recorded.</t>
  </si>
  <si>
    <t>GR11 Planning Obligations</t>
  </si>
  <si>
    <t>borough Wide</t>
  </si>
  <si>
    <t xml:space="preserve">The policy supports the achievement of objective IIA2 as a non-monetary contribution relating to employment and training provision can be agreed as an obligation by the Council and developer, where new development requires a bespoke mitigation to make a scheme acceptable in planning terms. Therefore, a potential minor positive effect is recorded.
</t>
  </si>
  <si>
    <t>The policy supports the achievement of objective IIA5 as planning obligations will be implemented in residential development schemes to secure the provision of affordable housing, and to ensure that all relevant proposals mitigate site specific impacts that are necessary to the development. Therefore, a potential minor positive effect is recorded.</t>
  </si>
  <si>
    <t>The policy supports the achievement of objective IIA10 as a non-monetary contribution relating to biodiversity net gain can be agreed as an obligation by the Council and developer, where new development requires a bespoke mitigation to make a scheme acceptable in planning terms. Therefore, a potential minor positive effect is recorded.</t>
  </si>
  <si>
    <t>The policy supports the achievement of objective IIA12 as a non-monetary contribution relating to design can be agreed as an obligation by the Council and developer, where new development requires a bespoke mitigation to make a scheme acceptable in planning terms. Therefore, a potential minor positive effect is recorded.</t>
  </si>
  <si>
    <t>Chapter 03: Heritage</t>
  </si>
  <si>
    <t xml:space="preserve">The policy provides indirect support for IIA1 as it could help increase tourism in areas such as Harrow on the Hill, in relation to protected heritage assets and specified areas of the historic environment. This could subsequently contribute to economic development within localised areas of the Borough- such as Harrow on the Hill- as footfall could increase in nearby amenities. Therefore, a potential minor positive effect is recorded.
</t>
  </si>
  <si>
    <t>The policy can be seen as indirectly supporting IIA10 as the protection of heritage assets and the historic environment, such as conservation areas, historic parks and gardens and local areas of special character, provided by the policy will likely benefit wildlife that utilise these areas. Therefore, a potential minor positive effect is recorded.</t>
  </si>
  <si>
    <t>The policy can be seen as indirectly supporting IIA10 as the protection of heritage assets and the historic environment, such as conservation areas, historic parks and gardens and local areas of special character, provided by the policy will likely benefit and safeguard wildlife that utilise these areas. Therefore, a potential minor positive effect is recorded.</t>
  </si>
  <si>
    <t xml:space="preserve">HE2 Enabling Development </t>
  </si>
  <si>
    <t xml:space="preserve">The policy supports the achievement of objective IIA1 as it allows the conversion of historic buildings where it is the only way to secure the long-term future of a heritage asset. This is likely to lead to higher revenue uses for the building. Therefore, a potential minor positive effect is recorded. </t>
  </si>
  <si>
    <t xml:space="preserve">The policy supports the achievement of objective IIA5 as it allows the conversion of historic buildings to housing where it is the only way to secure the long-term future of a heritage asset. Therefore, a potential minor positive effect is recorded. </t>
  </si>
  <si>
    <t xml:space="preserve">The policy supports the conservation and enhancement of heritage assets, especially those on the heritage at risk register, as it allows the conversion of heritage assets into developments where it is the only way to secure the long-term future of a heritage asset. Additionally, although it is uncertain what the proposed development would be, and the impact it would have on the heritage asset as a whole, Local Plan Policy HE1 Heritage Assets should mitigate any negative impacts, as proposed development will have to prove that harm is necessary to achieve substantial public benefits that outweigh that harm, in line with NPPF guidance. Therefore a neutral effect is identified.
</t>
  </si>
  <si>
    <t>Strategic Policy 03: Meeting Harrow's Housing Needs</t>
  </si>
  <si>
    <t>Chapter 04: Housing</t>
  </si>
  <si>
    <t xml:space="preserve">This policy sets out the strategic vision for the development of homes across the Borough over the plan period, and includes the number of dwellings to be provided (minimum of 16,040 homes), the tenure of development (inc. specialist housing) and the safeguarding of current housing stock. </t>
  </si>
  <si>
    <t>The policy neither supports nor detracts from the achievement of the IIA objective. Therefore a neutral effect is predicted.</t>
  </si>
  <si>
    <t xml:space="preserve">This policy encourages the development of previously developed land in accessible locations, such as the Harrow and Wealdstone Opportunity area. Some aspects of this designation are also Metropolitan Open Land but it is assumed that Policy GI1 will protect MOL from development in this area. However, it is noted that the focusing of development into town and district centres could increase the risk of impacts on the townscape and character. Therefore a minor negative effect has been recorded. </t>
  </si>
  <si>
    <t xml:space="preserve">This policy specifically requires the prioritisation of previously developed land for future housing development. Therefore a potential minor positive effect has been identified. </t>
  </si>
  <si>
    <t xml:space="preserve">The explicit mention of avoiding greenfield land where possible for future housing development could help to enhance the potential effect for IIA13. </t>
  </si>
  <si>
    <t xml:space="preserve">IIA3 and IIA6: This policy encourages development to be focused into areas which have existing good access to local services and facilities. This policy could work in combination with Chapter 10 of this Plan (specifically policy MT1), Policy HO1 and the London Mayor's Transport Strategy (MTS) to ensure there is good access to services via active and sustainable transport modes throughout the Borough. Therefore, a potential positive cumulative effect has been noted for objectives IIA3 and IIA6. </t>
  </si>
  <si>
    <t>The alternative neither supports nor detracts from the achievement of the IIA objective. Therefore a neutral effect is predicted.</t>
  </si>
  <si>
    <t>HO1 Dwelling Size Mix</t>
  </si>
  <si>
    <t xml:space="preserve">This policy requires the focusing of development in areas with a higher PTAL score (3-6) and considers the need to ensure housing for the elderly and families is located on lower floors in flatted developments to ensure ease of access to homes and nearby amenity spaces. Therefore, an indirect minor positive effect is recorded. </t>
  </si>
  <si>
    <t xml:space="preserve">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t>
  </si>
  <si>
    <t xml:space="preserve">Whilst this policy will not directly increase public or active travel routes, the focussing of development in town centre areas or area with higher PTAL scores and intensification of development in areas which are most accessible could indirectly assist in increasing sustainable travel habits of future residents. </t>
  </si>
  <si>
    <t xml:space="preserve">Criterion 1b(ii) of this policy requires consideration of  local context and character when determining housing mix. This could help to ensure existing historic character and townscape are maintained, hence a potential minor positive effect has been identified. </t>
  </si>
  <si>
    <t xml:space="preserve">Criterion 1b(ii) of this policy requires consideration of  local context and character when determining housing mix. This could help to ensure existing townscape character maintained, hence a potential minor positive effect has been identified. </t>
  </si>
  <si>
    <t>HO2 Conversion and redevelopment of larger dwellings</t>
  </si>
  <si>
    <t xml:space="preserve">Chapter 04: Housing </t>
  </si>
  <si>
    <t xml:space="preserve">To effectively manage housing growth and ensure that residential conversions into multiple homes do not have a detrimental impact on the character, stock of family sized housing and amenity of local areas; permission will only be granted for proposals for the conversion of larger homes into smaller self-contained residential units (C3) where certain criteria are met, such as the retaining of family-sized space and consideration of local townscape. </t>
  </si>
  <si>
    <t xml:space="preserve">It is suggested the criterion 3e is reworded from "a satisfactory environment in terms of…" to "achieve an excellent environmental in relation to…", as this could help to ensure proposal aspire to achieving the best living conditions for future residents. </t>
  </si>
  <si>
    <t>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t>
  </si>
  <si>
    <t xml:space="preserve">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t>
  </si>
  <si>
    <t xml:space="preserve">An indirect minor positive effect has been identified for IIA11, as policy HO2 requires conversions to retain existing entrances to dwellings where possible, and ensure external alterations of not detract from the appearance of properties. In areas with strong heritage character, this could help to maintain the current setting. </t>
  </si>
  <si>
    <t xml:space="preserve">The addition of explicit text which requires the consideration of the local historic environment could help to further improve the score for IIA13. </t>
  </si>
  <si>
    <t xml:space="preserve">Policy HO2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</si>
  <si>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Policy HO2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</si>
  <si>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Policy HO2 requires conversions to retain space for waste and recycling, and also allows for the redevelopment of existing buildings into multiple homes rather than demolition.</t>
  </si>
  <si>
    <t>Policy HO3 Optimising the use of small housing sites</t>
  </si>
  <si>
    <t xml:space="preserve">This policy sets out the conditions under which small sites could be developed for new homes, and the standards new homes should meet. </t>
  </si>
  <si>
    <t xml:space="preserve">To further enhance the potential positive effect identified, the expansion of criterion 3e to consider connections with adjoining sites or expansion of existing GI on those could help to increase the network of habitats within the Borough. </t>
  </si>
  <si>
    <t xml:space="preserve">Criterion 3a requires small housing sites to take a character led approach to design, which could help to ensure that the current landscape and townscape are conserved. Where trees are currently present, this could help to ensure they remain part of the built environment, hence a potential minor positive effect has been identified. </t>
  </si>
  <si>
    <t xml:space="preserve">IIA10: There is potential for a positive cumulative effect to result from the implementation of Policies HO3: Optimising the use of small housing sites and GI3: Biodiversity in relation to IIA10 (biodiversity). Both policies require the protection and enhancement of biodiversity and green infrastructure, with additional requirements around BNG within GI3. This should help to ensure biodiversity is considered throughout all small housing site developments. 
</t>
  </si>
  <si>
    <t>Policy HO4 Genuinely Affordable Housing</t>
  </si>
  <si>
    <t xml:space="preserve">This policy sets out the affordable housing requirement for the Borough, including details of the mix of tenure and achievement of mixed communities. </t>
  </si>
  <si>
    <t>Medium/long</t>
  </si>
  <si>
    <t xml:space="preserve">The provision of affordable housing within the Borough will support the ability of employers to fill vacancies and allow people to live and work within the Borough. </t>
  </si>
  <si>
    <t>Policy HO5 Housing Estate Renewal and Regeneration</t>
  </si>
  <si>
    <t xml:space="preserve">This policy sets out the criteria for regeneration of existing estates within the Borough, including details of design, housing tenure and size and facilities. </t>
  </si>
  <si>
    <t xml:space="preserve">The policy should make it clearer that quality improvements would be sought to remaining amenity space. </t>
  </si>
  <si>
    <t>Criterion J of Policy HO5 requires future regeneration schemes to ensure there is good access to the site for cyclist and pedestrians, as well as links to public transport. These should help to ensure future residents utilise sustainable travel modes wherever possible</t>
  </si>
  <si>
    <t xml:space="preserve">The addition of ensuring public transport access through the developments as a consideration could further enhance the positive effect identified. E.g. are there bus stops within/on the outskirts of the development. </t>
  </si>
  <si>
    <t xml:space="preserve">Policy HO5 requires estate regeneration to consider links to public transport and an active travel modes such as cycling. This could encourage low carbon travel. The regeneration of older estates could also help to ensure homes are built to higher energy efficiency and low carbon standards. </t>
  </si>
  <si>
    <t xml:space="preserve">The inclusions of low carbon and energy efficient design within regeneration proposals could be included within this policy to further improve the potential positive effect identified. </t>
  </si>
  <si>
    <t xml:space="preserve">Implementation of Policy HO5 could help to increase the density of development and improve the quality of housing within the Borough, thus maintaining current residential areas and protecting Green Belt and Metropolitan Open Land from development. </t>
  </si>
  <si>
    <t xml:space="preserve">This policy encourages the redevelopment of existing estates in order to meet the identified housing need within the Borough. Therefore a minor positive effect has been recorded. </t>
  </si>
  <si>
    <t xml:space="preserve">It is unclear from this policy if additional waste will be created from the redevelopment of existing estates, as it does not currently include a reference to the reuse of materials where possible. However, Local Plan Policy 09: Managing Waste and Supporting the Circular Economy does require developments to address waste management at all stages of a development’s life from the design and construction stages through to the end use and activity on site. </t>
  </si>
  <si>
    <t xml:space="preserve">Policy HO6 sets out the requirements for future older people accommodation, including the need to ensure access to public transport, local facilities, as well as wheelchair accessible accommodation. A mix of older people accommodation is encouraged, including affordable housing. </t>
  </si>
  <si>
    <t xml:space="preserve">The inclusion of wording within this policy to ensure existing or increase accessibility to public transport for older people could help to further the positive effect identified. </t>
  </si>
  <si>
    <t>Policy HO6 encourages the provision of charging points for mobility scooters and directs development into areas with a PTAL score of 3-6, thus residents will be encouraged to use sustainable transport modes. This could help to lower emissions within the Borough.</t>
  </si>
  <si>
    <t xml:space="preserve">Whilst Policy HO7 will not directly increase public transport, the focussing of development in areas with easy access to public transport, shops and services could assist in increasing sustainable travel habits of future residents. </t>
  </si>
  <si>
    <t xml:space="preserve">Criterion 3 of Policy HO7 supports the adaptation of existing dwellings to ensure suitable housing is available for residents with disabilities and specific needs. This could help to ensure dwellings are modified rather than demolished or entire new homes are built, hence a minor positive effect has been identified for IIA13. </t>
  </si>
  <si>
    <t>Policy HO8 Purpose Built Student Accommodation</t>
  </si>
  <si>
    <t xml:space="preserve">This policy sets out criteria for the development of Purpose-Built Student Accommodation (PBSA) within the Borough, including elements of design and accessibility. </t>
  </si>
  <si>
    <t>The policy indirectly supports the achievement of IIA1 as students can encourage economic regeneration in the areas they are located in, which supports the vitality/viability of town centres. The presence of students can also make the Borough attractive for new businesses, as they bring a large pool of skilled labour. Therefore, a potential indirect minor positive effect is identified.</t>
  </si>
  <si>
    <t xml:space="preserve">Policy HO8 sets out that new provision of student accommodation should be located within close proximity to shops, services and facilities which future residents may require. This could help to ensure future students are able to access the services they require. </t>
  </si>
  <si>
    <t>Include the provision of amenity space as a requirement of the policy and cross reference to policy GI2 Open Space.</t>
  </si>
  <si>
    <t>Policy HO8 encourages the development of student accommodation in areas with good access to services and facilities, on the edge of town centres. This could intensify student accommodation in existing areas, reducing the need for future residents to travel.</t>
  </si>
  <si>
    <t xml:space="preserve">The inclusion of a link to the Green Infrastructure chapter or reference to the need for green infrastructure provision in around student accommodation could help to create a potential positive effect for IIA10. </t>
  </si>
  <si>
    <t xml:space="preserve">HO9 Large Scale Purpose Built Shared Living </t>
  </si>
  <si>
    <t xml:space="preserve">Chapter 04: Meeting Harrow’s Housing Needs </t>
  </si>
  <si>
    <t>The policy outlines how large scale purpose built shared living (LSPBSL) will be considered in development proposals. Proposals should comply with Policy H16 of the London Plan and will be assessed against a set of criteria, including how the development meets identified local housing need, as well as provides affordable housing contributions.</t>
  </si>
  <si>
    <t>The policy supports the achievement of objective IIA1 as it highlights that proposals for the development of LSPBSL schemes should be located within the boundaries of Harrow Metropolitan Centre and Wealdstone District Centre, that form part of the Opportunity Area. This is because the area is considered the most sustainable location for accessing public transport, local services, facilities and pursuing employment opportunities. Developments must also provide some flexible workspace within the ground floor. This will provide some workspace for the internal and external residents, as well as help create commercial networks, attract investment, boost economic growth and help achieve the Borough’s economic objectives. Therefore, a potential minor positive effect is recorded.</t>
  </si>
  <si>
    <t xml:space="preserve">The policy supports the achievement of objective IIA2 as it highlights that proposals for the development of LSPBSL schemes must provide some flexible workspace within the ground floor. This will provide some workspace for the internal and external residents, as well as create additional jobs. Therefore, a potential minor positive effect is recorded. </t>
  </si>
  <si>
    <t xml:space="preserve">The policy supports the achievement of objective IIA14 as it highlights that proposals for the development of LSPBSL schemes should demonstrate that different design layouts have been considered, to enable the development to easily be converted to a different use in the future, if needed. This should encourage the efficient use of resources, reduce waste and promote the circular economy as the building can be repurposed. Therefore, a potential minor positive effect is recorded. </t>
  </si>
  <si>
    <t xml:space="preserve">HO10 Housing with shared facilities (Houses in Multiple Occupation) </t>
  </si>
  <si>
    <t>The policy outlines how Houses in Multiple Occupation (HMO) will be considered in development proposals. Proposals will be assessed against a set of criteria, including how the development does not lead to the loss of family housing, and is located in the most accessible location.</t>
  </si>
  <si>
    <t xml:space="preserve">The policy supports the achievement of objective IIA3 as it highlights that proposals for HMO developments will only be permitted providing they contribute to creating an inclusive community and would not harm the mix, balance and well-being of communities through an over-concentration of the property type. Additionally, developments should be designed with accessibility in mind; proposals must ensure all the occupants have an obstruction free, convenient access to communal amenity areas and facilities. Therefore, a potential minor positive effect is recorded. </t>
  </si>
  <si>
    <t xml:space="preserve">The policy supports the achievement of objective IIA12 as it highlights that proposals for HMO developments should not harm the character of the area or the amenity of neighbouring properties. Where developments are proposed on residential streets or areas characterised by family housing, they will be refused as to not disrupt the character of the area, such as relating to the loss of front gardens for parking and bin storage areas. Therefore, a potential minor positive effect is recorded. 
</t>
  </si>
  <si>
    <t xml:space="preserve">The policy supports the achievement of objective IIA14 as it highlights that proposals for HMO developments should make adequate provision for the storage and collection of waste and recycling material generated by residents. Therefore, a potential minor positive effect is recorded. </t>
  </si>
  <si>
    <t xml:space="preserve">HO11 Self-build and Custom-build Housing </t>
  </si>
  <si>
    <t>The policy outlines how Self- and Custom-Build development proposals are considered. Proposals will be assessed against a set of criteria, including how the development considers the provision of affordable and family housing.</t>
  </si>
  <si>
    <t xml:space="preserve">Development is in accordance with policies relating to matters and other relevant Development Plan Policies. </t>
  </si>
  <si>
    <t xml:space="preserve">The policy indirectly supports the achievement of objective IIA3 as support for the development of self- and custom-build homes means that individuals can design homes that are exactly suitable to their own needs, making them as accessible and inclusive as required. Therefore, a potential minor positive effect is recorded. </t>
  </si>
  <si>
    <t xml:space="preserve">HO12 Gypsy and Traveller Accommodation Needs </t>
  </si>
  <si>
    <t>The policy outlines how Gypsy and Traveller Accommodation needs are considered. The Council aims to retain the existing site at Watling Farm, but will support proposals for new sites and pitches providing that there is an identified need. Proposals will be assessed against a set of criteria, including the adequate provision of safe access, basic amenities and measures to minimise environmental impact.</t>
  </si>
  <si>
    <t xml:space="preserve">The policy supports the achievement of objective IIA4 as proposals for new and replacement accommodation must ensure that sites are located in areas with reasonable access to public transport in order to easily access community facilities and services. Any new proposed sites will need to provide a safe and acceptable living environment. Proposals for new and replacement accommodation must make adequate provision for safe access to and from the site, parking and servicing arrangements for all vehicles likely to use the site. Additionally, these sites must not pose a risk to public health and safety, or adversely affect the amenity of site occupants or neighbouring pitches. Finally, proposals for new and replacement accommodation must make adequate provision for amenity space and play areas for residents. Therefore, a potential minor positive effect is recorded.  
</t>
  </si>
  <si>
    <t xml:space="preserve">The policy supports the achievement of objective IIA6 as proposals for new and replacement accommodation must ensure that sites are located in areas with reasonable access to public transport in order to easily access community facilities and services. Therefore, a potential minor positive effect is recorded.  
</t>
  </si>
  <si>
    <t xml:space="preserve">The policy supports the achievement of objective IIA9 as proposals for new and replacement accommodation must take any potential flood risk and the impacts of climate change in account when decided on the location of new sites. This should help to minimise the impacts of climate change on Gypsy and Traveller pitches and sites. Therefore, a potential minor positive effect is recorded.  </t>
  </si>
  <si>
    <t>The policy highlights that proposals for new and replacement accommodation must incorporate adequate landscaping and planting, which may provide benefits for biodiversity in the area. The policy also states that proposals should include measures to minimise any impacts of policy designations on adjacent Sites of Important Nature Conservation (SINCs). This should subsequently protect biodiversity. Therefore, a potential minor positive effect is recorded.</t>
  </si>
  <si>
    <t xml:space="preserve">The policy supports the achievement of objective IIA14 as proposals for new and replacement accommodation must make adequate provision for basic amenities such as waste management. Therefore, a potential minor positive effect is recorded.  
</t>
  </si>
  <si>
    <t>The policy outlines how economic developments, and the provision of employment floorspace, are considered. Proposals will be assessed against a set of criteria, including support for town centre development, providing a range of uses, and employment.</t>
  </si>
  <si>
    <t xml:space="preserve">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t>
  </si>
  <si>
    <t>The policy supports the provision of housing by supporting mixed use development schemes. There is potential for a positive effect to be recorded for IIA5, however as it is not clear how many homes will be provided by mixed use development schemes, an uncertain effect is predicted.</t>
  </si>
  <si>
    <t>The policy should expand on the benefits mixed use development schemes could bring to housing development.</t>
  </si>
  <si>
    <t>Strategic Policy 05: Harrow &amp; Wealdstone Opportunity Area</t>
  </si>
  <si>
    <t>The policy outlines how development within the Harrow and Wealdstone Opportunity Area is prioritised. Proposals will be assessed against a set of criteria, including support for housing, employment opportunities and the intensification and modernisation of existing employment and industrial floorspace.</t>
  </si>
  <si>
    <t xml:space="preserve">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t>
  </si>
  <si>
    <t xml:space="preserve">The policy supports the achievement of objective IIA2 as it directs and supports the delivery of the growth potential identified in the London Plan (2021), including the delivery of a minimum 1000 jobs into the Opportunity Area, supporting employment floorspace to meet the evidenced needs of the borough and wider West London sub-region.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</si>
  <si>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a focus on the delivery of essential infrastructure to support new development across the Harrow and Wealdstone Opportunity Area. This will include the provision of education, health and recreational facilities. Therefore, a potential minor positive effect is recorded.
</t>
  </si>
  <si>
    <t>The policy supports the achievement of objective IIA4 as it highlights that proposals for development within Wealdstone Town Centre will be supported where they contribute to planned improvements to the public realm, including improvements to perceptions of crime and poor safety, and for safe and efficient pedestrian and cycle use. Therefore, a potential minor positive effect is recorded.</t>
  </si>
  <si>
    <t>The policy supports the achievement of objective IIA8 as developments within Harrow Metropolitan Centre should include the provision of Electric Vehicle charging points. This should encourage more residents and tourists to utilise low carbon modes of transport, as opposed to petrol/diesel vehicles. Therefore, a potential minor positive effect is recorded.</t>
  </si>
  <si>
    <t>The policy supports the achievement of objective IIA9 as developments within the Wealdstone Town Centre should contribute to planned improvements to the public realm, such as by responding to the climate change emergency (including flood risk adaptation). Therefore, a potential minor positive effect is recorded.</t>
  </si>
  <si>
    <t>The policy supports the achievement of objective IIA10 as developments along Station Road (linking Wealdstone District Centre and Harrow Metropolitan Town Centre) should contribute to planned improvements to the public realm and road junctions, including the creation of green boulevards. This should enhance biodiversity, by providing benefits for habitats and species. Therefore, a potential minor positive effect is recorded.</t>
  </si>
  <si>
    <t>The policy supports the achievement of objective IIA12 as it highlights that support will be given for developments along Station Road (linking Wealdstone District Centre and Harrow Metropolitan Town Centre) where proposals are of a scale and a high-quality design, consistent with the surrounding suburban character area. 
Development within the Wealdstone Town Centre will be supported when proposals respect and reinforces the centre’s heritage and character in relation to architecture, streetscape, road layout and its relationship with the wider suburban character area. Therefore, due to the consideration given to landscape and townscape character, a potential minor positive effect is recorded.</t>
  </si>
  <si>
    <t>The policy outlines the council will support developments that ensure an appropriate mix of main town centres uses, or that demonstrably contribute to the vitality and vibrancy of the centre or parade.</t>
  </si>
  <si>
    <t>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t>
  </si>
  <si>
    <t xml:space="preserve">The policy supports the achievement of objective IIA2 as the provision of retail, leisure and cultural developments/extensions within town centres should provide part time and full time employment opportunities for local residents.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</si>
  <si>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that community facilities in town centres will be supported where compliant with Policy CI1. The policy resists the loss of any employment, leisure or cultural uses within a neighbourhood parades, as this would reduce the accessibility of residents to essential day to day amenities. The ground floor of any employment, leisure or cultural developments would have to have an accessible and active frontage. Therefore, due to the provision of local accessibility, a potential minor positive effect is recorded. </t>
  </si>
  <si>
    <t>The policy indirectly supports the achievement of objective IIA6 as proposals for new retail, leisure and cultural development in out of centre locations will need to be supported by a Green Travel Plan to enhance sustainable modes of travel between the site and town centre. The policy also highlights that mixed-use developments in town centres and parades will be supported as long as there is provision serving arrangement such as cycle stores between the two uses. This should encourage use of active methods of travel. Therefore, a potential minor positive effect is recorded.</t>
  </si>
  <si>
    <t>The policy supports the achievement of objective IIA7 as it highlights that support will be given for mixed-use developments in town centres and parades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</si>
  <si>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IIA14 as it highlights that mixed-use developments in town centres and parades will be supported as long as there is a clear delineation of access and servicing arrangements (bin store) between the two uses. Therefore, as the policy aims to minimise waste, a potential minor positive effect is recorded.</t>
  </si>
  <si>
    <t>LE2 Night-time and Evening Economy</t>
  </si>
  <si>
    <t>The policy outlines how the evening and night-time economy will be considered in development proposals inside and outside of Harrow Metropolitan Town Centre. Proposals will be assessed against a set of criteria, including how the development supports the vitality and vibrance of the town centre, and the agent of change principle.</t>
  </si>
  <si>
    <t>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t>
  </si>
  <si>
    <t xml:space="preserve">The policy supports the achievement of objective IIA2 as a strong nighttime and evening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</si>
  <si>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IIA7 as it highlights that support will be given for facilities related to the night-time and evening economy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</si>
  <si>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LE3 Industrial Land</t>
  </si>
  <si>
    <t xml:space="preserve">The policy outlines how the Council will support new development of industrial floorspace within appropriate locations. Proposals will be assessed for Strategic Industrial Locations, Locally Significant Industrial Sites and Non-designated Industrial Land. Non-industrial uses on industrial land are also considered.
</t>
  </si>
  <si>
    <t xml:space="preserve">The policy supports the achievement of objective IIA6 as it supports development to intensify, increase or modernise floorspace and premises for a range of industry types, such as sustainable transport functions including intermodal freight  interchanges, rail and bus infrastructure. Therefore, due to the support provided from this policy for the delivery of sustainable transport, a potential minor positive effect is recorded. </t>
  </si>
  <si>
    <t xml:space="preserve">The policy indirectly supports the achievement of objective IIA8 as it supports development to intensify, increase or modernise floorspace and premises for a range of industry types, including utilities infrastructure (such as energy). Therefore, due to the support provided from this policy for the delivery of renewable and low carbon energy capacity, a potential minor positive effect is recorded. </t>
  </si>
  <si>
    <t xml:space="preserve">The policy indirectly supports the achievement of objective IIA14 as proposals to intensify, increase or modernise floorspace and premises within SIL will be supported where the uses fall within the industrial-type activity secondary materials, waste management and aggregates. Therefore, due to the support provided from this policy for the waste economy, a potential minor positive effect is recorded. </t>
  </si>
  <si>
    <t>LE4 Culture and Creative Industries</t>
  </si>
  <si>
    <t>The policy outlines how the Council will support development proposals for cultural and creative industries where certain criteria are met, including being appropriately located and designed.</t>
  </si>
  <si>
    <t>The policy supports the achievement of objective IIA1 as cultural and creative industry facilities, including heritage assets, theatres, art exhibits and music/nightclub venues, encourage tourism within Harrow. The provision of cultural and creative industry facilities will subsequently assist in continuing or increasing the level of footfall, and sustaining the vitality and vibrancy of Harrow. Therefore, due to the provision of economic growth, a potential minor positive effect is recorded.</t>
  </si>
  <si>
    <t xml:space="preserve">The policy supports the achievement of objective IIA2 as support for cultural and creative industries is likely to provide additional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</si>
  <si>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IIA4 as it highlights that support will be given for cultural and creative industries where they take the opportunity to utilise vacant premises in appropriate locations for pop ups or meanwhile uses; this would provide natural surveillance that would not be occurring otherwise, and thus can reduce anti-social behaviour issues arising by reason of such spaces being unoccupied. Support will also be given for cultural and creative industries where for do not harm residential amenity or the free flow and safety of the public highway. Finally, the provision of cultural and creative industry facilities provides opportunities for the community to mix and meet. Therefore, a potential minor positive effect is recorded.</t>
  </si>
  <si>
    <t>The policy supports the achievement of objective IIA7 as it highlights that support will be given for cultural and creative industries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</si>
  <si>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IIA11 as it highlights that cultural facilities include heritage assets and Areas of Special Character, which contribute to the attractiveness of Harrow for both residents and tourists. As a result, the policy will seek to ensure that existing assets are retained and protected, and any opportunity to improve them is realised, including improving public access. Therefore, a potential minor positive effect is recorded.</t>
  </si>
  <si>
    <t>The policy supports the achievement of objective IIA12 as it highlights that support will be given for cultural and creative industries where they are in a location that is appropriate for their use and are of a size, layout and form that is suitable for the intended use. Therefore, a potential minor positive effect is recorded.</t>
  </si>
  <si>
    <t xml:space="preserve">LE 5 Tourism and Visitor Accommodation </t>
  </si>
  <si>
    <t>The policy outlines how the Council will support development proposals for tourism and visitor accommodation where certain criteria are met, including being appropriately located and designed.</t>
  </si>
  <si>
    <t xml:space="preserve">The policy supports the achievement of objective IIA2 as a strong tourism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</si>
  <si>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IIA3 as it highlights that support will be given for new tourism infrastructure where it provides a choice of accessible accommodation in accordance with Policy E10H (Visitor Infrastructure) of the London Plan (2021). This includes the provision of either 10 per cent of new bedrooms to be wheelchair-accessible in accordance with either Figure 30 or 33 of 'British Standard BS8300-2:2018 Design of an accessible and inclusive built environment. Buildings. Code of practice' or 15 per cent of new bedrooms to be accessible rooms in accordance with 
the requirements of 19.2.1.2 of 'British Standard BS8300-2:2018 Design of an accessible and inclusive built environment. Buildings. Code of practice'. Therefore, due to the provision of accessibility, a potential minor positive effect is recorded.</t>
  </si>
  <si>
    <t>The policy supports the achievement of objective IIA4 as it highlights that support will be given for new tourism infrastructure where proposed in areas with good access and links to modes of public transport and active travel routes (e.g. for walking and cycling). Additionally, support will be given for new tourism infrastructure where any vehicle access to and from the highway will be safe. Therefore, a potential minor positive effect is recorded.</t>
  </si>
  <si>
    <t>The policy supports the achievement of objective IIA5 as it sets in place criteria to protect loss of housing that meets the needs of the borough (specifically family homes). Therefore, a potential minor positive effect is recorded.</t>
  </si>
  <si>
    <t>The policy supports the achievement of objective IIA6 as it highlights that support will be given for new tourism infrastructure where proposed in areas with good access and links to modes of public transport and active travel routes. Infrastructure should also ensure adequate drop-off/pick-up and servicing arrangements for private vehicles. Therefore, a potential minor positive effect is recorded.</t>
  </si>
  <si>
    <t>This policy contributes to the minimisation of light and noise pollution, now and in the future, by highlighting that development associated with tourism and accommodations will not harm local residents through noise, disturbance, loss of light or privacy. Developments should be located in town centres to avoid these impacts as much as possible. Therefore, a potential minor positive effect is recorded.</t>
  </si>
  <si>
    <t>The policy supports the achievement of objective IIA11 as the provision of new and improved tourist accommodation provides further opportunities to access local attractions and cultural assets. Additional visitors could generate more tourism based income, allowing for further investment into the conservation and enhancement of heritage assets. Therefore, a potential minor positive effect is recorded.</t>
  </si>
  <si>
    <t>The policy supports the achievement of objective IIA12 as it highlights that support will be given for new tourism infrastructure where the size and character of the site or building are suitable for the proposed use and the development is compatible with the character and appearance of the area. Therefore, a potential minor positive effect is recorded.</t>
  </si>
  <si>
    <t>The policy supports the achievement of objective IIA14 as it highlights that in order to support the circular economy, purpose-built tourism infrastructure proposals should be provide a statement defining their repurpose value, with minimal intervention. The ability to retrofit will also support changing market conditions within Harrow. Therefore, a potential minor positive effect is recorded.</t>
  </si>
  <si>
    <t>This policy supports the achievement of IIA1 as it promotes the provision of enhanced and/or new social infrastructure, which will include facilities such as healthcare, leisure and recreation, sports, and community facilities. This should indirectly support the economic regeneration of the area, and ensure town centres maintain a range of uses. New social infrastructure should preferably be developed in the Harrow and Wealdstone Opportunity area or existing town centres. Therefore, a potential minor positive effect is recorded.</t>
  </si>
  <si>
    <t>This policy supports the achievement of IIA2 as it promotes the provision of enhanced and/or new social infrastructure, which will in turn create a number of full and part time jobs for the local community. As such, a potential minor positive effect is recorded.</t>
  </si>
  <si>
    <t xml:space="preserve">The policy supports the achievement of IIA3 through the promotion of new, and the enhancement of existing social infrastructure, including that of health, recreation, and education services. The policy additionally appears to ensure that development will occur with equitable accessibility in mind through the 'all-abilities accessible buildings' and 'co-location social infrastructure'. The policy aims to avoid discriminatory impact on protected characteristics, in this case religious identity, through the specified consultation of burial grounds requirements. Therefore, a potential minor positive effect has been recorded.
</t>
  </si>
  <si>
    <t>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t>
  </si>
  <si>
    <t>This policy supports the achievement of IIA6 as it highlights that proposals relating to the new or enhanced social and community infrastructure facilities are located within areas that are easily accessible by public transport, walking and cycling, therefore promoting sustainable transport habits. As such, a potential minor positive effect has been recorded.</t>
  </si>
  <si>
    <t>This policy indirectly supports the achievement of IIA7 through the promotion of sustainable travel, as it encourages the use of public transport, walking and cycling which are considered low-carbon modes of travel, in turn reducing the probability of air pollution. As a result a potential minor positive effect has been recorded.</t>
  </si>
  <si>
    <t>The policy neither supports nor detracts from the achievement of the IIA objective. The policy does not demonstrate a contribution towards safeguarding the landscape and townscape in regard to new social infrastructure, nor does it specify that new social infrastructure should not be developed on areas of protected or greenbelt land, however, this is covered in Policy GI1 : Green Belt and Metropolitan Land (Chapter 7).</t>
  </si>
  <si>
    <t>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t>
  </si>
  <si>
    <t>The policy supports the achievement of IIA9 as it has specified that any new play or informal leisure space should maximise opportunities to integrate nature and 'green features' including tree planting and landscaping. This should have a positive impact on biodiversity, potentially leading to biodiversity net gain, and will increase access to green space. Therefore a potential minor positive effect has been recorded.</t>
  </si>
  <si>
    <t>This policy supports the achievement of IIA1 as it promotes the provision of formal and informal sports and recreational centres, which will indirectly support the economic regeneration of the area and ensure town centres maintain a range of uses. Therefore, a potential minor positive effect is recorded.</t>
  </si>
  <si>
    <t>This policy supports the achievement of IIA2 as it promotes the provision of new and enhanced sports and recreation facilities, which will in turn create a number of full and part time jobs for the local community. As such, a potential minor positive effect has been recorded.</t>
  </si>
  <si>
    <t>The policy supports the achievement of IIA3 through the promotion of accessible formal and informal sports and recreational facilities. The Harrow Indoor and Outdoor Sports Facilities Strategy (2023 – 2037) has assessed existing and future needs for sporting infrastructure provision across the borough, and recognises the pressures arising from a growing, ageing and changing population, meaning that sporting infrastructure needs to be protected and enhanced to meet the needs of the changing population. Sports and leisure facilities must allow for equitable access for all residents regardless of their characteristics. As a result, a minor positive effect has been recorded.</t>
  </si>
  <si>
    <t>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t>
  </si>
  <si>
    <t>The policy supports the achievement of IIA6 through the requirement that new and upgraded sports and leisure facilities ensure that sustainable transport options (e.g., public transport, walking and cycling routes) are prioritised for users to minimise the reliance on cars for access. Therefore, a potential minor positive effect is predicted.</t>
  </si>
  <si>
    <t>The policy supports the achievement of IIA1 through the proposed increase in digital connectivity, which will have an impact on the economic growth of the Borough as it plays an important role in maintaining a competitive local economy. It allows for online businesses to thrive and supports flexible working for residents. Therefore a minor positive effect has been recorded.</t>
  </si>
  <si>
    <t xml:space="preserve">The policy supports the achievement of IIA2 through the proposed increase in digital connectivity. This should have an indirect impact on employment within the Borough as there will be greater opportunity for residents to run their businesses or work from home. Since the pandemic, there has been a significant cultural shift and an increased rate in people working from home, increasing reliance on this technology. As a result, a minor positive effect has been recorded. </t>
  </si>
  <si>
    <t>The policy supports the achievement of IIA3 through the proposed increase in telecommunications equipment, that will enable residents and businesses to access high-speed, reliable digital connectivity. Although this is not a tangible facility, it is one that is a necessity for people who work from home, businesses, and individuals for several reasons such as booking healthcare appointments, education, and other services. Improved digital connectivity will increase accessibility to those who may not be able to do these in person. Therefore, a potential minor positive effect has been recorded.</t>
  </si>
  <si>
    <t>The policy supports the achievement of IIA11 through the proposal that telecommunications equipment will only be supported where there would be no unacceptable impact upon areas on biodiversity and landscape value. As a result, a minor positive effect has been recorded.</t>
  </si>
  <si>
    <t>The policy supports the achievement of IIA11 through the proposal that telecommunications equipment will only be supported where there would be no unacceptable impact upon areas of heritage. As such, a potential minor positive effect has been recorded.</t>
  </si>
  <si>
    <t>The policy supports the achievement of IIA12 as the installation of telecommunication equipment will only be supported if the siting and design would minimise its impact upon the amenity of neighbouring occupiers, the host building, and the appearance and character of the area. As such, the policy protects the local landscapes views and character, and therefore a potential minor positive effect has been recorded.</t>
  </si>
  <si>
    <t>Strategic Policy 07: Green Infrastructure</t>
  </si>
  <si>
    <t>Chapter 07: Green Infrastructure</t>
  </si>
  <si>
    <t>The policy outlines how green infrastructure development proposals are considered. Green Belt and Metropolitan Open Land will be protected from development. Biodiversity and drainage should be enhanced in new development.</t>
  </si>
  <si>
    <t>The policy supports objective IIA9 as it states that developments should identify, protect, restore, enhance and extend green infrastructure within the Borough. The policy also highlights that new green infrastructure should consider drainage, with a focus being placed on natural SUDs provision. This should aid in the adaption to the effects of climate change, particularly flood risk. Therefore, a potential minor positive effect is recorded.</t>
  </si>
  <si>
    <t>The policy provides indirect support for IIA13 through protecting and maximising biodiversity, soil and water quality is also likely to benefit. The policy also seeks to ensure that a range of ecosystem services can be provided by green infrastructure. This could include water purification, infiltration and flood storage etc. Therefore, a potential minor positive effect is recorded.</t>
  </si>
  <si>
    <t>GI1 Green Belt and Metropolitan Open Land</t>
  </si>
  <si>
    <t>The policy outlines how development proposals on Green Belt and Metropolitan Open Land are considered. Proposals will be supported that do not have a significant effect on character, openness, public access and biodiversity.</t>
  </si>
  <si>
    <t xml:space="preserve">The policy may restrict the development of employment land, as it may be seen as an inappropriate development within Green Belt and Metropolitan Open Land. However, as Green Belt land is likely to be in less accessible locations throughout the Borough, it may already be unsuitable for certain employment uses, and therefore have no impact on employment land allocation. The Local Plan should allocate sufficient space for housing and employment land elsewhere within the Borough and be able to avoid development within Green Belt and Metropolitan Open Land. A neutral effect is identified overall. </t>
  </si>
  <si>
    <t xml:space="preserve">The policy may restrict the development of housing, as it may be seen as inappropriate development within Green Belt and Metropolitan Open Land. However, as Green Belt land is likely to be in less accessible locations throughout the Borough, it may already be unsuitable for housing, and therefore have no impact on housing allocation. The Local Plan should allocate sufficient space for housing and employment land elsewhere within the Borough and be able to avoid development within Green Belt and Metropolitan Open Land. A neutral effect is identified overall. </t>
  </si>
  <si>
    <t>Enhancement: cross reference with Policy GR7 External Lighting to try and achieve darker night skies in these more open parts of the borough.</t>
  </si>
  <si>
    <t>Enhancement: The policy should safeguard Green Belt and Metropolitan Open Land from all development, not just inappropriate development.</t>
  </si>
  <si>
    <t>The policy provides indirect support for objective IIA13 as by maintaining and protecting the Green Belt and Metropolitan Open Space from inappropriate development, greenfield land is being safeguarded. Therefore, a potential minor positive effect is recorded.</t>
  </si>
  <si>
    <t>GI2 Open Space</t>
  </si>
  <si>
    <t>The policy supports the achievement of objective IIA4 as it highlights that space could be used for the development of community infrastructure in exceptional circumstances. Therefore, a potential minor positive effect is recorded.</t>
  </si>
  <si>
    <t>By developing new areas of open space, the policy indirectly supports objective IIA9 by contributing to the creation of a network of green and blue infrastructure. Therefore, a potential minor positive effect is recorded.</t>
  </si>
  <si>
    <t>GI3 Biodiversity</t>
  </si>
  <si>
    <t>Enhancements=</t>
  </si>
  <si>
    <t>The policy states that development proposals must not result in loss or negative impacts on green or blue corridors. The policy indirectly supports this IIA objective as higher levels of protection may encourage the development of new green/blue corridors across the Borough. Therefore, there is potential for a minor positive effect to be recorded.</t>
  </si>
  <si>
    <t>The policy provides indirect support for IIA13 as by protecting biodiversity, soil and water quality is also likely to benefit from protection. Therefore, a potential minor positive effect is recorded.</t>
  </si>
  <si>
    <t>GI4 Urban Greening, Landscaping and Trees</t>
  </si>
  <si>
    <t>Although not directly referenced by the policy, it can be suggested that a focus on the planting of new, and protection of old, trees will contribute to the minimisation of air pollution, by acting as a natural carbon sink. Therefore, there is potential for a minor positive effect to be recorded.</t>
  </si>
  <si>
    <t>The policy supports objective IIA11 as it places a focus on the protection of heritage assets, such as ancient/veteran trees, trees subject to a TPO, ancient woodland and hedgerows. Any development that would lead to the loss or harm of these heritage assets will not be approved. Therefore, there is potential for a minor positive effect to be recorded.</t>
  </si>
  <si>
    <t>GI5 Food Growing</t>
  </si>
  <si>
    <t xml:space="preserve">This policy outlines how the Council will support proposals to enhance, and increase provision of allotments, city farms and community gardens, and will resist proposals that will lead to their loss. </t>
  </si>
  <si>
    <t>The policy supports objective IIA4 as it supports local food growing measures, such as allotments, city farms and community gardens. Proposals that would result in the loss of these spaces will be resisted. Housing and community developments are encouraged through the policy to include provision for community gardening and food growing, and proposals must demonstrate that options for provision have been explored. These policy factors should help to support the health and wellbeing of Harrow residents through social interaction and education benefits. Therefore, a potential minor positive effect is recorded.</t>
  </si>
  <si>
    <t>The policy supports objective IIA9 as new proposals for allotments and gardens will also have to take flood risk into account when decided on locations for development. This may subsequently lead to the implementation of flood risk mitigation, in order to protect food growth. Therefore, there is potential for an indirect minor positive effect to be recorded.</t>
  </si>
  <si>
    <t>The policy supports the achievement of this IIA objective as by protecting existing, as well as enhancing opportunities for new, allotments, city farms and community gardens, access to greenspace is being provided for residents. The creation of new greenspaces such as these should also support biodiversity through the creation of new habitats. The policy notes that any opportunities for biodiversity should be enhanced. Therefore, there is potential for a minor positive effect to be recorded.</t>
  </si>
  <si>
    <t>The policy supports objective IIA13 as the encouragement of food growth will help to provide soils in the Borough with nutrients, improving the overall quality of the soil. New proposals for allotments and gardens will also have to take soil quality and land contamination into account when decided on locations for development. Therefore, there is potential for a minor positive effect to be recorded.</t>
  </si>
  <si>
    <t>Strategic Policy 08: Responding to the Climate and Nature Emergency</t>
  </si>
  <si>
    <t>Chapter 08: Responding to the Climate and Nature Emergency</t>
  </si>
  <si>
    <t xml:space="preserve">This policy supports the achievement of IIA2 as it promotes the provision of new low carbon development and renewable energy infrastructure in line with Policy CNI2, which should in turn create a number of full and part time jobs for the local community. As such, a potential minor positive effect has been recorded. </t>
  </si>
  <si>
    <t>This policy supports the achievement of IIA4 as it promotes health and wellbeing through an increase in green mobility and a healthier natural environment. The policy specifies that active and low carbon transport options, for instance walking, cycling and public transport, will be promoted which should lead to more opportunity for active travel. Additionally, the policy states that proposals must contribute to a more healthy, resilient natural environment which should in turn present greater opportunities for residents to directly connect with the natural world, improving health and wellbeing including that of residents mental wellbeing. Furthermore, a healthy natural environment should aid the reduction of air pollutants that cause physical health issues such as asthma. By reducing these pollutants, there will likely in turn be a reduction in respiratory issues amongst the population. As such, a potential minor positive effect has been recorded.</t>
  </si>
  <si>
    <t xml:space="preserve">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t>
  </si>
  <si>
    <t xml:space="preserve">This policy supports the achievement of IIA7 through the minimisation of light and noise pollution, and improvement of air quality across the Borough through improvements in sustainable transport and access to nature. This will have a potential minor positive effect. </t>
  </si>
  <si>
    <t xml:space="preserve">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t>
  </si>
  <si>
    <t xml:space="preserve">The policy supports the achievement of IIA9 through the specification for plans to have sustainable design which increases the resilience of people and places from climate risks including drought, overheating, storm and flooding events. This should achieve a potential minor positive effect. </t>
  </si>
  <si>
    <t>This policy works towards achieving IIA10 through the positive management of natural capital and contribution towards building a healthier, more resilient and thriving local natural environment by increasing levels of biodiversity, improving the integrity of ecosystems, and protecting and enhancing carbon storage in the local natural environment. Therefore, a potential minor positive effect has been identified.</t>
  </si>
  <si>
    <t>A potential enhancement for this policy could be the specification that a sustainable use of materials and/or resources would be required.</t>
  </si>
  <si>
    <t xml:space="preserve">The policy supports the achievement of IIA14 through the promotion of the concepts of the circular economy. The policy ensures developments are capable of being easily altered and adapted for future needs to ensure the fullest possible utilisation during their lifetime, which encourages the repurposing of existing space. As such, a potential minor positive effect has been recorded. </t>
  </si>
  <si>
    <t>CN1 Sustainable Design and Retrofitting</t>
  </si>
  <si>
    <t xml:space="preserve">This policy supports the achievement of IIA2 as it promotes the provision of new low carbon infrastructure, which should in turn create a number of full and part time jobs for the local community. As such, a potential minor positive effect has been recorded. </t>
  </si>
  <si>
    <t>This policy supports the achievement of IIA4 as it promotes the provision of new low carbon infrastructure and well designed buildings which may have a positive effect on health and wellbeing, including that of mental wellbeing. As such, a potential minor positive effect has been recorded.</t>
  </si>
  <si>
    <t xml:space="preserve">The policy neither supports nor detracts from the achievement of the IIA objective. Therefore a neutral effect is predicted. However, an enhancement measure has been identified which could improve the performance of this policy against IIA6. </t>
  </si>
  <si>
    <t>A potential enhancement to this policy could be the introduction of sustainable travel within design e.g., the increase in EV charging points included within new development.</t>
  </si>
  <si>
    <t>The policy supports the achievement of the IIA9 objective through the promotion of new buildings designed and built in line with Net Zero carbon standards. This aligns with the requirement of green infrastructure, and therefore a potential minor positive effect has therefore been recorded.</t>
  </si>
  <si>
    <t>The policy highlights that plans should take a proactive approach to mitigating and adapting to climate change, taking into account the long term implications for biodiversity and landscapes. As such, a minor positive effect has been recorded.</t>
  </si>
  <si>
    <t>CN2 Energy Infrastructure</t>
  </si>
  <si>
    <t xml:space="preserve">Enhancement </t>
  </si>
  <si>
    <t xml:space="preserve">This policy supports the achievement of IIA2 as it promotes the provision of energy infrastructure, for instance the installation of wind turbines, which will in turn create a number of full and part time jobs for the local community. As such, a minor positive effect has been identified.  </t>
  </si>
  <si>
    <t>As a result of the promotion of EV charging infrastructure within the policy, there is likely be an increase in sustainable travel through greater accessibility to charging points. This works towards the achievement of IIA6 and therefore a minor positive effect has been recorded.</t>
  </si>
  <si>
    <t xml:space="preserve">The policy supports the achievement of IIA10 through the requirement that new renewable energy infrastructure, such as Solar PV, must be low-lying and unobtrusive, particularly in conservation areas. </t>
  </si>
  <si>
    <t xml:space="preserve">The policy supports the achievement of IIA12 as is states that new renewable energy infrastructure must be low-lying and visually unobtrusive where possible, which will in turn respect the local landscape and townscape and prevent a negative visual impact. As such, a potential minor positive impact has been determined. </t>
  </si>
  <si>
    <t>CN3 Reducing Flood Risk</t>
  </si>
  <si>
    <t>The policy will indirectly contribute to the achievement of IIA1 as by managing flood risk more effectively the risk of impact on the Boroughs business activities will be reduced, and therefore the economic risk also reduces. As such, a minor positive effect has been determined.</t>
  </si>
  <si>
    <t xml:space="preserve">By reducing flood risk in the Borough, the likelihood of a major floor event occurring will be lessened, and therefore safeguard peoples homes, businesses, and health. As such, this policy indirectly helps to achieve IIA4 and therefore a minor positive effect has been identified. </t>
  </si>
  <si>
    <t>Short (&lt;5yrs)</t>
  </si>
  <si>
    <t>The policy indirectly achieves IIA13, as reducing flood risk in the Borough should in turn reduce the likelihood of soil and water pollution, therefore protecting natural resources. As such, a minor positive impact has been recorded.</t>
  </si>
  <si>
    <t>CN4 Sustainable Drainage</t>
  </si>
  <si>
    <t>The policy will indirectly contribute to the achievement of IIA1 as by improving drainage and subsequently managing flood risk more effectively the risk of impact on the Boroughs Business activities will be reduced, and therefore the economic risk also reduces. As such a potential minor positive effect has been recorded.</t>
  </si>
  <si>
    <t>By reducing flood risk in the Borough, the likelihood of a major floor event occurring will be lessened, and therefore safeguard peoples homes, businesses, and health. As such the policy works towards IIA4 and a potential minor positive effect has been identified.</t>
  </si>
  <si>
    <t xml:space="preserve">The policy works towards the achievement of IIA10 through the design and implementation of drainage systems being built with safeguarding biodiversity in mind. The policy states that urban drainage should be deigned and implemented in a manner that promotes multiple benefits, including enhancing biodiversity and urban greening, The policy states there is also a strong preference of green over grey drainage features, and approaches such as SuDS that consider biodiversity are considered best practice. As such, a potential minor positive effect has been determined. </t>
  </si>
  <si>
    <t xml:space="preserve">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t>
  </si>
  <si>
    <t>CN5 Waterway Management</t>
  </si>
  <si>
    <t xml:space="preserve">An increase in the management of waterways may introduce new job opportunities into the Borough and therefore should have a positive impact on employment rates. As such, this has an indirect impact on IIA2 and therefore a potential minor positive effect has been determined. </t>
  </si>
  <si>
    <t>The policy supports the achievement of IIA9 through the increase in waterway management across the Borough. It states that where feasible, a scheme for restoring culverted sections of river or watercourse should occur which must include an adequate buffer for flooding, therefore mitigating the flood risk to development within in the Borough. There must be an undeveloped buffer zone of 8 metres of a main river, and 5 metres of an ordinary watercourse, to mitigate the risk of flooding. As a result, a potential minor positive impact has been recorded.</t>
  </si>
  <si>
    <t>The policy supports the achievement of IIA10 through the proposed implementation of environmental enhancements to open sections of river or watercourse and the restoration of the watercourse back to a more natural state, which should in turn improve biodiversity. This is because watercourses are valued as an important resource both for biodiversity and for sustainable flood management. It is additionally stated that any activities or developments within an area of river, watercourse or water body must not cause deterioration and should enhance the condition of the river, watercourse or water body. Specifically, activities and developments should achieve ‘good ecological status or potential’. As such, a potential minor positive effect has been determined.</t>
  </si>
  <si>
    <t>Strategic Policy 09: Managing Waste and Supporting the Circular Economy</t>
  </si>
  <si>
    <t>Chapter 09: Managing Waste and the Circular Economy</t>
  </si>
  <si>
    <t>The policy outlines how the Council supports sustainable waste management and will aim to reduce waste created within the Borough, as well as incorporate the principles of the circular economy where possible. Existing waste sites will be safeguarded and the loss of any waste management sites should be compensated for.</t>
  </si>
  <si>
    <t xml:space="preserve">The policy neither supports nor detracts from the achievement of the IIA objective.  Therefore a neutral effect is predicted.  </t>
  </si>
  <si>
    <t>The policy supports this IIA objective as it states that developments should be designed appropriately and positively contribute to local character. Therefore, there is potential for a minor positive effect to be recorded.</t>
  </si>
  <si>
    <t>CE1 Reducing and Managing Waste</t>
  </si>
  <si>
    <t>The policy highlights that the provision for waste facilities within developments must be located and screened to mitigate any noise impacts. Therefore, there is potential for a minor positive effect to be recorded.</t>
  </si>
  <si>
    <t>CE2 Design to Support the Circular Economy</t>
  </si>
  <si>
    <t xml:space="preserve">The policy outlines how the development proposals should incorporate the principles of the circular economy throughout construction and operation. Major developments should aim to be net zero waste. </t>
  </si>
  <si>
    <t>The policy supports this IIA objective as it highlights that developments should apply the principles of circular economy in regards to waste management, in line with the London Plan Policy SI7. These principles should be considered for the construction and operation of all developments in order to conserve resources and improve resource efficiency, and all developments should aim to be net zero. This suggests that building materials should be repurposed where possible, in order to minimise waste. Therefore, there is potential for a significant positive effect to be recorded.</t>
  </si>
  <si>
    <t>Chapter 10: Transport and Movement</t>
  </si>
  <si>
    <t>The policy provides indirect support for the achievement of objective IIA as by improving the transport infrastructure in Harrow, the policy is also improving regional connectivity and infrastructure. This could subsequently support job creation and economic growth across London, as employment becomes more accessible. Therefore, there is potential for a minor positive effect to be recorded.</t>
  </si>
  <si>
    <t>The policy provides indirect support for objective IIA7 as by switching to low/zero carbon modes of transportation, air pollution generated by transport in the Borough should be minimised. Therefore, there is potential for a minor positive effect to be recorded.</t>
  </si>
  <si>
    <t>National</t>
  </si>
  <si>
    <t>The policy supports the achievement of objective IIA8 through support for a switch to electric vehicles and car clubs, as well as active modes of travel. Low emission freight and delivery trips will also be supported.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</si>
  <si>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M1 Sustainable Transport</t>
  </si>
  <si>
    <t>The policy outlines how development must enhance cycle and pedestrian connections, and other forms of sustainable travel. Safe and convenient access routes for pedestrians, cyclists and those with disabilities should be prioritised. Provision should be made for cycle parking.</t>
  </si>
  <si>
    <t>The policy provides support for objective IIA3 as it aims to create a safe and accessible cycle parking for all users. Additionally, new development should be designed in accordance with the London Plan’s Healthy Streets approach, prioritising safe and convenient access routes for pedestrians, cyclists and those with disabilities. Therefore, there is potential for a minor positive effect to be identified.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</si>
  <si>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Safe and convenient access routes will be prioritised for pedestrians, cyclists and those with disabilities.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Finally, the provision of active transport facilities- such as showers, changing rooms and lockers- will increase the accessibility of active travel to more people.  Therefore, there is potential for a minor positive effect to be recorded.</t>
  </si>
  <si>
    <t>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t>
  </si>
  <si>
    <t>The policy supports the achievement of objective IIA8 through support for low carbon, active modes of travel.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</si>
  <si>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Enhancement: consideration of electric/hybrid vehicles would enhance this policy further.</t>
  </si>
  <si>
    <t>M2 Parking</t>
  </si>
  <si>
    <t>The policy supports objective IIA3 as it highlights that developments should consider safety, security and accessibility when planning the design and layout of parking areas (including those for scooters, motorcycles and bicycles). Therefore, there is potential for a minor positive effect to be recorded.</t>
  </si>
  <si>
    <t>Enhancement: Consideration of any equality issues that may exist in relation to parking.</t>
  </si>
  <si>
    <t>The policy supports the achievement of objective IIA9 by highlights that off-street parking should provide soft landscaping, permeable surfaces and appropriate boundary treatments to offset any increases to surface water run off, and subsequently flood risk. Therefore, there is potential for a minor positive effect to be recorded.</t>
  </si>
  <si>
    <t>M3 Deliveries, Servicing and Construction</t>
  </si>
  <si>
    <t>The policy supports the achievement of objective IIA4 by highlighting the importance of designing developments appropriately, to ensure adequate provision for emergency services access, deliveries, servicing, refuse collection, and visitor drop-off and pickups. Therefore, there is potential for a minor positive effect to be recorded.</t>
  </si>
  <si>
    <t>The policy provides indirect support for objective IIA7 as by reducing the number of freight, serving and delivery trips to developments during construction and operation, as well as switching to low/zero carbon modes of transportation, air pollution generated by transport in the Borough should be minimised. Therefore, there is potential for a minor positive effect to be recorded.</t>
  </si>
  <si>
    <t>The policy provides indirect support for the achievement of objective IIA8 through support for low emission modes of delivery and servicing, in line with TfL's latest guidance. The incorporation of low emission modes of delivery/services and construction into the transport infrastructure should minimise the carbon emissions produced by transport in the Borough, as well as contribute to national aims to reduce carbon emissions. Therefore, there is potential for a minor positive effect to be recorded.</t>
  </si>
  <si>
    <t>Screened in/out</t>
  </si>
  <si>
    <t>Permanence/Reversibility</t>
  </si>
  <si>
    <t>Significance with draft LP policies</t>
  </si>
  <si>
    <t>Greenfield/Brownfield</t>
  </si>
  <si>
    <t>Greenfield site</t>
  </si>
  <si>
    <t>Brownfield site</t>
  </si>
  <si>
    <t>Site contains greenfield and brownfield land</t>
  </si>
  <si>
    <t xml:space="preserve">This policy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Therefore, an overall minor positive effect has been recorded, </t>
  </si>
  <si>
    <t xml:space="preserve">Policy HO2 contains a specific criterion (2e) which requires conversion developments to ensure there is adequate light, with limited noise exposure. </t>
  </si>
  <si>
    <t>Chapter 06: Community Infrastructure</t>
  </si>
  <si>
    <t xml:space="preserve">The policy outlines that proposals will be required to make contributions towards the provision of enhanced or new social infrastructure, in locations where there are existing capacity issues or a need is identified, to support new development. The Council seeks to retain and protect existing social infrastructure and community facilities from loss to alternative uses. </t>
  </si>
  <si>
    <t>The policy outlines that proposals for uses that would support existing or proposed outdoor sport and recreational facilities, and increase the capacity and quality, will be supported where they meet certain criteria.</t>
  </si>
  <si>
    <t>The policy outlines that proposals for the installation of telecommunications equipment will be supported where they meet specific criteria.</t>
  </si>
  <si>
    <t>The policy outlines requirements and recommendations related to energy infrastructure.</t>
  </si>
  <si>
    <t>The policy outlines requirements and recommendations related to reducing flood risk.</t>
  </si>
  <si>
    <t>The policy outlines that all development is required to reduce the risk of surface water flooding, through separation of foul and surface water flows and the incorporation of Sustainable Urban Drainage Systems.</t>
  </si>
  <si>
    <t>The policy outlines that development proposals should seek to maximise the multifunctional social, economic and environmental benefits of rivers and waterways</t>
  </si>
  <si>
    <t>The strategy contributes to the achievement of objective IIA11 as it aims for the Borough’s Metropolitan Open Land, Green Belt and other open space (including gardens) to be maintained and enhanced as an interconnected network of green infrastructure and open watercourses supporting biodiversity and healthy lifestyles. Access to green infrastructure will also be enhanced (e.g.: through the Wood Farm extension to Stanmore Country Park). Therefore, a potential minor positive effect is recorded.</t>
  </si>
  <si>
    <r>
      <rPr>
        <sz val="11"/>
        <rFont val="Calibri"/>
        <family val="2"/>
        <scheme val="minor"/>
      </rPr>
      <t>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t>
    </r>
    <r>
      <rPr>
        <sz val="11"/>
        <color rgb="FFFF0000"/>
        <rFont val="Calibri"/>
        <family val="2"/>
        <scheme val="minor"/>
      </rPr>
      <t xml:space="preserve">. </t>
    </r>
    <r>
      <rPr>
        <sz val="11"/>
        <rFont val="Calibri"/>
        <family val="2"/>
        <scheme val="minor"/>
      </rPr>
      <t>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t>
    </r>
    <r>
      <rPr>
        <sz val="11"/>
        <color rgb="FFFF0000"/>
        <rFont val="Calibri"/>
        <family val="2"/>
        <scheme val="minor"/>
      </rPr>
      <t xml:space="preserve">
</t>
    </r>
    <r>
      <rPr>
        <sz val="11"/>
        <color theme="1"/>
        <rFont val="Calibri"/>
        <family val="2"/>
        <scheme val="minor"/>
      </rPr>
      <t xml:space="preserve">
</t>
    </r>
  </si>
  <si>
    <t>The policy supports the achievement of objective IIA1 as all tall buildings (7 storeys or 21m from the ground level to the highest point of the building) are directed for development within the Harrow and Wealdstone Opportunity Area. As tall buildings are often designated as employment spaces (e.g.: offices) this could positively impact the economic development of the opportunity area. Therefore, a potential minor positive effect is recorded.</t>
  </si>
  <si>
    <t xml:space="preserve">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t>
  </si>
  <si>
    <t xml:space="preserve">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t>
  </si>
  <si>
    <t xml:space="preserve">The policy supports the achievement of objective IIA6 as it highlights that proposals for LSPBSL schemes should be located in the most appropriate area for public transport (e.g.: areas that have a PTAL rating of 5-6 with good access to public transport, local services and facilities). This promotes the use of sustainable modes of transport. Therefore, a potential minor positive effect is recorded. </t>
  </si>
  <si>
    <t xml:space="preserve">The policy supports the achievement of objective IIA6 as it highlights that proposals for HMO developments should be located in the most appropriate area for public transport (e.g.: areas that have a PTAL rating of 4-6 with good access to public transport, local services and facilities). This promotes the use of sustainable modes of transport. Therefore, a potential minor positive effect is recorded. </t>
  </si>
  <si>
    <t xml:space="preserve">The policy supports the achievement of objective IIA9 as it highlights that proposals for HMO developments should be located in the most appropriate locations for public transport (PTAL 4-6). This indirectly reduces the need for hard landscaping (e.g.: areas for car parking) which often results in a heightened flood risk. Therefore, a potential minor positive effect is recorded. </t>
  </si>
  <si>
    <t xml:space="preserve">The policy supports the achievement of objective IIA10 as it highlights that proposals for HMO developments should be located in the most appropriate locations for public transport (PTAL 4-6). This indirectly benefits biodiversity as it reduces the need for hard landscaping (e.g.: areas for car parking) which often results in a loss of biodiversity through the removal of habitats. Therefore, a potential minor positive effect is recorded. 
</t>
  </si>
  <si>
    <t xml:space="preserve">The policy supports the achievement of objective IIA5 as the provision for self- and custom-build homes will contribute to the number of additional homes being delivered within the Borough. Self- and custom-build homes will be supported where there is an identified need on the Harrow self-build and custom housebuilding register. The policy makes provision for affordable housing, which will be required for any major self or custom built developments (e.g.: 10 or above units). The Council will also work with stakeholders to bring forward potential sites to increase the delivery of family sized housing in order to address local needs. These factor also apply for proposals for community-led housing. Therefore, a potential minor positive effect is recorded.  </t>
  </si>
  <si>
    <t>The policy supports objective IIA9 as it states that new developments must utilise a design-led approach to maximise opportunities for local greening such as SUDs. The policy also highlights that proposals for the provision of non-permeable surfaces (e.g.: hard surfacing of forecourts and front gardens) should be avoided. Therefore, there is potential for a minor positive effect to be recorded.</t>
  </si>
  <si>
    <t>The policy outlines how urban greening, landscaping and trees are considered in development proposals. Development proposals must maximise opportunities for local greening (e.g.: through high quality and species diverse landscaping, trees, wildlife habitat, green roofs, green walls and Sustainable Drainage Systems). Major development proposals must increase the overall value of green cover on site to achieve the London Plan recommended Urban Greening Factor (UGF).</t>
  </si>
  <si>
    <t>Strategic Policy 10 Movement</t>
  </si>
  <si>
    <t xml:space="preserve">Policy HO3 aims to ensure small sites (less then 0.25ha) optimise potential housing delivery. This should help to maximise the number of homes delivered within the Borough, helping to meet housing needs. Therefore a potential minor positive effect has been recorded. </t>
  </si>
  <si>
    <t>IIA Report</t>
  </si>
  <si>
    <r>
      <t>Minor Positive Effect:</t>
    </r>
    <r>
      <rPr>
        <sz val="10"/>
        <color theme="1"/>
        <rFont val="Arial"/>
        <family val="2"/>
      </rPr>
      <t xml:space="preserve"> the policy option supports the achievement of this objective; it addresses some relevant assessment questions, although it may have only a minor beneficial effect</t>
    </r>
  </si>
  <si>
    <r>
      <t>Minor Negative Effect:</t>
    </r>
    <r>
      <rPr>
        <sz val="10"/>
        <color theme="1"/>
        <rFont val="Arial"/>
        <family val="2"/>
      </rPr>
      <t xml:space="preserve"> the policy option appears to conflict with the achievement of this objective; it does not address relevant assessment questions and may result in minor adverse effects</t>
    </r>
  </si>
  <si>
    <r>
      <t>Significant Positive Effec</t>
    </r>
    <r>
      <rPr>
        <sz val="10"/>
        <color theme="1"/>
        <rFont val="Arial"/>
        <family val="2"/>
      </rPr>
      <t>t: the policy option supports the achievement of this objective; it addresses all relevant assessment questions and could result in a potentially significant beneficial effect e.g. improved access by walking and cycling modes to a local or town centre</t>
    </r>
  </si>
  <si>
    <t>Definitions of Significance of Effects Against the IIA Objectives</t>
  </si>
  <si>
    <r>
      <t>Significant Negative Effect:</t>
    </r>
    <r>
      <rPr>
        <sz val="10"/>
        <color theme="1"/>
        <rFont val="Arial"/>
        <family val="2"/>
      </rPr>
      <t xml:space="preserve"> the policy option works against the achievement of this objective; it could exacerbate a negative situation and may result in a potentially significant adverse effect e.g. loss of all or part of a designated ecological site of national importance.</t>
    </r>
  </si>
  <si>
    <t xml:space="preserve">The policy supports the achievement of objective IIA8 as it highlights that proposals for developments should be located in the most appropriate locations for public transport (PTAL 4-6). This could encourage the use of sustainable/low carbon modes of travel, leading to a reduction in transport derived emissions across the Borough. Therefore, a potential minor positive effect is recorded. </t>
  </si>
  <si>
    <t xml:space="preserve">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t>
  </si>
  <si>
    <t>Policy HO8 sets out that new provision of student accommodation should be located within close proximity to shops, services and facilities which future residents may require. It is also noted that criterion 1c requires developers to confirm a need for purpose-built student accommodation with a high education provider and evidence this prior to development. Therefore, a potential minor positive effect is identified.</t>
  </si>
  <si>
    <t>The policy supports the achievement of objective IIA11 as it safeguards protected views identified within Harrow, including that of heritgae landmarks such as St. Mary’s Church. Therefore, a potential minor positive effect is recorded.</t>
  </si>
  <si>
    <t xml:space="preserve">This policy requires the focusing of development in areas with a higher PTAL score (3-6) which should ensure residents have good access local facilities and services, including public transport. The policy also considers the need to ensure ground floor flats are designed with those with physical disabilities and elderly residents in mind. This could help to ensure ease of access to homes and nearby amenity spaces for all future residents. Therefore, an indirect minor positive effect is recorded. </t>
  </si>
  <si>
    <t>Permanent
Continual
Magnitude: High 80%+ receptor or environmental capacity affected; or Medium 40-80% of receptor or environmental capacity of affected
The effect could be to:
•	enhance and redefine the location in a positive manner, making a contribution at a national or international scale; 
•	repair or restore receptors badly damaged or degraded through previous uses; and/or 
•	improve one or more key elements/features/ characteristics of a receptor with recognised quality such as a specific regional or national designation.</t>
  </si>
  <si>
    <t xml:space="preserve">All questions relating to the SA objective in column A will be outlined here. </t>
  </si>
  <si>
    <t xml:space="preserve">Policy HO8 will help to deliver student accommodation within the Borough over the lifetime of the plan, the design of which will have to consider access to local services and facilities and deliver a range of accommodation types. This will help to meet the housing needs of the Borough although the need for student housing has not been identified as high within the draft Housing Needs Assessment (September 2022). A potential minor positive effect has been identified. </t>
  </si>
  <si>
    <t>The policy supports the achievement of objective IIA4 as all new development must comply with accessibility and inclusivity design standards, including those relating to safety. This includes the specific consideration of women, children and the disabled. This will contribute towards the achievement of safe neighbourhoods. Therefore, a potential minor positive effect is recorded.</t>
  </si>
  <si>
    <t>The policy supports the achievement of objective IIA5 as all new development must comply with accessibility and inclusivity design standards. This includes ensuring that there are no barriers to use  and access of the development, and that the development is flexible for the changing needs of residents. This will ensure that new development meets the needs of all residents, including those that are elderly or disabled. Therefore, a potential minor positive effect is recorded.</t>
  </si>
  <si>
    <t>The policy supports the achievement of objective IIA11 as adaptations to make heritage assets safer and more inclusive will be supported where harm to the asset is avoided. This will help to enhance access to heritage assets, whilst also conserving them. This should help to improve the overall condition of Harrows historic environment. Therefore, a potential minor positive effect is recorded.</t>
  </si>
  <si>
    <t>It is assumed that this policy will work alongside Policy G1 and G2.</t>
  </si>
  <si>
    <t>Policy description</t>
  </si>
  <si>
    <t>This policy will work alongside Policy GR3 (Public Realm &amp; Connecting Places).</t>
  </si>
  <si>
    <t xml:space="preserve">The policy outlines that basement development will be supported for ancillary accommodation where:
a.	Do not harm neighbouring residential amenity;
b.	Do not comprise more than 50% of the amenity spaces within a site; 
c.	Do not extend into the rear garden greater than 50% of the depth of the host dwelling when measured from the principal rear elevation;
d.	Do not exacerbate flood risk, ground water conditions, ground stability or harm tree roots within the application site or neighbouring sites;
e.	Remain as ancillary accommodation to the primary dwelling, retaining internal access through the primary dwelling with satisfactory amenity conditions. 
f.	Provide ancillary features such as lightwells, grilles and railings that are appropriate in size and number and do not result in visual clutter within the front garden causing harm to the street scene. 
g.	Continue to provide for appropriate landscaping and parking provision within the front garden
Habitable space within basement proposals located within Flood zone 3A/3B will not be supported. </t>
  </si>
  <si>
    <t>The policy supports the achievement of objective IIA9 as basement development will not be supported in flood zones 3a/3b. Subsequently, this minimises flood risk for developments. Therefore, a potential minor positive effect is recorded.</t>
  </si>
  <si>
    <t>The policy supports the achievement of objective IIA5 as support for the development of basements will increase living space available within homes, which may allow for the provision of a new bedroom. This should subsequently support larger households in the Borough. Therefore, a potential minor positive effect is recorded.</t>
  </si>
  <si>
    <t>The policy indirectly supports the achievement of objective IIA10 as basement development will not be supported where more than 50% of amenity space will be removed. Subsequently, this provides some protection for habitats and species residing in amenity space. Additionally, basement development should not harm tree roots. Therefore, a potential minor positive effect is recorded.</t>
  </si>
  <si>
    <t>The policy supports the achievement of objective IIA13 as basement development will not be supported where ground water conditions are exacerbated. Subsequently, this minimises water pollution created as a result of development. Therefore, a potential minor positive effect is recorded.</t>
  </si>
  <si>
    <t xml:space="preserve">The policy outlines that new development is required to comply with accessible and inclusive design standards to ensure that the built environment can be used safely and with dignity by all regardless of disability, age, gender, sexuality, ethnicity, or economic circumstances. There should be no inhibiting barriers to access and use, and developments must be designed with inbuilt flexibility to ensure that they can be adapted for inclusivity and the changing needs of a building’s occupants over its lifetime. Developments must be designed in line with Secure by Design principles, specifically considering the safety of women, children and the disabled. Housing developments must be tenure neutral, there must be no design differences based on the tenure of dwellings. All communal private amenity space must be accessible to all residents regardless of tenure. Adaptations to heritage assets will be supported where they make the building or surrounds safer and more inclusive, and substantial harm to heritage significance of the asset is avoided. Commercial and public buildings must have accessible public toilet provision in line with the latest British Standard, including child changing stations accessible to all parents and carers. </t>
  </si>
  <si>
    <t>The policy outlines that the protected views identified in Harrow will be safeguarded. Development within a Protected Views Restricted Corridor that exceeds the specified threshold height will be refused. Development within a Protected Views Setting Corridor should form an attractive element in its own right and conserve or enhance the viewers’ ability to recognise and to appreciate the landmark.</t>
  </si>
  <si>
    <t>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conserve or enhance the viewers’ ability to recognise and to appreciate landmarks (in particular St. Mary’s Church and Harrow on the Hill, and the Harrow Weald Ridge). Furthermore, opportunities to create new local views should be maximised through the design and layout of new development. Development should not harm the characteristics and composition of the protected views and their landmark elements. Therefore, a potential significant positive effect is recorded.</t>
  </si>
  <si>
    <t>The policy supports the achievement of objective IIA3 as the provision of the Harrow Community Infrastructure Levy (CIL) will ensure that new development helps to fund the cost of new or enhanced strategic infrastructure such as schools, libraries and healthcare. This will support the cumulative impacts of development across the borough. Therefore, a potential minor positive effect is recorded.</t>
  </si>
  <si>
    <t>The policy outlines how the Council will manage the historic environment to ensure that development proposals conserve and enhance the significance of heritage assets (both designated or non-designated).</t>
  </si>
  <si>
    <t>HE1 Historic Environment</t>
  </si>
  <si>
    <t>The policy outlines how heritage assets will be considered in development proposals. Proposals should describe the significance of any heritage assets affected by development, including any contribution made be setting, and will be assessed through a Heritage Impact Assessment.</t>
  </si>
  <si>
    <t>The inclusion of wording in criterion B (Flatted Developments) to the effect of ensuring houses on lower floors are prioritised for all residents with mobility difficulties could help to enhance the potential positive effect identified.</t>
  </si>
  <si>
    <t xml:space="preserve">The inclusion of wording in criterion B (Flatted Developments) to the effect of ensuring houses on lower floors are prioritised for all residents with mobility difficulties could help to enhance the potential positive effect identified. </t>
  </si>
  <si>
    <t xml:space="preserve">The policy states that all new public realm should, where practicable, provide for environmental improvements in accordance with relevant policies in Chapter 7 of the Local Plan. This should promote the creation of new habitats in urban areas which may result in biodiversity benefits. A potential minor positive effect is therefore identified.  </t>
  </si>
  <si>
    <t>The policy outlines that all development proposals should seek to minimise the adverse impacts of deliveries, freight and servicing by promoting efficiency and mitigating any effects.</t>
  </si>
  <si>
    <t xml:space="preserve">This policy outlines how new public realm development will be supported where appropriate. </t>
  </si>
  <si>
    <t xml:space="preserve">This policy states that green spaces should support the historic environment through their ability to enhance heritage assets and link to local history. As a result, a minor positive effect  is recorded. </t>
  </si>
  <si>
    <t>The policy directs most development to the Harrow &amp; Wealdstone Opportunity Area which is a very accessible part of the Borough. The policy identifies that the Council will support design-led developments which respond positively to the character and context of the location within which they are proposed. This could be inferred to mean in relation to public transport access but this is not made explicit. Additionally, LBHC will work with strategic partners in conjunction with the Infrastructure Delivery Plan to identify essential infrastructure for growth. This will include the provision of highway improvements. Therefore, a potential minor positive effect is identified.</t>
  </si>
  <si>
    <t>The policy supports the achievement of objective IIA3 as it highlights a focus on the delivery of essential infrastructure to support new development across Borough. LBHC will work with strategic partners in conjunction with the Infrastructure Delivery Plan to identify essential infrastructure for growth. This will include the provision of education, health and recreational facilities. Therefore, a potential significant positive effect is recorded.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</si>
  <si>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Improvements to road safety in line with the Mayor's Vision Zero objective, will take place in order to facilitate this.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Therefore, there is potential for a minor positive effect to be recorded.</t>
  </si>
  <si>
    <t xml:space="preserve">The policy outlines that development proposals must facilitate improvements to transport infrastructure through active travel, and the public transport network to deliver safe, accessible, inclusive, healthy, walkable, sustainable neighbourhoods, and mitigate their transport impacts though planning obligations. </t>
  </si>
  <si>
    <t>The policy supports objective IIA6 as it highlights that developments in Town Centres should prioritise walking, cycling and public transport, including access to and from town centres.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t>
  </si>
  <si>
    <t>Parking developments should be designed appropriately as not to adversely impact upon town centre vibrancy and vitality in line with the Harrow Parking Strategy, which should subsequently help to conserve the Borough's townscape character. The policy also sates that services and activities within the public realm will be supported. Therefore, there is potential for a minor positive effect to be recorded.</t>
  </si>
  <si>
    <t>The policy supports objective IIA4 as it highlights that developments in town centres should prioritise walking and cycling. Safety, security and accessibility should be considered when planning the design and layout of parking areas (including those for scooters, motorcycles and bicycles). Access to and from the public highway should maintain and, where necessary, give priority to the convenience of pedestrians and cyclists, in line with London Plan Policy T2, particularly through the installation of cycle lanes. Developments that would result in a risk to highway safety will be resisted. Therefore, there is potential for a minor positive effect to be recorded.</t>
  </si>
  <si>
    <t>The policy outlines that development proposals including motorcycle parking and EV charging will be supported. Any provision for parking should not impact on the character of the area or the vibrancy/viability of town centres.</t>
  </si>
  <si>
    <t>The policy provides support for the achievement of this objective as it supports opportunities to improve the efficiency of deliveries, services, and construction, which should facilitate a reduction in road congestion. For example, the policy highlights that developments should promote facilities such as parcel lockers or concierge services to enable efficient online retailing and reduce the number of missed deliveries. Similarly, construction deliveries should be arranged outside of peak hours, to limit congestion. All developments should submit a Construction Logistics Plan (for major applications only), to showcase that any negative impacts on the transport network generated in the construction phase of the development will be managed and mitigated. Development proposals which facilitate sustainable freight movement by rail, waterways and road where appropriate, will be supported in line with Policy T7 of the London Plan. Overall, a potential for a minor positive effect to be recorded.</t>
  </si>
  <si>
    <t>The policy provides support for this IIA objective as it highlights that waste creation in the Borough should be minimised, and waste self-sufficiency promoted in line with London Plan Policy SI8. The policy also requires all new major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t>
  </si>
  <si>
    <t>The policy highlights that proposals for retrofit of existing buildings must consider impacts on the historic environment and heritage assets, therefore indirectly aiding the conservation of their settings. The policy also states that Historic England guidelines should be considered when retrofitting older buildings. As such, a minor potential positive effect has been recorded.</t>
  </si>
  <si>
    <t>The policy outlines that all new buildings should be designed and built to be Net Zero Carbon in operation. They should be ultra-low energy buildings, utilise low carbon heat with no gas connection, contribute to the generation of renewable energy on-site, and be constructed with low levels of embodied carbon. The use of sustainable conversion and retrofitting measures will be encouraged and supported to improve the energy efficiency of buildings.</t>
  </si>
  <si>
    <t xml:space="preserve">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In addition, rainwater should be utilised as a resource where feasible through rainwater harvesting and blue roofs. The policy also states that greenfield run off rates must be achieved. As such, a potential significant positive effect has been identified. </t>
  </si>
  <si>
    <t>The policy supports objective IIA12 as it states that developments that make provision for hard and soft landscaping must ensure that it is appropriate to the character of the area,  the visual setting of the building and must prioritise the use of native species. Therefore, there is potential for a minor positive effect to be recorded.</t>
  </si>
  <si>
    <t>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Trees identified for protection must be protected during construction, with appropriate Root Protection Areas identified and safeguarded.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t>
  </si>
  <si>
    <t>The policy provides indirect support for objective IIA12 as it can be assumed that the protection of Green Belt and MOL from inappropriate development includes development that would have a negative visual impact. Additionally, the policy states that the retention and integration of existing trees, and new tree planting, will be encouraged. Therefore, a potential minor positive effect is recorded.</t>
  </si>
  <si>
    <t>The policy supports the restoration, enhancement and extension of green infrastructure where appropriate, which should provide more residents with access to green, open space. The policy also states that there should be no net loss of green space in the Borough, placing protection on access to nature in existing spaces. Additionally, green infrastructure will support local food growing measures, such as allotments. These policy factors should help to support the health and wellbeing of Harrow residents. Therefore, a potential minor positive effect is recorded.</t>
  </si>
  <si>
    <t>The policy supports the achievement of objective IIA11 as it highlights that support will be given for proposals within the Harrow &amp; Wealdstone Opportunity Area where new development conserves and enhances the significance of heritage assets. More specifically, proposals within Wealdstone Town Centre will be supported where developments respect and reinforce the centre’s heritage and character in relation to architecture, streetscape, road layout and its relationship with the wider suburban character area. Furthermore, the policy will ensure new development conserves and enhances the significance of heritage assets, including the Harrow on the Hill Conservation area. Therefore, due to the consideration given to the historic environment, a potential minor positive effect is recorded.</t>
  </si>
  <si>
    <t>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car parking in line with London Plan standards,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t>
  </si>
  <si>
    <t>The policy supports the achievement of objective IIA4 as it highlights that support will be given for retail, leisure and cultural development or extensions within appropriate town centres where they do not harm residential amenity or the free flow and safety of the public highway. In out of centre locations, leisure developments will be only be considered providing they can prove that they are located within an identified area of deficiency or an identified area for future need. In addition, this policy states that the council will explore and seek to implement where considered appropriate the use of Article 4 Directions to support the achievement of broader health and wellbeing outcomes, specifically regarding Sui Generis uses within town centres. The policy acknowledges the potential health and wellbeing implications caused by certain shops e.g. betting shops, casinos, pawn shops, shisha bars and some food outlets. Overall, a potential minor positive effect is recorded.</t>
  </si>
  <si>
    <t>The policy supports the achievement of objective IIA12 as it highlights that support will be given for town centre developments that are of a scale and intensity commensurate to the size and role of the centre or parade it is located within. The council also seek to implement Article 4 Directions to ensure the vibrancy and vitality of town centres and parades. Therefore, due to the consideration given to townscape character, a potential minor positive effect is recorded.</t>
  </si>
  <si>
    <t xml:space="preserve">The policy supports the achievement of objective IIA2 as the increased provision of industrial land is likely to provide additional part time and full time employment opportunities for local residents. This will contribute to the reduction in unemployment rates across the Borough. In addition, the policy will only support the co-location of residential within a LSIS where these have been progressed through the Local Plan process or have a Masterplan agreed with the Local Planning Authority. This will ensure that industrial sites remain in-use for the purpose they were intended. Therefore, due to the provision of employment opportunities, a potential minor positive effect is recorded. </t>
  </si>
  <si>
    <t xml:space="preserve">The policy supports the provision of LSPBSL schemes, which will contribute to the number of additional homes being delivered within the Borough, although this accommodation will not contribute to addressing local housing needs which are for self contained housing and family sized housing.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The London Plan (2021) policies and LPG will apply to this policy to ensure that rooms and communal areas are built to accessible and adaptable standards. Where a potential overconcentration of LSPBSL schemes is identified, the development of alternative town centre use such as offices, and C1 hotels or mixed-use schemes, where appropriate will be prioritised. Therefore, a potential minor positive effect is recorded.  </t>
  </si>
  <si>
    <t xml:space="preserve">This policy requires the focusing of development in areas with a higher PTAL score (3-6) and considers the need to ensure housing for the elderly and families is located on lower floors in flatted developments to ensure ease of access to homes, private gardens and nearby amenity spaces. These measure could help to increase accessibility of outside spaces for future residents, particularly those that are disabled, elderly or have mobility requirements, and therefore increasing quality of life and wellbeing. Thus, a minor positive effect is recorded. </t>
  </si>
  <si>
    <t>This policy prioritises development within the Opportunity area, within /proximity to town centres (800m) and within proximity to tube/rail stations (800m). The plan also allows for change of use to provide supporting services and facilities. Sites should also be located where infrastructure has the most capacity to expand to support new homes. The need to provide housing for the elderly including care homes and adaptable homes to meet the needs of an ageing population is also specifically mentioned. In addition, specialist housing for vulnerable groups is noted as something that will be worked towards in collaboration with the NHS and charities. These criteria may therefore indirectly improve accessibility for residents to the services they require. Built to rent proposals will be supported where they support balanced, mixed and inclusive communities.</t>
  </si>
  <si>
    <t xml:space="preserve">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genuine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council will monitor the supply to additional older person accommodation to address local needs. Over the plan period the Council seeks to ensure; at least 50% (8,000) of all new dwellings delivered from all sources of housing supply across the Borough will be genuinely affordable to low-income groups those in need, based on assessment of local housing costs and incomes, in line with the London Plan.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t>
  </si>
  <si>
    <t xml:space="preserve">This policy prioritises development in locations which are accessible (e.g.: within  800m of town centres and tube/rail stations, as well as within locations with a PTAL 3-6), as well as prioritising residential development in areas with good existing transport links and services, such as Harrow and Wealdstone Opportunity Area (which includes Harrow Metropolitan and Wealdstone District Centres). These steps could help to promote sustainable travel habits, hence and indirect minor positive effect has been identified. </t>
  </si>
  <si>
    <t>Strategic Policy 02: Harrow's Historic Environment</t>
  </si>
  <si>
    <t>The policy supports the achievement of IIA11 through the conservation and enhancement of both designated and non-designated heritage assets. The policy takes a significance-based approach to the management of the historic environment. The social, cultural, economic and environmental benefits of heritage assets within the Borough should be promoted. Proposals will need to identify where they may affect heritage assets; applications that do have an impact must demonstrate compliance with wider development plan policies (National Planning Policy Framework and the London Plan 2021). Non-designated heritage assets will be continually reviewed for statutory and local designation. Developments that would improve access to, and understanding of heritage assets will be supported where the significance of the asset is conserved or enhanced. The deteriorated state of a heritage asset should not be taken into account when approving development. Restoration schemes and changes of use will be supported where they secure a long term future for the heritage asset. Therefore, a potential significant positive effect is recorded.</t>
  </si>
  <si>
    <t>The policy supports the achievement of objective IIA4 as basement development will not be supported where more than 50% of amenity space will be removed or residential amenity is harmed. Subsequently, this provides protection for amenity space, helping to support the health and wellbeing of residents. Additionally, the requirement for basement developments to provide ancillary features (e.g.: lightwells) will improve the wellbeing of residents living in basements, by providing them with natural light. Therefore, a potential minor positive effect is recorded.</t>
  </si>
  <si>
    <t>The policy supports the achievement of objective IIA4 as the provision of the Harrow Community Infrastructure Levy (CIL) will ensure that new development helps to fund the cost of new or enhanced strategic infrastructure such as libraries, as well as potential health, counter-terrorism and public realm improvements. This will support the cumulative impacts of development across the borough. Therefore, a potential minor positive effect is recorded.</t>
  </si>
  <si>
    <t>The policy supports the achievement of objective IIA10 as proposals for external lighting incorporated into new developments should be designed with existing biodiversity and natural habitats in mind (such as priority habitats, species, protected sites, rivers and their corridors). Lighting should minimise the level of illumination required, glare, angle and light trespass, in order to mitigate any harm to sensitive receptors such as species. Therefore, a potential minor positive effect is recorded.</t>
  </si>
  <si>
    <t>The policy encourages the provision of areas of rest including seating, shade, and shelter which may be increasingly required with hotter, drier summers and wetter winters. Provision of free drinking water also supports sustainable use of materials and adapting to warmer summers. In addition, the policy states that public realm should, where practicable, provide for environmental improvements in accordance with relevant policies in Chapter 7 of the Local Plan. These policy requirements address some of the assessment questions and supports the achievement of the IIA objective. A potential minor positive effect is identified.</t>
  </si>
  <si>
    <t>The policy requires proposals to comply with National Prescribed Space Standards &amp; London Plan Minimum Internal Space Standards for New Dwellings. Secure by Design principles should also be considered at an early design stage. Additionally, residential developments and accommodation for elderly people must be designed to include wheelchair and accessible standard housing (in line with Policy D7 of the London Plan, 2021). Non-residential developments must be accessible to all in line with Policy GR2 and GR3. These requirements should help to ensure development is built to accessible and inclusive design standards to address the needs of a range of users, including those who are disabled, elderly, and families with children. A potential minor positive effect is therefore identified.</t>
  </si>
  <si>
    <t>HE1_Historic_Environment</t>
  </si>
  <si>
    <t xml:space="preserve">The policy requires new public realm to respond to the local and historic context in which it is proposed to be located within. It also ensures that glare from new lighting does not impact the historic environment. A potential minor positive effect is therefore identified.  </t>
  </si>
  <si>
    <t xml:space="preserve">The policy supports the achievement of objective IIA11 as developments must demonstrate how they will protect and preserve local heritage views, vistas and landmarks. Therefore, a potential minor positive effect is recorded. </t>
  </si>
  <si>
    <t>The policy supports the achievement of objective IIA12 as proposals for advertisements on buildings and freestanding units will be supported where they do not adversely affect the visual amenity of any sensitive area including the Green Belt, Metropolitan Open Land, and Areas of Special Character. They should also be appropriate in scale and illumination to the location and the host building. Similarly, advertisements on Electric Vehicle charging stations must be proportionate to the charging station and should  advertise the service provider only. Therefore, a potential minor positive effect is recorded.</t>
  </si>
  <si>
    <t xml:space="preserve">IIA11 Historic Environment: 
To conserve and enhance the historic environment, heritage assets (including known and unknown archaeological sites) and their settings </t>
  </si>
  <si>
    <t>Enabling development will only be supported where it is the only viable means of securing the long-term future of the heritage assets affected; and the enabling development is the minimum necessary, as demonstrated by robust evidence, to meet the conservation deficit and secure the long-term future of the heritage assets affected. The benefits of the proposal should also outweigh the disbenefits of departing from policy.</t>
  </si>
  <si>
    <t>Conserve and/or enhance heritage assets, historic environment, and their settings?</t>
  </si>
  <si>
    <t>Improve the condition of the historic environment?</t>
  </si>
  <si>
    <t>Policy GR3A: Inclusive Design</t>
  </si>
  <si>
    <t>Policy GR4A: Basement Development</t>
  </si>
  <si>
    <t>Policy GR3B: Safety, Security and Resilience to Hazards</t>
  </si>
  <si>
    <t>GR3A_Inclusive_Design</t>
  </si>
  <si>
    <t>GR3B_Safety_Security</t>
  </si>
  <si>
    <t>GR4A_Basement_Development</t>
  </si>
  <si>
    <t>The strategy contributes to the achievement of objective IIA11 as it aims for Harrow’s identified heritage assets and historic environment to be valued, conserved, enhanced and celebrated. Therefore, a potential minor positive effect is recorded.</t>
  </si>
  <si>
    <t>LJ/KW/IT</t>
  </si>
  <si>
    <t>The policy supports the achievement of objective IIA3 as all new development must comply with accessibility and inclusivity design standards. Safe and accessible developments should specifically consider women, the disabled and the elderly in their design and all new development is required to comply with accessible and inclusive design standards to ensure that the built environment can be used safely and with dignity by all regardless of disability, age, gender, sexuality, ethnicity, or economic circumstances.  This includes the provision of tenure neutral residential buildings, and the provision of accessible public toilets in commercial and public buildings. This will ensure that all new development will be built to avoid any adverse/ discriminatory impact on protected characteristics/equality groups. Therefore, a potential significant positive effect is recorded.</t>
  </si>
  <si>
    <t>The policy highlights that developments must enhance biodiversity and natural capital. Developments must also improve access to biodiversity, whilst ensuring that there is no loss of access to natural greenspace. This policy will also work alongside Policy GI3 Biodiversity, which requires all developments to implement 15% biodiversity net gain. Therefore, a potential minor positive effect is recorded.</t>
  </si>
  <si>
    <t>The policy neither supports nor detracts from the achievement of the IIA objective. The policy has been subject to a viability assessment and should not affect the delivery of housing. Therefore a neutral effect is predicted.</t>
  </si>
  <si>
    <t xml:space="preserve">The Council will work with stakeholders (including utilities) to bring forward the site allocations identified in the Local Plan. This will include helping to unblock any barriers in relation to land assembly, site constraints and necessary infrastructure.  The Council will use (or facilitate the use of) compulsory purchase powers to assemble land for development. Where compulsory purchase is necessary, applicants will be required to demonstrate how the associated costs impact upon development viability.  Applicants must demonstrate all reasonable efforts have been made to assemble sites where adjacent properties would assist in site optimisation and a more efficient use of land.  Any development that would prejudice the optimal delivery of a site allocation, or frustrates the delivery of a neighbouring site, will be resisted.  </t>
  </si>
  <si>
    <t>The policy indirectly supports the achievement of objective IIA3 as the Council will work to implement key infrastructure- such as education, health and recreation facilities- in order to support the development of site allocations. Therefore, a potential minor positive effect is recorded.</t>
  </si>
  <si>
    <t>The policy indirectly supports the achievement of objective IIA6 as the Council will work to implement key infrastructure- such as sustainable transport- in order to support the development of site allocations. Therefore, a potential minor positive effect is recorded.</t>
  </si>
  <si>
    <t>The policy supports the achievement of objective IIA5 through delivery of the housing allocations. The site allocations will provide a range of housing developments to meet housing needs across the Borough. Therefore, a potential significant positive effect is recorded.</t>
  </si>
  <si>
    <t>The policy indirectly supports the achievement of objective IIA12 as the policy encourages co-ordinated design and layout of site allocations through land assesmbly. Therefore, a potential minor positive effect is recorded.</t>
  </si>
  <si>
    <t>The policy supports the achievement of objective IIA6 as it seeks to ensure developments are designed to avoid / remove inhibiting barriers to access and use of public transport, provision of accessible facilities, as well as requiring the built environment to ensure safety of different users. This may positively impact public safety and travel experiences and hence encourage use of more sustainable modes of transport. Therefore, a potential minor positive effect is recorded.</t>
  </si>
  <si>
    <t xml:space="preserve">The policy requires proposals to incorporate sustainability measures, durable high-quality materials and to contribute where feasible to the circular economy. Sustainability measures could be interpreted to include water efficiency and efficient use of materials. A potential minor positive effect is therefore identified.  </t>
  </si>
  <si>
    <t xml:space="preserve">The policy requires proposals to incorporate sustainability measures  and to contribute where feasible to the circular economy.  Sustainability measures could be interpreted to include  the reuse of demolition materials and sustainable materials. A potential minor positive effect is therefore identified.  </t>
  </si>
  <si>
    <t>Final for consultation</t>
  </si>
  <si>
    <t>Lauren Jones, Izzy Teague, Kate Watson</t>
  </si>
  <si>
    <t>GR12_Site_Allocations</t>
  </si>
  <si>
    <t>Minor amends</t>
  </si>
  <si>
    <t>VP</t>
  </si>
  <si>
    <t>LJ</t>
  </si>
  <si>
    <r>
      <t>The policy supports IIA13 as it aims to improve the condition '</t>
    </r>
    <r>
      <rPr>
        <i/>
        <sz val="20"/>
        <color theme="1"/>
        <rFont val="Calibri"/>
        <family val="2"/>
        <scheme val="minor"/>
      </rPr>
      <t>inter alia'</t>
    </r>
    <r>
      <rPr>
        <sz val="20"/>
        <color theme="1"/>
        <rFont val="Calibri"/>
        <family val="2"/>
        <scheme val="minor"/>
      </rPr>
      <t xml:space="preserve"> of surface water including rivers and lakes in regard to their biological, chemical and physical properties. This means that activities and developments should promote sustainable water use and reduce pollution, and maximise the multifunctional social, economic and environmental benefits of rivers and waterways. As such, a potential minor positive effect has been determined.</t>
    </r>
  </si>
  <si>
    <t>As a result of the promotion of EV charging infrastructure, there is likely be an increase in low emissions vehicle usage which will in turn improve air quality. This indirectly supports IIA7 and therefore a potential minor positive effect has been recorded.</t>
  </si>
  <si>
    <t>This policy indirectly supports the achievement of IIA14 through the promotion of retaining and protecting existing infrastructure from loss to alternative uses.</t>
  </si>
  <si>
    <r>
      <rPr>
        <sz val="19"/>
        <color theme="1"/>
        <rFont val="Calibri"/>
        <family val="2"/>
        <scheme val="minor"/>
      </rPr>
      <t>The policy could perform more positively if it promoted biodiversity improvements and supported BNG delivery in tandem with renewable energy developments e.g. delivering biodiversity improvements where Solar PV or wind turbine infrastructure are implemente</t>
    </r>
    <r>
      <rPr>
        <sz val="20"/>
        <color theme="1"/>
        <rFont val="Calibri"/>
        <family val="2"/>
        <scheme val="minor"/>
      </rPr>
      <t xml:space="preserve">d. </t>
    </r>
  </si>
  <si>
    <t>Development must consider wider policy objectives as set out within the development plan.</t>
  </si>
  <si>
    <t>Formatting errors amended</t>
  </si>
  <si>
    <t>The policy relates to new public realm developments and requires them to be designed to achieve the Mayor’s Healthy Streets for London indicators. The policy inherently supports walking and cycling. It requires wayfinding signs and infrastructure for cyclists to be provided in a sufficient and well designed manner. The policy encourages provision of areas of rest including seating, shade, and shelter which should assist more vulnerable members of protected groups. The policy states that all new public realm should be developed in accordance with Policy GR2 Inclusive Design and GR3B Safety and Security and Resilience to Hazards. These requirements address some of the assessment questions and supports the achievement of the IIA objective. A potential minor positive effect is identified.</t>
  </si>
  <si>
    <t xml:space="preserve">The policy outlines that all new public realm must be safe for residents and visitors, incorporating anti-terrorism measures including controlled access for vehicles, safe exists, natural surveillance, limited hiding spaces and security cameras. Any new build and conversions of existing buildings must consider the requirement for counter terrorism and secure by design measures. Matters such as crime, fear of crime and anti-social behaviour opportunities should be mitigated using secured by design measures, and any increased vulnerability should be considered through a full risk assessment.  </t>
  </si>
  <si>
    <t>The policy supports the achievement of objective IIA4 as all new public realm must be safe for residents and visitors, incorporating anti-terrorism measures (where appropriate) including controlled access for vehicles, safe exits, natural surveillance, limited hiding spaces and security cameras. This should help to create safe and attractive neighbourhoods. Additionally, any new build/conversion (except householder applications) must implement secured by design measures to minimise crime and anti-social behaviour opportunities. Therefore, a potential minor positive effect is recorded.</t>
  </si>
  <si>
    <t xml:space="preserve">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General industry, storage, distribution or other industrial uses will be prioritised into Strategic Industrial Land (SIL) and Locally Significant Industrial Sites (LSIS) whereas light industrial, research and development and creative industries  should be located in appropriate locations outside of SIL and LSIS premises. Existing industrial spaces should be protected. Therefore, a potential significant positive effect is recorded. </t>
  </si>
  <si>
    <t xml:space="preserve">In order to meet local needs for main town centre uses to 2041, the plan aims to deliver 13,900m2 of retail, food and beverage facilities and 7,000m2 of leisure, entertainment and cultural facilities. The delivery of more services will provide greater accessibility to those living within and or in close proximity to main town centres, however, those living further away may not benefit, hence significance has been limited to minor positive.  </t>
  </si>
  <si>
    <t xml:space="preserve">In order to meet local needs for main town centre uses to 2041, the plan aims to deliver 7,000m2 of leisure, entertainment and cultural facilities. Access to these facilities can help to increase levels of physical activity and improve overall health outcomes. The delivery of these facilities will help to provide greater accessibility to those living within and or in close proximity to main town centres, however, those living further away may not benefit, hence significance has been limited to minor positive.  </t>
  </si>
  <si>
    <t xml:space="preserve">Consideration should be given to providing additional facilities and services outside of the main town centres to ensure that all residents benefit from new and improved services. </t>
  </si>
  <si>
    <t xml:space="preserve">Consideration should be given to providing additional leisure, entertainment and cultural facilities outside of the main town centres to ensure that all residents benefit from new and improved services. </t>
  </si>
  <si>
    <t>The policy supports the achievement of objective IIA5 as it highlights a focus on the delivery of a minimum of 8,750 well designed homes within the Harrow and Wealdstone Opportunity Area. The policy aims to also include  new residential development to support the regeneration of the Harrow Metropolitan Town Centre, Wealdstone District Town Centre and Station Road. This will increase the number of additional homes delivered to meet local needs. Therefore, a potential minor positive effect is recorded.</t>
  </si>
  <si>
    <t>LE1 Development Principles within Centres and Parades</t>
  </si>
  <si>
    <t>The policy supports residential uses within town centres as well as mixed-use developments. There is potential for a positive effect to be recorded for IIA5, however as it is not clear how many homes will be provided within town centres and mixed use development schemes, an uncertain effect is predicted.</t>
  </si>
  <si>
    <t xml:space="preserve">The policy requires all development proposals to promote the creation of healthy places. The policy encourages proposals to consider using Secure by Design principles at an early design stage. It also requires proposals to provide high quality amenity space and play space to support the overall quality of a successful development and protect and enhance the amenity of new and existing residents with regards to daylight, outlook, noise, dust, air quality etc. Residential development must also be designed to include wheelchair and accessible standard housing. A potential minor positive effect is therefore identified. </t>
  </si>
  <si>
    <t xml:space="preserve">The policy requires development proposals to demonstrate a level of effective and inclusive public engagement that is representative of the community and commensurate to the scale of development. Supporting text clarifies that major applications should ensure that early and effective engagement has been undertaken with the local community, and demonstrate the level of engagement and how feedback has been positively incorporated into the final submission to the Council. This has potential to support this IIA objective and potential to address three of the assessment questions. The policy promotes the creation or healthy and sustainable places and highlights that developments should achieve safe and attractive neighbourhoods, and provide access to amenity / open space and sustainable modes of travel. A potential minor positive effect is therefore identified. </t>
  </si>
  <si>
    <t xml:space="preserve">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 Design parameters will be used to guide development on allocation sites. Along with the other development management policies within the Local Plan, such as Policy GR4 (Tall Buildings), the policy has potential to achieve a significant positive effect. </t>
  </si>
  <si>
    <t>The policy may provide indirect support for objective IIA10 as it requires redevelopment proposals on Green Belt/MOL sites to demonstrate very special circumstances and proposals need to be in line with the NPPF. Such proposals must also accord with the Framework. Therefore, a potential minor positive effect is recorded.</t>
  </si>
  <si>
    <t>The policy may provide indirect support for objective IIA11 as it requires redevelopment proposals on Green Belt/MOL sites to demonstrate very special circumstances and proposals need to be in line with the NPPF. Such proposals must also accord with the Framework. Therefore, a potential minor positive effect is recorded.</t>
  </si>
  <si>
    <r>
      <t>The policy provides support for objective IIA12 as by maintaining and protecting the Green Belt and Metropolitan Open Space from inappropriate development, the Borough's landscape and townscape is conserved and enhanced. Additionally, when considering redevelopment/infilling of previously developed sites in the Green Belt/MOL, very special circumstances must be demonstrated and proposals must be in accordance with the NPPF and the Framework. A</t>
    </r>
    <r>
      <rPr>
        <sz val="19"/>
        <rFont val="Calibri"/>
        <family val="2"/>
        <scheme val="minor"/>
      </rPr>
      <t xml:space="preserve"> potential minor positive effect is therefore recorded.</t>
    </r>
  </si>
  <si>
    <t xml:space="preserve">The policy supports the achievement of objective IIA3 as proposals for new and replacement accommodation must ensure that sites are located in areas with reasonable access to public transport in order to easily access community facilities and services. Therefore, a potential minor positive effect is recorded.  
</t>
  </si>
  <si>
    <t xml:space="preserve">The policy supports the achievement of objective IIA5 as it aims to retain and support that existing Gypsy and Traveller site at Watling Farm (1.07ha), in order to provide at least 13 additional pitches and address future traveller needs between 2022-23. There are currently two pitches on the site, and it is licenced to a single family. The site has historic permission for up to 15 pitches. Proposals for new Gypsy and Traveller sites and pitches will be supported, providing they contribute to meeting identified local needs and there is no capacity at the existing site at Watling Farm. However, it is not envisaged that an additional site will be required during the plan period unless updated evidence indicates insufficient capacity at the existing site. Therefore, as the policy supports the provision of additional homes to meet local targets, a potential minor positive effect is recorded.  </t>
  </si>
  <si>
    <t xml:space="preserve">The policy supports the achievement of objective IIA12 as proposals for new and replacement accommodation must address impacts on amenity and enable integration of the site with the surrounding environment, including measures to minimise any potential impacts on the local environment. Therefore, a potential minor positive effect is recorded.
</t>
  </si>
  <si>
    <t xml:space="preserve">The policy supports the achievement of IIA13 as the policy highlights that proposals for new and replacement accommodation must make adequate provision for basic amenities such as running water and sewerage. Therefore, a potential minor positive effect is recorded.
</t>
  </si>
  <si>
    <t xml:space="preserve">The policy supports the achievement of objective IIA4 as it highlights that proposals for HMO developments must provide living spaces that benefit the health and wellbeing of residents through design and accessibility, in accordance with the relevant standards for HMOs in the licencing regime. For example, each personal room should include a window, with an adequate level of natural sunlight and ventilation. Additionally, adequate provision of amenity space should be made in relation to access to gardens and communal facilities/areas. Therefore, a potential minor positive effect is recorded. 
</t>
  </si>
  <si>
    <t xml:space="preserve">The policy supports the achievement of objective IIA3 as it highlights that proposals for the development of LSPBSL schemes should be well designed and highly accessible, to meet needs of all users. Additionally, proposals for LSPBSL schemes should be located in the most appropriate area for public transport (e.g.: areas that have a PTAL rating of 5-6 with good access to public transport, local services and facilities). Therefore, a potential minor positive effect is recorded. </t>
  </si>
  <si>
    <t xml:space="preserve">The policy supports the achievement of objective IIA4 as it highlights that proposals for the development of LSPBSL schemes must include public amenities (e.g. restaurants, cafes , leisure facilities), where suitable on the ground floor of the development, that are accessible to the wider public. This will provide areas for residents to mix and meet. Developments must also provide living spaces that benefit the health and wellbeing of residents through design and accessibility, in accordance with London Plan Guidance. The LPG highlights that LSPBSL schemes should have well-designed internal/external communal amenity space/facilities to encourage interaction between residents, and benefit their health and wellbeing. For example, each personal room should include a window, with an adequate level of natural sunlight and ventilation.  Therefore, a potential minor positive effect is recorded. 
</t>
  </si>
  <si>
    <t xml:space="preserve">The policy supports the achievement of objective IIA6 as it highlights that proposals for LSPBSL schemes should be located in within the boundary of the Harrow and Wealdstone Opportunity Area which has good access to public transport, local services and facilities. This promotes the use of sustainable modes of transport. Therefore, a potential minor positive effect is recorded. </t>
  </si>
  <si>
    <t xml:space="preserve">The policy supports the achievement of objective IIA12 as it highlights that proposals for the development of two or more LSPBSL schemes should not be located within a 250m distance of each other (unless robust evidence demonstrates the site will not be suitable or viable for appropriate alternative uses). Additionally, by locating LSPBSL schemes within the boundary of the Harrow and Wealdstone Opportunity Area in areas that have a PTAL rating of 5-6, development will not take place in areas of the Borough characterised by two-storey family housing. This will subsequently protect the Borough townscape character as LSPBSL schemes tend be built at higher densities and are likely to require 4 or more storeys development. Therefore, a potential minor positive effect is recorded. </t>
  </si>
  <si>
    <t>Policy HO7 Supported and Specialist Housing</t>
  </si>
  <si>
    <t>Policy HO7 sets out the provision of specialist accommodation for vulnerable, disadvantaged individuals or groups</t>
  </si>
  <si>
    <t>Policy HO7 sets out that new provision of specialist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t>
  </si>
  <si>
    <t xml:space="preserve">Policy HO7 sets out that new provision of specialist and supported accommodation should be located within close proximity to shops, services and facilities which future residents may require, as well as public transport. This could help residents to stay in their current homes rather than move on to alterative accommodation. These measures should help to ensure that future residents are able to lead healthy lives with good wellbeing. </t>
  </si>
  <si>
    <t xml:space="preserve">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t>
  </si>
  <si>
    <t xml:space="preserve">Policy HO7 will help to provide supported and specialist housing for vulnerable and disadvantaged groups, in locations with good access to local transport, shops and services. However, it is noted that although criterion 2 aims to resist/prevent losses of accommodation and sets a high bar for allowing loss of such uses, it does allow for the loss of such accommodation and overall minor positive effect has therefore been recorded rather than a significant positive effect. </t>
  </si>
  <si>
    <t>Policy HO6 Meeting the housing needs of Older People</t>
  </si>
  <si>
    <t>The focusing of development in areas with a good accessibility could indirectly help to ensure future residents are able to utilise active travel such as walking. This could also help to ensure access to facilities and services required to maintain good wellbeing. The policy also requires the use of good design and provision of outdoor amenity space for people to mix and meet. Therefore, an overall minor positive effect has been recorded.</t>
  </si>
  <si>
    <t xml:space="preserve">Whilst this policy will not directly increase public or active travel routes, the encouragement of development in areas with good accessibilitycould assist in increasing sustainable travel habits of future residents. </t>
  </si>
  <si>
    <t>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t>
  </si>
  <si>
    <t>Policy HO6 requires design issues to be considered and addressed to ensure the development is suitable for the intended occupier; for example, the policy requires higher proportion of wheelchair accessible dwellings built to (M4(3)(2)(b)) building regulations standards will be required for specialist older person accommodation. All rooms that will be utilised by visiting healthcare or other professionals should be wheelchair accessible. The policy also requires development for older people is in "an accessible location appopriate to the needs of the intended occupiers". Whilst this will not produce additional services or facilities, it is likely to increase the accessibility of such services for future residents. Therefore, a potential significant positive effect has been identified for IIA6, although it is noted that this is of low magnitude due to the specific nature of the policy.</t>
  </si>
  <si>
    <t xml:space="preserve">There is potential for a significant positive effect to arise from the implementation of Policy HO4: Genuinely Affordable Housing, as the policy stipulates developments of 10 or more homes should provide 50% affordable housing. Proposals should ensure an initial minimum of 35% of all gross units delivered within a scheme are affordable housing (and comply with criteria of Policy H5 C) to apply the fast track route. Review mechanisms will be utilised to maximise the delivery of affordable housing on major developments, however where a public sector land owner has an agreement with the Mayor to deliver at least 50% across their portfolio of sites, then the 35 per cent threshold should apply to individual sites. The Council will prioritise the delivery of social rented housing as these are considered to be the most genuinely affordable.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t>
  </si>
  <si>
    <t xml:space="preserve">Further details of the numbers of affordable dwellings each allocation site could provide would help to reduce uncertainty regarding affordable housing provision. </t>
  </si>
  <si>
    <t>The policy supports the achievement of objective IIA8 as it highlights that development proposals should be located in the most appropriate area for public transport (e.g.: areas that have a PTAL rating of 3-6 with good access to public transport, local services and facilities). This promotes the use of sustainable modes of transport. Criterion 2j of Policy HO2 includes a requirement for any parking to be provided in accordance with Policy M2. Whilst this could be seen to be encouraging car use, parking provision will be in line with the Parking policy (Policy M2) and by providing off-street parking, it may facilitate the installation of electric charging points. Overall, a minor positive effect is identified.</t>
  </si>
  <si>
    <t>The policy supports the achievement of objective IIA1 as it supports development to intensify, increase or modernise floorspace and premises within Strategic Industrial Locations (SILs) and Locally Significant Industrial Sites (LSIS) in order to increase the provision of floorspace for industrial activities. Proposals will be supported for specified industry types, including General Industry, storage and logistics/distribution and low-cost industrial and related space for micro, small and medium-sized enterprises. This should support the creation of new businesses, whilst also supporting the growth and retention of existing businesses. It is suggested that industry types not specified within the policy can be located elsewhere within the Borough due to a limited adverse impact. The policy will seek to deliver the industrial floorspace and premises requirements set out in the London Plan (2021) within existing industrial sites located across the borough. However, in order to meet this requirement, protection must also be afforded to industrial sites that are not designated either as SIL or LSIS, which currently makes up thirty percent of Harrow’s industrial stock. Any net loss of industrial floorspace and premises within a SIL or LSIS will not be supported, and proposals that would be suitable to be located in a residential area will be resisted. Therefore, due to the provision of economic growth and the support provided to new and existing businesses, a potential minor positive effect is recorded.</t>
  </si>
  <si>
    <t>The spatial stratetgy is presented with the strategic objectives of the Local Plan. The spatial strategy outlines the overarching spatial goals of the Council for Harrow Borough over the Local Plan period in order to improve economic, housing, health and character outcomes.</t>
  </si>
  <si>
    <t>The strategy contributes to the achievement of objective IIA6 as it aims to have "new development designed to support future occupants to move around by sustainable travel modes. And where possible new transport infrastructure will be provided and extended." Through bringing forwards new developments in close proximity to public transport, and through improvements to pedestrian and cycling infrastructure, the plan will support residents to become less car dependant. Improvements will be made to the walking network and pedestrian connectivity, particularly between Harrow Town Centre and Harrow on the Hill. Therefore, a potential significant positive effect is recorded.</t>
  </si>
  <si>
    <t>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 policy will also ensure that there will be no net loss from the borough stock over the plan period through reprovision within the borough. Therefore, due to the provision of economic growth, a potential significant positive effect is recorded.</t>
  </si>
  <si>
    <t>The strategy contributes to the achievement of objective IIA8 as a focus on net zero carbon design of new development will promote low carbon, energy efficient developments that minimise greenhouse gas emissions. Therefore, a potential minor positive effect is recorded.</t>
  </si>
  <si>
    <r>
      <t>The strategy contributes to the achievement of objective IIA2 as a focus is placed on the development and int</t>
    </r>
    <r>
      <rPr>
        <sz val="20"/>
        <rFont val="Calibri"/>
        <family val="2"/>
        <scheme val="minor"/>
      </rPr>
      <t>ensification of employment and industrial land across the Borough will create new employment opportunities for residents. Over 1,750 new jobs should be delivered across the borough with t</t>
    </r>
    <r>
      <rPr>
        <sz val="20"/>
        <color theme="1"/>
        <rFont val="Calibri"/>
        <family val="2"/>
        <scheme val="minor"/>
      </rPr>
      <t>he intensification and redevelopment of employment land and industrial estates in the Wealdstone and Harrow Opportunity Area leading to the provision of 1,268 new jobs deliveredin that area alone. Therefore, a potential minor positive effect is recorded.</t>
    </r>
  </si>
  <si>
    <t>Strategic Policy 06: Social Infrastructure</t>
  </si>
  <si>
    <t>The strategy contributes to the achievement of objective IIA1 as it aims to direct flexible employment and industrial land to appropriate locations, to meet current and future needs. The plan seeks to safeguard existing employment levels, and increase opportunities for local employment by providing a minimum of 35,845m2 of non-residential floorspace with the potential to create over 1,750 new jobs across the borough. Non-residential floorspace will be delivered primarily by way of site allocations, which will create 25,360m2 of new non-residential floorspace within the Harrow &amp; Wealdstone Opportunity Area, and 10,485m2 across the remainder of the borough.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</si>
  <si>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The strategy contributes to the achievement of objective IIA4 as a focus is placed on ensuring high-quality services and facilities are accessible to all. The provision of children’s and teenagers’ accessible recreation and play space, as well as access to open space for residents and visitors will be maintained and enhanced as an interconnected network of green infrastructure and open watercourses supporting biodiversity and healthy lifestyles. Therefore, a potential minor positive effect is recorded.</t>
  </si>
  <si>
    <r>
      <t>The strategy contributes to the achievement of objective IIA5 as it aims t</t>
    </r>
    <r>
      <rPr>
        <sz val="20"/>
        <rFont val="Calibri"/>
        <family val="2"/>
        <scheme val="minor"/>
      </rPr>
      <t>o provide a minimum of 16,040 (net) homes during the Plan period (2021 – 2041), of which at least 8,020 new homes (net) will be delivered between 2019 -2029 (Policy H1, London Plan). These additional homes should be developed to suit a range of residents</t>
    </r>
    <r>
      <rPr>
        <sz val="20"/>
        <color theme="1"/>
        <rFont val="Calibri"/>
        <family val="2"/>
        <scheme val="minor"/>
      </rPr>
      <t>. Within the Harrow and Wealdstone Opportunity Area, around 8,750 additional homes are to be delivered. Therefore, a potential significant positive effect is recorded.</t>
    </r>
  </si>
  <si>
    <t>The strategy contributes to the achievement of objective IIA7 as a focus on the net zero carbon design of new development and active methods of travel will minimise air pollution across the Borough. Therefore, an indirect potential minor positive effect is recorded.</t>
  </si>
  <si>
    <t xml:space="preserve">The policy outlines that development should contribute to the protection, enhancement and additional provision of community services and facilities; physical, social, green and blue infrastructure, to adequately address the Borough’s existing and future needs. </t>
  </si>
  <si>
    <t xml:space="preserve">The policy supports the achievement of IIA3 through the promotion of new, and the enhancement of existing social infrastructure, as required to meet the needs of a growing population. The provision of new infrastructure should increase accessibility to facilities. Therefore, a potential minor positive effect has been recorded.
</t>
  </si>
  <si>
    <t>The policy promotes the provision of enhanced and/or new social infrastructure, which will in turn create a number of full and part time jobs for the local community. As such, the policy indirectly supports the achievement of IIA2 and a potential minor positive effect is recorded.</t>
  </si>
  <si>
    <t>This policy supports the achievement of IIA1 as it promotes the development new physical, social, green and blue infrastructure, and will manage the loss of community facilities by ensuring that local provision is adquete. New development should include community centres to meet both the current and future demands of the local community. This should indirectly support the economic regeneration of the area, and ensure town centres maintain a range of uses. New social infrastructure should preferably be developed in the Harrow and Wealdstone Opportunity area or existing town centres to correspond with other growth. Therefore, a potential minor positive effect is recorded.</t>
  </si>
  <si>
    <t>This policy supports the achievement of IIA4 as new and/or enhanced social infrastructure will provide individuals with spaces that contribute towards an improved quality of life and therefore health and wellbeing, such as healthcare, education, leisure and recreation, religious buildings and youth facilities. The policy states that development should serve existing needs and meet future requirements, including that of population growth. As such, a potential minor positive effect has been recorded.</t>
  </si>
  <si>
    <t>The strategy contributes to the achievement of objective IIA12 as it aims for all development in Harrow to achieve a high standard of development that respects the distinctive character and context of the borough by adopting a design-led approach and the good growth principles contained in the London Plan. The strategy also aims for the Borough’s Metropolitan Open Land, Green Belt and other open space to be maintained and the Mtroland areas should be safeguarded for low density, family housing. As a result, housing development will be directed to areas that have little/no impact on the character of an area. Therefore, a potential minor positive effect is recorded.</t>
  </si>
  <si>
    <t>The policy supports the achievement of IIA9 as it states that all new play spaces should be designed to incorporate landscaping and permeable surfaces, which contributes to the provision of drainage and should in turn minimise surface flood risk. As such, a minor positive effect has been recorded.</t>
  </si>
  <si>
    <t xml:space="preserve">The policy outlines that development proposals that are likely to be occupied or used by children and young people should increase opportunities for play and informal recreation. </t>
  </si>
  <si>
    <t xml:space="preserve">The policy supports the achievement of IIA3 through the promotion of accessible play and formal leisure facilities for children and young people. This is as development should be well designed and delivered in a way that is accessible to all age groups and abilities within the development area. It has been specified that play and other outdoor communal amenity space should be integrated at the street or ground floor level, to ensure accessibility to all. There will also be provided rest and amenities areas for children and parents (e.g., benches, water, and shade) ensuring that all age groups are accounted for in the design. As such, a potential minor positive result has been recorded.
</t>
  </si>
  <si>
    <t xml:space="preserve">The policy should set out how new sports and recreational facilities will impact on light and noise pollution. Restrictions to floodlit facilities should be outlined. Reference could be made to Policy GR1: Achieving a High Standard of Development, which outlines considerations to ensure residential amenity. </t>
  </si>
  <si>
    <t xml:space="preserve">This policy sets out the housing size and mix over the plan period, with 35% of residential development required for families to meet an identified need within the Borough. </t>
  </si>
  <si>
    <t xml:space="preserve">The policy outlines how biodiversity and natural capital must be protected and enhanced in development proposals. Proposals will be supported that do not have a significant negative effect or cause loss of internationally, nationally or locally designated habitats and species. All major and minor development proposals must be supported by a minimum 10% Biodiversity Net-Gain. </t>
  </si>
  <si>
    <t>The policy supports the achievement of this IIA objective as it states that developments should improve access to nature, where possible, and developments should seek to reduce deficiencies surrounding access to nature. This would benefit the health and wellbeing of residents. Therefore, there is potential for a minor positive effect to be recorded.</t>
  </si>
  <si>
    <t>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10% is required by developments. All developments should conserve, enhance, extend and connect biodiversity, utilise nature based solutions and strengthen natural capital where appropriate. The policy also states that developments should improve access to nature, where possible, and developments should decrease deficiencies surrounding access to nature. Therefore, a potential significant positive effect is recorded.</t>
  </si>
  <si>
    <t>The policy states that development proposals should not result in loss or negative impacts on heritage assets such as hedgerows. This should subsequently help to conserve this asset. Therefore, there is potential for a minor positive effect to be recorded.</t>
  </si>
  <si>
    <t xml:space="preserve">The policy supports the development of sports facilities, which includes both indoor and outdoor facilities. Outdoor facilities could include pitches that may require floodlights, which could exacerbate  light pollution. However, it is not clear from the policy whether floodlit facilities will be supported. Similarly the policy does not outline how increased noise from new facilities will be addressed. </t>
  </si>
  <si>
    <t xml:space="preserve">The development of outdoor sports facilities could result in the loss of Metropolitan Open Land and other open space. The policy lacks details on how landscape and townscapes (including the use of open space) however, effects will likely depend upon the types of developments that come forward, hence, uncertain effects have been identified. </t>
  </si>
  <si>
    <t xml:space="preserve">The policy may indirectly supports the achievement of objective IIA12 as proposals for shopfronts including blinds, canopies, front extensions and development on forecourts will be supported where they are of a scale and proportion appropriate to the host building, which could have historic value, as well as architectural character and the wider character of the area.  Therefore, a potential minor positive effect is recorded.
</t>
  </si>
  <si>
    <t xml:space="preserve">The policy supports the achievement of objective IIA7 as proposals for advertisements and digital displays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t>
  </si>
  <si>
    <t>The policy supports the achievement of objective IIA4 as advertisements should also contribute to the safety of the environment for pedestrians, cyclists and drivers. Therefore, a potential minor positive effect is recorded.</t>
  </si>
  <si>
    <t xml:space="preserve">The policy outlines how infill and backland sites, back gardens and amenity areas will be considered in development proposals. </t>
  </si>
  <si>
    <t>The policy supports the achievement of objective IIA4 as proposals will be supported where they ensure sufficient private garden / amenity space is provided for both the proposal site and any donor property. Therefore, due to the provision of private amenity areas, a potential minor positive effect is recorded.</t>
  </si>
  <si>
    <t xml:space="preserve">The policy supports the achievement of objective IIA5 as proposals for infill, backland sites, [non-designated] open space, garden land and garage sites are likely to assist in the delivery of homes across the Borough.  Therefore, due to the contribution of small sites to the delivery of housing across Harrow, a potential minor positive effect is recorded. </t>
  </si>
  <si>
    <t>SI4 Digital and Communications Infrastructure</t>
  </si>
  <si>
    <t>SI3 Sport and Recreation</t>
  </si>
  <si>
    <t>SI2 Play and Informal Recreation</t>
  </si>
  <si>
    <t>SI1: Safeguarding and Securing Social Infrastructure</t>
  </si>
  <si>
    <t>There is potential for the type of development covered by this policy to result in damage to habitats and species, however, Policy GI3 will provide protection for biodiversity within the borough and will ensure a net gain in biodiversity is provided for all major and minor developments.  A neutral effect is therefore identified.</t>
  </si>
  <si>
    <t>Strategic Policy 08: Responding to the Climate and Nature Emergency requires developments to enable occupiers to apply the waste hierarchy during day-to-day use, and to support the growth of the circular economy by increasing re-use and recycling of materials whilst minimising residual waste.  A neutral effect is therefore identified.</t>
  </si>
  <si>
    <t xml:space="preserve">Criterion 3e of Policy HO3 requires future development on small sites to "Protect and enhance biodiversity and green infrastructure, and further maximise opportunities for urban greening". This could help to maintain or increase the current habitats within the Borough, expanding the green infrastructure network, hence a potential minor positive effect has been identified. </t>
  </si>
  <si>
    <t>Although not directly referenced by the policy, it can be suggested that a focus on the creation of green infrastructure and biodiversity enhancement through the policy will contribute to the minimisation of air and light pollution, by acting as a natural carbon sink. Therefore, there is potential for a minor positive effect to occur.</t>
  </si>
  <si>
    <t>The policy supports objective IIA10 as it states that developments should consider and maximise opportunities for biodiversity, particularly where this can create biodiversity net gain in old and new developments. The policy also states that there should be no net loss of green infrastructure in the Borough, placing protection on the biodiversity that exists in these spaces. Therefore, a potential minor positive effect is recorded.</t>
  </si>
  <si>
    <t>The policy supports the achievement of this IIA objective as it highlights that development proposals must facilitate improvements to transport infrastructure through active travel and public transport.  Proposals must comply with London Plan parking standards to reduce the land take needed for car parking. Improvements such as these should facilitate accessible, walkable and sustainable neighbourhoods. Development proposals must mitigate their transport impacts through planning obligations. Therefore, there is potential for a significant positive effect to be recorded.</t>
  </si>
  <si>
    <t xml:space="preserve">Whilst the London Plan parking standards will be adhered to, the policy should be more explicit within the supporting text how disabled parking will be managed, particularly with regards to car free developments. </t>
  </si>
  <si>
    <t>The policy supports the achievement of objective IIA6 as the provision of the Harrow Community Infrastructure Levy (CIL) will ensure that new development helps to fund the cost of new or enhanced strategic infrastructure such as public transport and active transport. Additionally, non-monetary contributions relating to travel plans can be agreed as an obligation by the Council and developer, where new development requires a bespoke mitigation to make a scheme acceptable in planning terms. Therefore, a potential minor positive effect is recorded.</t>
  </si>
  <si>
    <t>The policy outlines how planning obligations will be sought on a scheme-by-scheme basis to secure the provision of affordable housing, and to ensure that all relevant development proposals provide or fund improvements to mitigate site specific impacts made necessary by the proposal.</t>
  </si>
  <si>
    <t>GR12 Delivery of Site Allocations</t>
  </si>
  <si>
    <t>The policy supports the achievement of IIA12 by ensuring that new development within locally protected views does not harm the significance of heritage assets within those views, for example St Mary’s Church spire and Harrow on the Hill Conservation Areas. Therefore, a potential minor positive effect is recorded.</t>
  </si>
  <si>
    <t>The policy supports the achievement of IIA9 as it supports the integrated management of the natural and historic environment where this preserves or enhances the significance of both and optimise co-benefits, especially for climate change. Therefore, a potential minor positive effect is recorded.</t>
  </si>
  <si>
    <t>This policy will indirectly support IIA1 through the development of 8,750 new homes in the Harrow and Wealdstone Opportunity Area (which contains the Harrow Metropolitan and Wealdstone District Centres) and other key areas throughout the Borough- such as town centres. The small sites policy seeks to support the incremental intensification of existing residential areas to deliver additional homes within  800m of town centres (district, major, district) and tube/rail stations, as well as within PTAL 3-6. Therefore a potential minor positive effect is predicted.</t>
  </si>
  <si>
    <t xml:space="preserve">The policy sets out criteria for the regeneration of estates, and seeks to address the causes and impacts of multiple deprivation within them and wider areas, as well as to ensure estates are well designed, safe, inclusive and promote the health and well-being of communities. Therefore an indirect minor positive effect has been recorded. </t>
  </si>
  <si>
    <t>The strategy neither supports nor detracts from the achievement of the IIA objective.  Therefore a neutral effect is predicted.</t>
  </si>
  <si>
    <t>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spatial strategy wording in order for the policy to perform more positively.</t>
  </si>
  <si>
    <t>Chapter 01: Borough Profile, Spatial Vision, Strategic Objectives and Spatial Strategy</t>
  </si>
  <si>
    <t>The policy indirectly provides support for IIA1 as proposals that preserve or enhance a heritage asset's significance could help increase tourism in specified areas of the historic environment. This could subsequently contribute to economic development within these areas of the Borough, as footfall could increase in nearby amenities. Therefore, a potential minor positive effect is recorded.</t>
  </si>
  <si>
    <t>The policy supports the achievement of IIA11 as it highlights that proposals that preserve or enhance a heritage asset's significance (including any contribution made by setting), will be supported. Proposals will need to identify the significance of heritage assets on development through a Heritage Impact Assessment. The Council will use planning conditions and planning obligations where necessary to deliver heritage related public benefit, in particular increasing understanding and appreciation of assets heritage significance by sharing knowledge gain from investigative work and improving access to heritage sites. The policy also provides specific requirements for designated heritage assets, including conservation areas, listed buildings, scheduled monuments, archaeological assets, and registered parks and gardens. Finally, the Council will consider the effects on the significance of a non-designated heritage asset. Therefore, a potential significant positive effect is recorded.</t>
  </si>
  <si>
    <t>The policy supports the achievement of IIA12 as it highlights that proposals that secure the preservation, conservation or enhancement of a heritage asset’s significance, including any contribution made by setting, will be supported. Issues of design, appearance and character need to be considered. Design should take account of the significance of nearby assets, topography, general character of the area; current and historic uses; landscaping; and views (public and private). This includes the consideration of proportion, scale and height. More specifically, when considering proposals within conservation areas, the Council will support the redevelopment of sites that detract from the significance, character or appearance of the conservation area, as well as maximise opportunities to restore lost features or introduce new ones that would preserve and enhance the significance, character or appearance of the conservation area. Additionally, all opportunities should be taken to maximise the restoration of lost features and/or the introduction of new ones that would enhance the significance of the park, garden or landscape. Landscape features such as trees and hedgerows should also be safeguarded in historic areas. Therefore, a potential significant positive effect is recorded.</t>
  </si>
  <si>
    <t>The policy outlines how development proposals on Designated Open Space are considered. Proposals will be supported that do not have a significant effect on character, openness, public access and biodiversity.</t>
  </si>
  <si>
    <t>The policy supports the achievement of objective IIA4 as it highlights that developments should provide, protect and enhance publicly accessible open space, in accordance with the London Plan, unless demonstrated that this is not possible. Developments must not lead to loss of access to natural green space. Where on-site provision of open space cannot be provided, offsite contributions will be required. Therefore, a potential minor positive effect is recorded.</t>
  </si>
  <si>
    <t xml:space="preserve">In compliance with the Council’s Climate and Nature Strategy (2023-30), all development in Harrow must be undertaken in accordance with sustainable development practices, and positively manage natural capital for the benefit of current and future generations. Development must contribute to achieving the following objectives: clean energy used efficiently; green mobility; waste-free economy; healthy places for us and nature; and groundwater and land quality. </t>
  </si>
  <si>
    <t>This policy supports the achievement of IIA13 (Soils and Water) by directly contributing to the protection of soil quality, avoiding soil pollution, and safeguarding groundwater and surface water from contamination. It also supports improvements in water quality through the requirement for competent site investigation and effective remediation. As such, a minor positive effect has been recorded.</t>
  </si>
  <si>
    <t xml:space="preserve">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In addition, the policy outlines the importance of minimising water usage within new buildings through stating that they should minimise the use of mains water and achieving a maximum consumtion of 105 litres per head per day. Furthermore, development proposals for the refurbishment or retrofit of all builfingd should achieve a certified 'excellent' BREAAM rating for water consumption unless it can be demonstrated that it is not feasible.  As such, a potential significant positive effect has been identified. </t>
  </si>
  <si>
    <t>This policy supports the achievement of IIA2 as it promotes the provision of world class infrastructure through the requirement to ensure all new buildings are of a sustainable nature, and by the requirement they should obtain an 'Excellent' BREEAM certification for domestic and non-domestic refurbishment. As such, a potential minor positive effect has been determined.</t>
  </si>
  <si>
    <t>The policy supports the achievement of IIA12 through the promotion of high quality sustainable design. The policy states that high standards of sustainable design are expected of all new development, retrofit, conversion and refurbishment, and all buildings should operate to an 'Excellent' BREEAM Standard. The policy specifies that proposals should additionally consider impacts on the historic environment and amenity of the buildings users and neighbours, therefore protecting the current land and townscape character. As such, a potential minor positive effect has been recorded.</t>
  </si>
  <si>
    <t>The policy outlines how development proposals should be required to make on-site provision for general waste, the separation of recyclable materials and the collection of organic material for composting. Expectations are included for flats, and other types of residential development proposals.</t>
  </si>
  <si>
    <t>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All new development proposals should present a recycling and waste management strategy. Therefore, there is potential for a significant positive effect to be recorded.</t>
  </si>
  <si>
    <t>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There should not be an increase in the built footprint, nor an increase in the vulnerability classification of any existing development within Flood Zone 3b.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t>
  </si>
  <si>
    <t xml:space="preserve">The policy contributes significantly to the achievement of IIA8 by supporting the delivery of renewable and low carbon capacity in the district.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As such, a potential significant positive effect has been identified. </t>
  </si>
  <si>
    <t>The strategy does not explicitly state that brownfield sites will be redeveloped as a priority, however, other Local Plan policies (e.g. SP3, GR10, GI1, HO1) will ensure the redevelopment of brownfield sites in the borough as do the London Plan (e.g. H1, GG1, GG22) and the NPPF. The spatial strategy text has been modified to avoid repetition. A potential minor positive effect is therefore identified.</t>
  </si>
  <si>
    <t>The development of 16,040 (net) homes over the plan period could contribute to air, noise and light pollution. It is noted that this will be dependent on the location and design of developments. Potential negative cumulative effects with regards to air, light and noise pollution in certain locations will be considered when site allocation options are assessed after the Regulation 18 consultation</t>
  </si>
  <si>
    <t xml:space="preserve">The proposal discusses using natural flood risk methods as the preferred approach, which may be beneficial for habitat and species conservation and could lead to BNG within the area. As such, the policy indirectly promotes IIA10 and therefore minor significant positive effect has been recorded. </t>
  </si>
  <si>
    <t xml:space="preserve">The policy seeks to ensure that all residents are able to participate in night-time activities, however, the policy lacks details on how it will ensure safety, in particular for those groups who may be more vulnerable at night (e.g. women and girls, along with the LGBTQ+ community). </t>
  </si>
  <si>
    <t>The policy should make reference to policy GR3B which aims to ensure safety across new developments. Whilst policy GR3B will likley provide some safety measures, greater consideration should be given to night time users, ensuring a safe environment and in particular for women and girls, along with the LGBTQ+ community.</t>
  </si>
  <si>
    <t xml:space="preserve">Clarity should be provided to outline whether outdoor facilities may be delivered on existing Metropolitan Open Land and other open space. </t>
  </si>
  <si>
    <t xml:space="preserve">The policy provides support for objective IIA3 as it aims to create a safe, inclusive and accessible transport system. However, the loss of some parking may result in some disproportionate effects on some equality groups.  Additionally, encouragement of e-bikes and e-scooters can cause obstacles which may present challenges to some equality groups. However, the policy does support the Healthy Streets approach which includes measures such as ensuring that streets are easy to cross, people feel safe and everyone feels welcome. Effects may depend upon the implementation of different elements of this policy, therefore, uncertain effects have been identified. </t>
  </si>
  <si>
    <t>New development will be designed to ensure that it is built in a way that minimises waste during the construction phase. Operationally, new developments will be designed to facilitate reuse and recycling.</t>
  </si>
  <si>
    <t>Main Mods</t>
  </si>
  <si>
    <t>KH/KW</t>
  </si>
  <si>
    <t>SI1_Safeguarding_Infrastructure</t>
  </si>
  <si>
    <t>SI2_Play_and_Informal_Leisure</t>
  </si>
  <si>
    <t>SI3_Sport_and_Recreation</t>
  </si>
  <si>
    <t>SI4_Comms_Infrastructure</t>
  </si>
  <si>
    <t xml:space="preserve">Parking and facilities for any cycling or e-scooter schemes should be accessible and not present physical barriers to users. Consultation should be undertaken with local equality groups prior to the loss of/change in parking. </t>
  </si>
  <si>
    <t xml:space="preserve">The supporting text states that proposals for new basements within an Archaeological Priority Area (APA) should consult with the Greater London Archaeological Advisory Service (GLAAS) and where appropriate be accompanied by a desk-based assessment. This could help to minimise harm and enhance the historic environment. </t>
  </si>
  <si>
    <t>Appendix D: Assessment of Local Plan Policies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</si>
</sst>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5" x14ac:knownFonts="1">
    <font>
      <sz val="11"/>
      <color theme="1"/>
      <name val="Calibri"/>
      <family val="2"/>
      <scheme val="minor"/>
    </font>
    <font>
      <b/>
      <sz val="11"/>
      <color theme="1"/>
      <name val="Calibri"/>
      <family val="2"/>
      <scheme val="minor"/>
    </font>
    <font>
      <b/>
      <sz val="12"/>
      <color theme="0"/>
      <name val="Calibri"/>
      <family val="2"/>
      <scheme val="minor"/>
    </font>
    <font>
      <sz val="11"/>
      <name val="Calibri"/>
      <family val="2"/>
      <scheme val="minor"/>
    </font>
    <font>
      <b/>
      <sz val="10"/>
      <color theme="1"/>
      <name val="Arial"/>
      <family val="2"/>
    </font>
    <font>
      <sz val="10"/>
      <color theme="1"/>
      <name val="Arial"/>
      <family val="2"/>
    </font>
    <font>
      <b/>
      <sz val="11"/>
      <name val="Calibri"/>
      <family val="2"/>
      <scheme val="minor"/>
    </font>
    <font>
      <sz val="8"/>
      <name val="Calibri"/>
      <family val="2"/>
      <scheme val="minor"/>
    </font>
    <font>
      <b/>
      <sz val="11"/>
      <color theme="0"/>
      <name val="Calibri"/>
      <family val="2"/>
      <scheme val="minor"/>
    </font>
    <font>
      <sz val="11"/>
      <color theme="4"/>
      <name val="Calibri"/>
      <family val="2"/>
      <scheme val="minor"/>
    </font>
    <font>
      <sz val="11"/>
      <color rgb="FFFF0000"/>
      <name val="Calibri"/>
      <family val="2"/>
      <scheme val="minor"/>
    </font>
    <font>
      <sz val="10"/>
      <color rgb="FF000000"/>
      <name val="Arial"/>
      <family val="2"/>
    </font>
    <font>
      <i/>
      <sz val="14"/>
      <color theme="1"/>
      <name val="Calibri"/>
      <family val="2"/>
      <scheme val="minor"/>
    </font>
    <font>
      <sz val="10"/>
      <name val="Arial"/>
      <family val="2"/>
    </font>
    <font>
      <b/>
      <sz val="10"/>
      <color theme="0"/>
      <name val="Arial"/>
      <family val="2"/>
    </font>
    <font>
      <sz val="11"/>
      <color rgb="FF191919"/>
      <name val="Calibri"/>
      <family val="2"/>
      <scheme val="minor"/>
    </font>
    <font>
      <sz val="9"/>
      <color theme="1"/>
      <name val="Courier New"/>
      <family val="3"/>
    </font>
    <font>
      <sz val="11"/>
      <name val="Arial"/>
      <family val="2"/>
    </font>
    <font>
      <sz val="9"/>
      <name val="Arial"/>
      <family val="2"/>
    </font>
    <font>
      <i/>
      <sz val="10"/>
      <name val="Arial Narrow"/>
      <family val="2"/>
    </font>
    <font>
      <b/>
      <sz val="12"/>
      <name val="Arial"/>
      <family val="2"/>
    </font>
    <font>
      <sz val="12"/>
      <name val="Arial"/>
      <family val="2"/>
    </font>
    <font>
      <sz val="10"/>
      <color indexed="22"/>
      <name val="Arial"/>
      <family val="2"/>
    </font>
    <font>
      <b/>
      <sz val="10"/>
      <name val="Arial"/>
      <family val="2"/>
    </font>
    <font>
      <b/>
      <sz val="14"/>
      <color theme="1"/>
      <name val="Calibri"/>
      <family val="2"/>
      <scheme val="minor"/>
    </font>
    <font>
      <sz val="11"/>
      <color theme="1"/>
      <name val="Arial"/>
      <family val="2"/>
    </font>
    <font>
      <b/>
      <sz val="20"/>
      <color theme="0"/>
      <name val="Calibri"/>
      <family val="2"/>
      <scheme val="minor"/>
    </font>
    <font>
      <sz val="20"/>
      <color theme="1"/>
      <name val="Calibri"/>
      <family val="2"/>
      <scheme val="minor"/>
    </font>
    <font>
      <sz val="20"/>
      <name val="Calibri"/>
      <family val="2"/>
      <scheme val="minor"/>
    </font>
    <font>
      <sz val="20"/>
      <color rgb="FFFF0000"/>
      <name val="Calibri"/>
      <family val="2"/>
      <scheme val="minor"/>
    </font>
    <font>
      <b/>
      <sz val="20"/>
      <name val="Calibri"/>
      <family val="2"/>
      <scheme val="minor"/>
    </font>
    <font>
      <sz val="20"/>
      <color theme="4"/>
      <name val="Calibri"/>
      <family val="2"/>
      <scheme val="minor"/>
    </font>
    <font>
      <b/>
      <sz val="20"/>
      <color theme="1"/>
      <name val="Calibri"/>
      <family val="2"/>
      <scheme val="minor"/>
    </font>
    <font>
      <sz val="20"/>
      <color rgb="FF191919"/>
      <name val="Calibri"/>
      <family val="2"/>
      <scheme val="minor"/>
    </font>
    <font>
      <strike/>
      <sz val="20"/>
      <color theme="1"/>
      <name val="Calibri"/>
      <family val="2"/>
      <scheme val="minor"/>
    </font>
    <font>
      <sz val="20"/>
      <name val="Calibri"/>
      <family val="2"/>
    </font>
    <font>
      <sz val="20"/>
      <color rgb="FF242424"/>
      <name val="Aptos Narrow"/>
      <family val="2"/>
    </font>
    <font>
      <sz val="20"/>
      <color rgb="FF92D050"/>
      <name val="Calibri"/>
      <family val="2"/>
      <scheme val="minor"/>
    </font>
    <font>
      <b/>
      <sz val="20"/>
      <color theme="1"/>
      <name val="Arial"/>
      <family val="2"/>
    </font>
    <font>
      <i/>
      <sz val="20"/>
      <color theme="1"/>
      <name val="Calibri"/>
      <family val="2"/>
      <scheme val="minor"/>
    </font>
    <font>
      <sz val="20"/>
      <color theme="9"/>
      <name val="Calibri"/>
      <family val="2"/>
      <scheme val="minor"/>
    </font>
    <font>
      <sz val="20"/>
      <color rgb="FF000000"/>
      <name val="Calibri"/>
      <family val="2"/>
      <scheme val="minor"/>
    </font>
    <font>
      <sz val="24"/>
      <color theme="1"/>
      <name val="Calibri"/>
      <family val="2"/>
      <scheme val="minor"/>
    </font>
    <font>
      <sz val="24"/>
      <name val="Calibri"/>
      <family val="2"/>
      <scheme val="minor"/>
    </font>
    <font>
      <b/>
      <sz val="18"/>
      <color theme="0"/>
      <name val="Calibri"/>
      <family val="2"/>
      <scheme val="minor"/>
    </font>
    <font>
      <sz val="18"/>
      <color rgb="FFFF0000"/>
      <name val="Calibri"/>
      <family val="2"/>
      <scheme val="minor"/>
    </font>
    <font>
      <sz val="18"/>
      <color theme="1"/>
      <name val="Calibri"/>
      <family val="2"/>
      <scheme val="minor"/>
    </font>
    <font>
      <sz val="18"/>
      <name val="Calibri"/>
      <family val="2"/>
      <scheme val="minor"/>
    </font>
    <font>
      <sz val="22"/>
      <color theme="1"/>
      <name val="Calibri"/>
      <family val="2"/>
      <scheme val="minor"/>
    </font>
    <font>
      <sz val="22"/>
      <name val="Calibri"/>
      <family val="2"/>
      <scheme val="minor"/>
    </font>
    <font>
      <b/>
      <sz val="20"/>
      <color theme="1"/>
      <name val="Calibri"/>
      <family val="2"/>
    </font>
    <font>
      <sz val="19"/>
      <color theme="1"/>
      <name val="Calibri"/>
      <family val="2"/>
      <scheme val="minor"/>
    </font>
    <font>
      <sz val="19"/>
      <name val="Calibri"/>
      <family val="2"/>
    </font>
    <font>
      <sz val="19"/>
      <name val="Calibri"/>
      <family val="2"/>
      <scheme val="minor"/>
    </font>
    <font>
      <sz val="22"/>
      <color rgb="FFFF0000"/>
      <name val="Calibri"/>
      <family val="2"/>
      <scheme val="minor"/>
    </font>
  </fonts>
  <fills count="1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FFFF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rgb="FF3C533C"/>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rgb="FF92D050"/>
      </right>
      <top style="thin">
        <color indexed="64"/>
      </top>
      <bottom style="thin">
        <color indexed="64"/>
      </bottom>
      <diagonal/>
    </border>
    <border>
      <left style="thin">
        <color rgb="FF92D050"/>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indexed="64"/>
      </right>
      <top style="medium">
        <color indexed="64"/>
      </top>
      <bottom style="thin">
        <color indexed="64"/>
      </bottom>
      <diagonal/>
    </border>
    <border>
      <left style="thin">
        <color rgb="FF000000"/>
      </left>
      <right style="thin">
        <color rgb="FF000000"/>
      </right>
      <top/>
      <bottom style="thin">
        <color indexed="64"/>
      </bottom>
      <diagonal/>
    </border>
    <border>
      <left/>
      <right style="thin">
        <color indexed="64"/>
      </right>
      <top style="thin">
        <color indexed="64"/>
      </top>
      <bottom style="medium">
        <color indexed="64"/>
      </bottom>
      <diagonal/>
    </border>
    <border>
      <left style="thin">
        <color rgb="FF000000"/>
      </left>
      <right style="medium">
        <color rgb="FF000000"/>
      </right>
      <top style="medium">
        <color rgb="FF000000"/>
      </top>
      <bottom style="thin">
        <color indexed="64"/>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style="thin">
        <color indexed="64"/>
      </top>
      <bottom style="medium">
        <color rgb="FF000000"/>
      </bottom>
      <diagonal/>
    </border>
    <border>
      <left style="thin">
        <color rgb="FF000000"/>
      </left>
      <right/>
      <top style="medium">
        <color rgb="FF000000"/>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style="medium">
        <color rgb="FF000000"/>
      </bottom>
      <diagonal/>
    </border>
    <border>
      <left style="medium">
        <color indexed="64"/>
      </left>
      <right/>
      <top style="thin">
        <color indexed="64"/>
      </top>
      <bottom style="thin">
        <color indexed="64"/>
      </bottom>
      <diagonal/>
    </border>
  </borders>
  <cellStyleXfs count="2">
    <xf numFmtId="0" fontId="0" fillId="0" borderId="0"/>
    <xf numFmtId="0" fontId="13" fillId="0" borderId="0"/>
  </cellStyleXfs>
  <cellXfs count="738">
    <xf numFmtId="0" fontId="0" fillId="0" borderId="0" xfId="0"/>
    <xf numFmtId="0" fontId="2" fillId="2" borderId="1" xfId="0" applyFont="1" applyFill="1" applyBorder="1" applyAlignment="1">
      <alignment vertical="center" wrapText="1"/>
    </xf>
    <xf numFmtId="0" fontId="0" fillId="0" borderId="0" xfId="0" applyAlignment="1">
      <alignment wrapText="1"/>
    </xf>
    <xf numFmtId="0" fontId="3" fillId="3" borderId="1" xfId="0" applyFont="1" applyFill="1" applyBorder="1" applyAlignment="1">
      <alignment vertical="top" wrapText="1"/>
    </xf>
    <xf numFmtId="0" fontId="0" fillId="0" borderId="0" xfId="0" applyAlignment="1">
      <alignment vertical="top"/>
    </xf>
    <xf numFmtId="0" fontId="1" fillId="0" borderId="0" xfId="0" applyFont="1"/>
    <xf numFmtId="0" fontId="0" fillId="0" borderId="0" xfId="0" applyAlignment="1">
      <alignment vertical="top" wrapText="1"/>
    </xf>
    <xf numFmtId="0" fontId="0" fillId="0" borderId="7" xfId="0" applyBorder="1" applyAlignment="1">
      <alignment horizontal="left" vertical="top"/>
    </xf>
    <xf numFmtId="0" fontId="0" fillId="0" borderId="0" xfId="0" applyAlignment="1">
      <alignment horizontal="left" vertical="top"/>
    </xf>
    <xf numFmtId="0" fontId="0" fillId="0" borderId="3" xfId="0" applyBorder="1" applyAlignment="1">
      <alignment vertical="top"/>
    </xf>
    <xf numFmtId="0" fontId="0" fillId="0" borderId="1" xfId="0" applyBorder="1" applyAlignment="1">
      <alignment wrapText="1"/>
    </xf>
    <xf numFmtId="0" fontId="6" fillId="4" borderId="6" xfId="0" applyFont="1" applyFill="1" applyBorder="1" applyAlignment="1">
      <alignment vertical="center" wrapText="1"/>
    </xf>
    <xf numFmtId="0" fontId="9" fillId="0" borderId="0" xfId="0" applyFont="1"/>
    <xf numFmtId="0" fontId="0" fillId="0" borderId="3" xfId="0" applyBorder="1" applyAlignment="1">
      <alignment horizontal="center" vertical="top"/>
    </xf>
    <xf numFmtId="0" fontId="0" fillId="0" borderId="1" xfId="0" applyBorder="1"/>
    <xf numFmtId="0" fontId="0" fillId="0" borderId="1" xfId="0" applyBorder="1" applyAlignment="1">
      <alignment horizontal="left" vertical="top" wrapText="1"/>
    </xf>
    <xf numFmtId="0" fontId="3" fillId="3" borderId="2" xfId="0" applyFont="1" applyFill="1" applyBorder="1" applyAlignment="1">
      <alignment vertical="top" wrapText="1"/>
    </xf>
    <xf numFmtId="0" fontId="10" fillId="0" borderId="0" xfId="0" applyFont="1"/>
    <xf numFmtId="0" fontId="0" fillId="0" borderId="0" xfId="0" applyAlignment="1">
      <alignment horizontal="center" vertical="top"/>
    </xf>
    <xf numFmtId="0" fontId="8" fillId="2" borderId="9" xfId="0" applyFont="1" applyFill="1" applyBorder="1" applyAlignment="1">
      <alignment vertical="center"/>
    </xf>
    <xf numFmtId="0" fontId="3" fillId="0" borderId="2" xfId="0" applyFont="1" applyBorder="1" applyAlignment="1">
      <alignment vertical="top" wrapText="1"/>
    </xf>
    <xf numFmtId="0" fontId="3" fillId="3" borderId="10" xfId="0" applyFont="1" applyFill="1" applyBorder="1" applyAlignment="1">
      <alignment vertical="top" wrapText="1"/>
    </xf>
    <xf numFmtId="0" fontId="0" fillId="0" borderId="1" xfId="0" applyBorder="1" applyAlignment="1">
      <alignment vertical="top" wrapText="1"/>
    </xf>
    <xf numFmtId="0" fontId="0" fillId="0" borderId="3" xfId="0" applyBorder="1" applyAlignment="1">
      <alignment vertical="top" wrapText="1"/>
    </xf>
    <xf numFmtId="0" fontId="3" fillId="0" borderId="1" xfId="0" applyFont="1" applyBorder="1" applyAlignment="1">
      <alignment horizontal="left" vertical="top" wrapText="1"/>
    </xf>
    <xf numFmtId="0" fontId="3" fillId="0" borderId="1" xfId="0" applyFont="1" applyBorder="1" applyAlignment="1">
      <alignment vertical="top" wrapText="1"/>
    </xf>
    <xf numFmtId="0" fontId="0" fillId="3" borderId="1" xfId="0" applyFill="1" applyBorder="1" applyAlignment="1">
      <alignment horizontal="left" vertical="top" wrapText="1"/>
    </xf>
    <xf numFmtId="0" fontId="5" fillId="0" borderId="1" xfId="0" applyFont="1" applyBorder="1" applyAlignment="1">
      <alignment horizontal="left" vertical="top" wrapText="1"/>
    </xf>
    <xf numFmtId="0" fontId="12" fillId="0" borderId="0" xfId="0" applyFont="1"/>
    <xf numFmtId="0" fontId="0" fillId="0" borderId="0" xfId="0" applyAlignment="1">
      <alignment horizontal="left" vertical="top" wrapText="1"/>
    </xf>
    <xf numFmtId="0" fontId="0" fillId="0" borderId="1" xfId="0" applyBorder="1" applyAlignment="1">
      <alignment horizontal="left" vertical="top"/>
    </xf>
    <xf numFmtId="0" fontId="1" fillId="0" borderId="1" xfId="0" applyFont="1" applyBorder="1"/>
    <xf numFmtId="0" fontId="10" fillId="0" borderId="1" xfId="0" applyFont="1" applyBorder="1" applyAlignment="1">
      <alignment horizontal="left" vertical="top"/>
    </xf>
    <xf numFmtId="0" fontId="5" fillId="0" borderId="1" xfId="0" applyFont="1" applyBorder="1" applyAlignment="1">
      <alignment horizontal="center" vertical="top" wrapText="1"/>
    </xf>
    <xf numFmtId="0" fontId="0" fillId="3" borderId="0" xfId="0" applyFill="1"/>
    <xf numFmtId="0" fontId="10" fillId="3" borderId="0" xfId="0" applyFont="1" applyFill="1" applyAlignment="1">
      <alignment wrapText="1"/>
    </xf>
    <xf numFmtId="0" fontId="4" fillId="3" borderId="13" xfId="0" applyFont="1" applyFill="1" applyBorder="1" applyAlignment="1">
      <alignment horizontal="justify" vertical="center" wrapText="1"/>
    </xf>
    <xf numFmtId="0" fontId="4" fillId="3" borderId="14" xfId="0" applyFont="1" applyFill="1" applyBorder="1" applyAlignment="1">
      <alignment horizontal="justify" vertical="center" wrapText="1"/>
    </xf>
    <xf numFmtId="0" fontId="5" fillId="3" borderId="14" xfId="0" applyFont="1" applyFill="1" applyBorder="1" applyAlignment="1">
      <alignment horizontal="justify" vertical="center" wrapText="1"/>
    </xf>
    <xf numFmtId="0" fontId="5" fillId="3" borderId="16" xfId="0" applyFont="1" applyFill="1" applyBorder="1" applyAlignment="1">
      <alignment horizontal="left" vertical="center" wrapText="1"/>
    </xf>
    <xf numFmtId="0" fontId="5" fillId="3" borderId="16" xfId="0" applyFont="1" applyFill="1" applyBorder="1" applyAlignment="1">
      <alignment horizontal="left" vertical="center" wrapText="1" indent="1"/>
    </xf>
    <xf numFmtId="0" fontId="5" fillId="3" borderId="14" xfId="0" applyFont="1" applyFill="1" applyBorder="1" applyAlignment="1">
      <alignment horizontal="left" vertical="center" wrapText="1" indent="1"/>
    </xf>
    <xf numFmtId="0" fontId="0" fillId="3" borderId="0" xfId="0" applyFill="1" applyAlignment="1">
      <alignment horizontal="center" vertical="center"/>
    </xf>
    <xf numFmtId="0" fontId="11" fillId="10" borderId="13"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0" fillId="0" borderId="6" xfId="0" applyBorder="1" applyAlignment="1">
      <alignment horizontal="center" vertical="top"/>
    </xf>
    <xf numFmtId="0" fontId="0" fillId="0" borderId="2" xfId="0" applyBorder="1" applyAlignment="1">
      <alignment horizontal="center" vertical="top" wrapText="1"/>
    </xf>
    <xf numFmtId="0" fontId="8" fillId="12" borderId="1" xfId="0" applyFont="1" applyFill="1" applyBorder="1" applyAlignment="1">
      <alignment vertical="top"/>
    </xf>
    <xf numFmtId="0" fontId="8" fillId="12" borderId="2" xfId="0" applyFont="1" applyFill="1" applyBorder="1" applyAlignment="1">
      <alignment vertical="top"/>
    </xf>
    <xf numFmtId="0" fontId="2" fillId="12" borderId="1" xfId="0" applyFont="1" applyFill="1" applyBorder="1" applyAlignment="1">
      <alignment vertical="center" wrapText="1"/>
    </xf>
    <xf numFmtId="0" fontId="8" fillId="12" borderId="9" xfId="0" applyFont="1" applyFill="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0" xfId="0" applyFont="1" applyAlignment="1">
      <alignment vertical="top" wrapText="1"/>
    </xf>
    <xf numFmtId="0" fontId="10" fillId="0" borderId="0" xfId="0" applyFont="1" applyAlignment="1">
      <alignment horizontal="left" vertical="top"/>
    </xf>
    <xf numFmtId="0" fontId="8" fillId="2" borderId="0" xfId="0" applyFont="1" applyFill="1" applyAlignment="1">
      <alignment horizontal="center" vertical="top" wrapText="1"/>
    </xf>
    <xf numFmtId="0" fontId="3" fillId="0" borderId="0" xfId="0" applyFont="1" applyAlignment="1">
      <alignment horizontal="left" vertical="top" wrapText="1"/>
    </xf>
    <xf numFmtId="0" fontId="3" fillId="3" borderId="2" xfId="0" applyFont="1" applyFill="1" applyBorder="1" applyAlignment="1">
      <alignment horizontal="center" vertical="center" wrapText="1"/>
    </xf>
    <xf numFmtId="0" fontId="3" fillId="3" borderId="0" xfId="0" applyFont="1" applyFill="1" applyAlignment="1">
      <alignment vertical="center" wrapText="1"/>
    </xf>
    <xf numFmtId="0" fontId="3" fillId="0" borderId="20" xfId="0" applyFont="1" applyBorder="1" applyAlignment="1">
      <alignment vertical="top" wrapText="1"/>
    </xf>
    <xf numFmtId="0" fontId="3" fillId="0" borderId="9" xfId="0" applyFont="1" applyBorder="1" applyAlignment="1">
      <alignment vertical="top" wrapText="1"/>
    </xf>
    <xf numFmtId="0" fontId="3" fillId="0" borderId="21" xfId="0" applyFont="1" applyBorder="1" applyAlignment="1">
      <alignment vertical="top" wrapText="1"/>
    </xf>
    <xf numFmtId="0" fontId="2" fillId="12" borderId="24" xfId="0" applyFont="1" applyFill="1" applyBorder="1" applyAlignment="1">
      <alignment vertical="center" wrapText="1"/>
    </xf>
    <xf numFmtId="0" fontId="2" fillId="12" borderId="25" xfId="0" applyFont="1" applyFill="1" applyBorder="1" applyAlignment="1">
      <alignment vertical="center" wrapText="1"/>
    </xf>
    <xf numFmtId="0" fontId="3" fillId="3" borderId="26" xfId="0" applyFont="1" applyFill="1" applyBorder="1" applyAlignment="1">
      <alignment horizontal="center" vertical="center" wrapText="1"/>
    </xf>
    <xf numFmtId="0" fontId="0" fillId="0" borderId="27" xfId="0" applyBorder="1" applyAlignment="1">
      <alignment horizontal="center" vertical="top" wrapText="1"/>
    </xf>
    <xf numFmtId="0" fontId="3" fillId="3" borderId="28" xfId="0" applyFont="1" applyFill="1" applyBorder="1" applyAlignment="1">
      <alignment vertical="center" wrapText="1"/>
    </xf>
    <xf numFmtId="0" fontId="2" fillId="13" borderId="1" xfId="0" applyFont="1" applyFill="1" applyBorder="1" applyAlignment="1">
      <alignment vertical="center" wrapText="1"/>
    </xf>
    <xf numFmtId="0" fontId="8" fillId="13" borderId="1" xfId="0" applyFont="1" applyFill="1" applyBorder="1" applyAlignment="1">
      <alignment vertical="top"/>
    </xf>
    <xf numFmtId="0" fontId="8" fillId="13" borderId="2" xfId="0" applyFont="1" applyFill="1" applyBorder="1" applyAlignment="1">
      <alignment vertical="top"/>
    </xf>
    <xf numFmtId="0" fontId="8" fillId="13" borderId="9" xfId="0" applyFont="1" applyFill="1" applyBorder="1" applyAlignment="1">
      <alignment horizontal="center" vertical="top"/>
    </xf>
    <xf numFmtId="0" fontId="14" fillId="13" borderId="1" xfId="0" applyFont="1" applyFill="1" applyBorder="1"/>
    <xf numFmtId="0" fontId="2" fillId="13" borderId="2" xfId="0" applyFont="1" applyFill="1" applyBorder="1" applyAlignment="1">
      <alignment vertical="center" wrapText="1"/>
    </xf>
    <xf numFmtId="0" fontId="3" fillId="3" borderId="36" xfId="0" applyFont="1" applyFill="1" applyBorder="1" applyAlignment="1">
      <alignment vertical="top" wrapText="1"/>
    </xf>
    <xf numFmtId="0" fontId="3" fillId="3" borderId="37" xfId="0" applyFont="1" applyFill="1" applyBorder="1" applyAlignment="1">
      <alignment vertical="top" wrapText="1"/>
    </xf>
    <xf numFmtId="0" fontId="3" fillId="3" borderId="6" xfId="0" applyFont="1" applyFill="1" applyBorder="1" applyAlignment="1">
      <alignment vertical="top" wrapText="1"/>
    </xf>
    <xf numFmtId="0" fontId="15" fillId="0" borderId="1" xfId="0" applyFont="1" applyBorder="1" applyAlignment="1">
      <alignment vertical="center" wrapText="1"/>
    </xf>
    <xf numFmtId="0" fontId="0" fillId="0" borderId="1" xfId="0" applyBorder="1" applyAlignment="1">
      <alignment vertical="center" wrapText="1"/>
    </xf>
    <xf numFmtId="0" fontId="15" fillId="0" borderId="36" xfId="0" applyFont="1" applyBorder="1" applyAlignment="1">
      <alignment vertical="center" wrapText="1"/>
    </xf>
    <xf numFmtId="0" fontId="3" fillId="0" borderId="36" xfId="0" applyFont="1" applyBorder="1" applyAlignment="1">
      <alignment vertical="top" wrapText="1"/>
    </xf>
    <xf numFmtId="0" fontId="0" fillId="0" borderId="37" xfId="0" applyBorder="1" applyAlignment="1">
      <alignment vertical="center" wrapText="1"/>
    </xf>
    <xf numFmtId="0" fontId="3" fillId="0" borderId="37" xfId="0" applyFont="1" applyBorder="1" applyAlignment="1">
      <alignment vertical="top" wrapText="1"/>
    </xf>
    <xf numFmtId="0" fontId="0" fillId="0" borderId="37" xfId="0" applyBorder="1" applyAlignment="1">
      <alignment wrapText="1"/>
    </xf>
    <xf numFmtId="0" fontId="15" fillId="0" borderId="6" xfId="0" applyFont="1" applyBorder="1" applyAlignment="1">
      <alignment vertical="center" wrapText="1"/>
    </xf>
    <xf numFmtId="0" fontId="15" fillId="0" borderId="37" xfId="0" applyFont="1" applyBorder="1" applyAlignment="1">
      <alignment vertical="center" wrapText="1"/>
    </xf>
    <xf numFmtId="0" fontId="3" fillId="0" borderId="1" xfId="0" applyFont="1" applyBorder="1" applyAlignment="1">
      <alignment vertical="center" wrapText="1"/>
    </xf>
    <xf numFmtId="0" fontId="3" fillId="0" borderId="36" xfId="0" applyFont="1" applyBorder="1" applyAlignment="1">
      <alignment vertical="center" wrapText="1"/>
    </xf>
    <xf numFmtId="0" fontId="15" fillId="0" borderId="1" xfId="0" applyFont="1" applyBorder="1" applyAlignment="1">
      <alignment vertical="top" wrapText="1"/>
    </xf>
    <xf numFmtId="0" fontId="0" fillId="0" borderId="2" xfId="0" applyBorder="1" applyAlignment="1">
      <alignment wrapText="1"/>
    </xf>
    <xf numFmtId="0" fontId="15" fillId="0" borderId="2" xfId="0" applyFont="1" applyBorder="1" applyAlignment="1">
      <alignment vertical="center" wrapText="1"/>
    </xf>
    <xf numFmtId="0" fontId="0" fillId="0" borderId="6" xfId="0" applyBorder="1" applyAlignment="1">
      <alignment vertical="center" wrapText="1"/>
    </xf>
    <xf numFmtId="0" fontId="2" fillId="13" borderId="8" xfId="0" applyFont="1" applyFill="1" applyBorder="1" applyAlignment="1">
      <alignment vertical="center" wrapText="1"/>
    </xf>
    <xf numFmtId="0" fontId="1" fillId="0" borderId="5" xfId="0" applyFont="1" applyBorder="1"/>
    <xf numFmtId="0" fontId="0" fillId="0" borderId="0" xfId="0" applyAlignment="1">
      <alignment horizontal="left"/>
    </xf>
    <xf numFmtId="0" fontId="16" fillId="0" borderId="0" xfId="0" applyFont="1"/>
    <xf numFmtId="0" fontId="20" fillId="0" borderId="0" xfId="1" applyFont="1" applyAlignment="1">
      <alignment horizontal="right"/>
    </xf>
    <xf numFmtId="0" fontId="21" fillId="0" borderId="0" xfId="1" applyFont="1" applyAlignment="1">
      <alignment horizontal="right"/>
    </xf>
    <xf numFmtId="0" fontId="13" fillId="3" borderId="10" xfId="1" applyFill="1" applyBorder="1"/>
    <xf numFmtId="0" fontId="22" fillId="3" borderId="7" xfId="1" applyFont="1" applyFill="1" applyBorder="1"/>
    <xf numFmtId="0" fontId="13" fillId="3" borderId="7" xfId="1" applyFill="1" applyBorder="1" applyAlignment="1">
      <alignment horizontal="center"/>
    </xf>
    <xf numFmtId="0" fontId="13" fillId="3" borderId="54" xfId="1" applyFill="1" applyBorder="1"/>
    <xf numFmtId="0" fontId="13" fillId="3" borderId="54" xfId="1" applyFill="1" applyBorder="1" applyAlignment="1">
      <alignment vertical="center"/>
    </xf>
    <xf numFmtId="0" fontId="13" fillId="3" borderId="20" xfId="1" applyFill="1" applyBorder="1"/>
    <xf numFmtId="0" fontId="13" fillId="3" borderId="9" xfId="1" applyFill="1" applyBorder="1"/>
    <xf numFmtId="164" fontId="21" fillId="3" borderId="9" xfId="1" applyNumberFormat="1" applyFont="1" applyFill="1" applyBorder="1" applyAlignment="1">
      <alignment horizontal="center" vertical="center"/>
    </xf>
    <xf numFmtId="0" fontId="13" fillId="0" borderId="8" xfId="1" applyBorder="1" applyAlignment="1">
      <alignment vertical="center" wrapText="1"/>
    </xf>
    <xf numFmtId="0" fontId="13" fillId="0" borderId="8" xfId="1" applyBorder="1" applyAlignment="1">
      <alignment horizontal="center" vertical="center" wrapText="1"/>
    </xf>
    <xf numFmtId="0" fontId="13" fillId="0" borderId="54" xfId="1" applyBorder="1" applyAlignment="1">
      <alignment horizontal="center" vertical="center" wrapText="1"/>
    </xf>
    <xf numFmtId="0" fontId="13" fillId="0" borderId="3" xfId="1" applyBorder="1" applyAlignment="1">
      <alignment vertical="center" wrapText="1" shrinkToFit="1"/>
    </xf>
    <xf numFmtId="14" fontId="13" fillId="0" borderId="1" xfId="1" applyNumberFormat="1" applyBorder="1" applyAlignment="1">
      <alignment horizontal="center" vertical="center"/>
    </xf>
    <xf numFmtId="0" fontId="13" fillId="0" borderId="1" xfId="1" applyBorder="1" applyAlignment="1">
      <alignment horizontal="center" vertical="center"/>
    </xf>
    <xf numFmtId="0" fontId="24" fillId="3" borderId="0" xfId="0" applyFont="1" applyFill="1" applyAlignment="1">
      <alignment horizontal="center"/>
    </xf>
    <xf numFmtId="0" fontId="2" fillId="13" borderId="0" xfId="0" applyFont="1" applyFill="1" applyAlignment="1">
      <alignment vertical="center" wrapText="1"/>
    </xf>
    <xf numFmtId="0" fontId="5" fillId="0" borderId="0" xfId="0" applyFont="1" applyAlignment="1">
      <alignment horizontal="left"/>
    </xf>
    <xf numFmtId="0" fontId="5" fillId="3" borderId="13" xfId="0" applyFont="1" applyFill="1" applyBorder="1" applyAlignment="1">
      <alignment horizontal="left" vertical="center" wrapText="1" indent="1"/>
    </xf>
    <xf numFmtId="0" fontId="5"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0" fillId="11" borderId="1" xfId="0" applyFill="1" applyBorder="1" applyAlignment="1">
      <alignment horizontal="center" vertical="center"/>
    </xf>
    <xf numFmtId="0" fontId="0" fillId="0" borderId="1" xfId="0" applyBorder="1" applyAlignment="1">
      <alignment horizontal="center" vertical="center"/>
    </xf>
    <xf numFmtId="0" fontId="0" fillId="6" borderId="1" xfId="0" applyFill="1" applyBorder="1" applyAlignment="1">
      <alignment horizontal="center" vertical="center"/>
    </xf>
    <xf numFmtId="0" fontId="0" fillId="7" borderId="1" xfId="0" quotePrefix="1" applyFill="1" applyBorder="1" applyAlignment="1">
      <alignment horizontal="center" vertical="center"/>
    </xf>
    <xf numFmtId="0" fontId="26" fillId="13" borderId="1" xfId="0" applyFont="1" applyFill="1" applyBorder="1" applyAlignment="1">
      <alignment vertical="top"/>
    </xf>
    <xf numFmtId="0" fontId="27" fillId="0" borderId="0" xfId="0" applyFont="1"/>
    <xf numFmtId="0" fontId="29" fillId="0" borderId="0" xfId="0" applyFont="1"/>
    <xf numFmtId="0" fontId="27" fillId="0" borderId="7" xfId="0" applyFont="1" applyBorder="1" applyAlignment="1">
      <alignment horizontal="left" vertical="top"/>
    </xf>
    <xf numFmtId="0" fontId="27" fillId="0" borderId="3" xfId="0" applyFont="1" applyBorder="1" applyAlignment="1">
      <alignment vertical="top"/>
    </xf>
    <xf numFmtId="0" fontId="27" fillId="0" borderId="0" xfId="0" applyFont="1" applyAlignment="1">
      <alignment horizontal="left" vertical="top"/>
    </xf>
    <xf numFmtId="0" fontId="26" fillId="13" borderId="2" xfId="0" applyFont="1" applyFill="1" applyBorder="1" applyAlignment="1">
      <alignment vertical="top"/>
    </xf>
    <xf numFmtId="0" fontId="27" fillId="0" borderId="0" xfId="0" applyFont="1" applyAlignment="1">
      <alignment vertical="top"/>
    </xf>
    <xf numFmtId="0" fontId="27" fillId="0" borderId="0" xfId="0" applyFont="1" applyAlignment="1">
      <alignment horizontal="center" vertical="top"/>
    </xf>
    <xf numFmtId="0" fontId="26" fillId="13" borderId="9" xfId="0" applyFont="1" applyFill="1" applyBorder="1" applyAlignment="1">
      <alignment horizontal="center" vertical="top"/>
    </xf>
    <xf numFmtId="0" fontId="26" fillId="2" borderId="9" xfId="0" applyFont="1" applyFill="1" applyBorder="1" applyAlignment="1">
      <alignment vertical="center"/>
    </xf>
    <xf numFmtId="0" fontId="26" fillId="13" borderId="2" xfId="0" applyFont="1" applyFill="1" applyBorder="1" applyAlignment="1">
      <alignment vertical="center" wrapText="1"/>
    </xf>
    <xf numFmtId="0" fontId="26" fillId="13" borderId="8" xfId="0" applyFont="1" applyFill="1" applyBorder="1" applyAlignment="1">
      <alignment vertical="center" wrapText="1"/>
    </xf>
    <xf numFmtId="0" fontId="26" fillId="13" borderId="0" xfId="0" applyFont="1" applyFill="1" applyAlignment="1">
      <alignment vertical="center" wrapText="1"/>
    </xf>
    <xf numFmtId="0" fontId="27" fillId="0" borderId="0" xfId="0" applyFont="1" applyAlignment="1">
      <alignment wrapText="1"/>
    </xf>
    <xf numFmtId="0" fontId="28" fillId="0" borderId="36" xfId="0" applyFont="1" applyBorder="1" applyAlignment="1">
      <alignment vertical="top" wrapText="1"/>
    </xf>
    <xf numFmtId="0" fontId="31" fillId="0" borderId="0" xfId="0" applyFont="1"/>
    <xf numFmtId="0" fontId="28" fillId="0" borderId="1" xfId="0" applyFont="1" applyBorder="1" applyAlignment="1">
      <alignment vertical="top" wrapText="1"/>
    </xf>
    <xf numFmtId="0" fontId="28" fillId="0" borderId="2" xfId="0" applyFont="1" applyBorder="1" applyAlignment="1">
      <alignment vertical="top" wrapText="1"/>
    </xf>
    <xf numFmtId="0" fontId="28" fillId="3" borderId="36" xfId="0" applyFont="1" applyFill="1" applyBorder="1" applyAlignment="1">
      <alignment vertical="top" wrapText="1"/>
    </xf>
    <xf numFmtId="0" fontId="28" fillId="3" borderId="1" xfId="0" applyFont="1" applyFill="1" applyBorder="1" applyAlignment="1">
      <alignment vertical="top" wrapText="1"/>
    </xf>
    <xf numFmtId="0" fontId="28" fillId="3" borderId="2" xfId="0" applyFont="1" applyFill="1" applyBorder="1" applyAlignment="1">
      <alignment vertical="top" wrapText="1"/>
    </xf>
    <xf numFmtId="0" fontId="33" fillId="0" borderId="36" xfId="0" applyFont="1" applyBorder="1" applyAlignment="1">
      <alignment vertical="center" wrapText="1"/>
    </xf>
    <xf numFmtId="0" fontId="33" fillId="0" borderId="1" xfId="0" applyFont="1" applyBorder="1" applyAlignment="1">
      <alignment vertical="center" wrapText="1"/>
    </xf>
    <xf numFmtId="0" fontId="33" fillId="0" borderId="37" xfId="0" applyFont="1" applyBorder="1" applyAlignment="1">
      <alignment vertical="center" wrapText="1"/>
    </xf>
    <xf numFmtId="0" fontId="28" fillId="3" borderId="6" xfId="0" applyFont="1" applyFill="1" applyBorder="1" applyAlignment="1">
      <alignment vertical="top" wrapText="1"/>
    </xf>
    <xf numFmtId="0" fontId="28" fillId="3" borderId="37" xfId="0" applyFont="1" applyFill="1" applyBorder="1" applyAlignment="1">
      <alignment vertical="top" wrapText="1"/>
    </xf>
    <xf numFmtId="0" fontId="33" fillId="0" borderId="1" xfId="0" applyFont="1" applyBorder="1" applyAlignment="1">
      <alignment vertical="top" wrapText="1"/>
    </xf>
    <xf numFmtId="0" fontId="28" fillId="0" borderId="36" xfId="0" applyFont="1" applyBorder="1" applyAlignment="1">
      <alignment vertical="center" wrapText="1"/>
    </xf>
    <xf numFmtId="0" fontId="28" fillId="0" borderId="1" xfId="0" applyFont="1" applyBorder="1" applyAlignment="1">
      <alignment vertical="center" wrapText="1"/>
    </xf>
    <xf numFmtId="0" fontId="27" fillId="0" borderId="2" xfId="0" applyFont="1" applyBorder="1" applyAlignment="1">
      <alignment wrapText="1"/>
    </xf>
    <xf numFmtId="0" fontId="33" fillId="0" borderId="2" xfId="0" applyFont="1" applyBorder="1" applyAlignment="1">
      <alignment vertical="center" wrapText="1"/>
    </xf>
    <xf numFmtId="0" fontId="27" fillId="0" borderId="37" xfId="0" applyFont="1" applyBorder="1" applyAlignment="1">
      <alignment vertical="center" wrapText="1"/>
    </xf>
    <xf numFmtId="0" fontId="33" fillId="0" borderId="6" xfId="0" applyFont="1" applyBorder="1" applyAlignment="1">
      <alignment vertical="center" wrapText="1"/>
    </xf>
    <xf numFmtId="0" fontId="27" fillId="0" borderId="1" xfId="0" applyFont="1" applyBorder="1" applyAlignment="1">
      <alignment vertical="center" wrapText="1"/>
    </xf>
    <xf numFmtId="0" fontId="27" fillId="0" borderId="37" xfId="0" applyFont="1" applyBorder="1" applyAlignment="1">
      <alignment wrapText="1"/>
    </xf>
    <xf numFmtId="0" fontId="27" fillId="0" borderId="6" xfId="0" applyFont="1" applyBorder="1" applyAlignment="1">
      <alignment vertical="center" wrapText="1"/>
    </xf>
    <xf numFmtId="0" fontId="27" fillId="0" borderId="0" xfId="0" applyFont="1" applyAlignment="1">
      <alignment horizontal="center" vertical="top" wrapText="1"/>
    </xf>
    <xf numFmtId="0" fontId="27" fillId="0" borderId="0" xfId="0" applyFont="1" applyAlignment="1">
      <alignment horizontal="left" vertical="top" wrapText="1"/>
    </xf>
    <xf numFmtId="0" fontId="28" fillId="0" borderId="6" xfId="0" applyFont="1" applyBorder="1" applyAlignment="1">
      <alignment vertical="top" wrapText="1"/>
    </xf>
    <xf numFmtId="0" fontId="28" fillId="0" borderId="37" xfId="0" applyFont="1" applyBorder="1" applyAlignment="1">
      <alignment vertical="top" wrapText="1"/>
    </xf>
    <xf numFmtId="0" fontId="27" fillId="0" borderId="37" xfId="0" applyFont="1" applyBorder="1" applyAlignment="1">
      <alignment vertical="top" wrapText="1"/>
    </xf>
    <xf numFmtId="0" fontId="27" fillId="0" borderId="2" xfId="0" applyFont="1" applyBorder="1" applyAlignment="1">
      <alignment vertical="top" wrapText="1"/>
    </xf>
    <xf numFmtId="0" fontId="26" fillId="3" borderId="0" xfId="0" applyFont="1" applyFill="1" applyAlignment="1">
      <alignment horizontal="center" vertical="top" wrapText="1"/>
    </xf>
    <xf numFmtId="0" fontId="27" fillId="3" borderId="0" xfId="0" applyFont="1" applyFill="1" applyAlignment="1">
      <alignment horizontal="center" vertical="top" wrapText="1"/>
    </xf>
    <xf numFmtId="0" fontId="28" fillId="3" borderId="0" xfId="0" applyFont="1" applyFill="1" applyAlignment="1">
      <alignment horizontal="center" vertical="top" wrapText="1"/>
    </xf>
    <xf numFmtId="0" fontId="27" fillId="3" borderId="0" xfId="0" applyFont="1" applyFill="1"/>
    <xf numFmtId="0" fontId="36" fillId="0" borderId="0" xfId="0" applyFont="1" applyAlignment="1">
      <alignment wrapText="1"/>
    </xf>
    <xf numFmtId="0" fontId="26" fillId="13" borderId="18" xfId="0" applyFont="1" applyFill="1" applyBorder="1" applyAlignment="1">
      <alignment horizontal="center" vertical="top"/>
    </xf>
    <xf numFmtId="0" fontId="26" fillId="13" borderId="47" xfId="0" applyFont="1" applyFill="1" applyBorder="1" applyAlignment="1">
      <alignment vertical="center" wrapText="1"/>
    </xf>
    <xf numFmtId="0" fontId="26" fillId="13" borderId="16" xfId="0" applyFont="1" applyFill="1" applyBorder="1" applyAlignment="1">
      <alignment vertical="center" wrapText="1"/>
    </xf>
    <xf numFmtId="0" fontId="28" fillId="0" borderId="6" xfId="0" applyFont="1" applyBorder="1" applyAlignment="1">
      <alignment vertical="center" wrapText="1"/>
    </xf>
    <xf numFmtId="0" fontId="27" fillId="0" borderId="36" xfId="0" applyFont="1" applyBorder="1" applyAlignment="1">
      <alignment vertical="center" wrapText="1"/>
    </xf>
    <xf numFmtId="0" fontId="27" fillId="0" borderId="0" xfId="0" applyFont="1" applyAlignment="1">
      <alignment horizontal="left"/>
    </xf>
    <xf numFmtId="0" fontId="29" fillId="0" borderId="0" xfId="0" applyFont="1" applyAlignment="1">
      <alignment horizontal="left" vertical="top"/>
    </xf>
    <xf numFmtId="0" fontId="26" fillId="13" borderId="23" xfId="0" applyFont="1" applyFill="1" applyBorder="1" applyAlignment="1">
      <alignment horizontal="center" vertical="top"/>
    </xf>
    <xf numFmtId="0" fontId="26" fillId="13" borderId="26" xfId="0" applyFont="1" applyFill="1" applyBorder="1" applyAlignment="1">
      <alignment vertical="center" wrapText="1"/>
    </xf>
    <xf numFmtId="0" fontId="26" fillId="13" borderId="16" xfId="0" applyFont="1" applyFill="1" applyBorder="1" applyAlignment="1">
      <alignment horizontal="left" vertical="center" wrapText="1"/>
    </xf>
    <xf numFmtId="0" fontId="28" fillId="3" borderId="33" xfId="0" applyFont="1" applyFill="1" applyBorder="1" applyAlignment="1">
      <alignment vertical="top" wrapText="1"/>
    </xf>
    <xf numFmtId="0" fontId="37" fillId="0" borderId="0" xfId="0" applyFont="1"/>
    <xf numFmtId="0" fontId="27" fillId="0" borderId="2" xfId="0" applyFont="1" applyBorder="1" applyAlignment="1">
      <alignment vertical="center" wrapText="1"/>
    </xf>
    <xf numFmtId="0" fontId="28" fillId="3" borderId="31" xfId="0" applyFont="1" applyFill="1" applyBorder="1" applyAlignment="1">
      <alignment vertical="top" wrapText="1"/>
    </xf>
    <xf numFmtId="0" fontId="28" fillId="0" borderId="4" xfId="0" applyFont="1" applyBorder="1" applyAlignment="1">
      <alignment vertical="top" wrapText="1"/>
    </xf>
    <xf numFmtId="0" fontId="28" fillId="0" borderId="5" xfId="0" applyFont="1" applyBorder="1" applyAlignment="1">
      <alignment vertical="top" wrapText="1"/>
    </xf>
    <xf numFmtId="0" fontId="26" fillId="13" borderId="1" xfId="0" applyFont="1" applyFill="1" applyBorder="1" applyAlignment="1">
      <alignment vertical="center" wrapText="1"/>
    </xf>
    <xf numFmtId="0" fontId="28" fillId="0" borderId="32" xfId="0" applyFont="1" applyBorder="1" applyAlignment="1">
      <alignment vertical="top" wrapText="1"/>
    </xf>
    <xf numFmtId="0" fontId="28" fillId="0" borderId="51" xfId="0" applyFont="1" applyBorder="1" applyAlignment="1">
      <alignment vertical="top" wrapText="1"/>
    </xf>
    <xf numFmtId="0" fontId="28" fillId="0" borderId="27" xfId="0" applyFont="1" applyBorder="1" applyAlignment="1">
      <alignment vertical="top" wrapText="1"/>
    </xf>
    <xf numFmtId="0" fontId="28" fillId="0" borderId="34" xfId="0" applyFont="1" applyBorder="1" applyAlignment="1">
      <alignment vertical="top" wrapText="1"/>
    </xf>
    <xf numFmtId="0" fontId="28" fillId="0" borderId="53" xfId="0" applyFont="1" applyBorder="1" applyAlignment="1">
      <alignment vertical="top" wrapText="1"/>
    </xf>
    <xf numFmtId="0" fontId="28" fillId="3" borderId="32" xfId="0" applyFont="1" applyFill="1" applyBorder="1" applyAlignment="1">
      <alignment vertical="top" wrapText="1"/>
    </xf>
    <xf numFmtId="0" fontId="28" fillId="3" borderId="51" xfId="0" applyFont="1" applyFill="1" applyBorder="1" applyAlignment="1">
      <alignment vertical="top" wrapText="1"/>
    </xf>
    <xf numFmtId="0" fontId="28" fillId="3" borderId="27" xfId="0" applyFont="1" applyFill="1" applyBorder="1" applyAlignment="1">
      <alignment vertical="top" wrapText="1"/>
    </xf>
    <xf numFmtId="0" fontId="28" fillId="3" borderId="34" xfId="0" applyFont="1" applyFill="1" applyBorder="1" applyAlignment="1">
      <alignment vertical="top" wrapText="1"/>
    </xf>
    <xf numFmtId="0" fontId="33" fillId="0" borderId="35" xfId="0" applyFont="1" applyBorder="1" applyAlignment="1">
      <alignment vertical="center" wrapText="1"/>
    </xf>
    <xf numFmtId="0" fontId="33" fillId="0" borderId="25" xfId="0" applyFont="1" applyBorder="1" applyAlignment="1">
      <alignment vertical="center" wrapText="1"/>
    </xf>
    <xf numFmtId="0" fontId="33" fillId="0" borderId="34" xfId="0" applyFont="1" applyBorder="1" applyAlignment="1">
      <alignment vertical="center" wrapText="1"/>
    </xf>
    <xf numFmtId="0" fontId="33" fillId="0" borderId="27" xfId="0" applyFont="1" applyBorder="1" applyAlignment="1">
      <alignment vertical="top" wrapText="1"/>
    </xf>
    <xf numFmtId="0" fontId="28" fillId="0" borderId="46" xfId="0" applyFont="1" applyBorder="1" applyAlignment="1">
      <alignment vertical="center" wrapText="1"/>
    </xf>
    <xf numFmtId="0" fontId="28" fillId="0" borderId="16" xfId="0" applyFont="1" applyBorder="1" applyAlignment="1">
      <alignment vertical="center" wrapText="1"/>
    </xf>
    <xf numFmtId="0" fontId="27" fillId="0" borderId="14" xfId="0" applyFont="1" applyBorder="1" applyAlignment="1">
      <alignment wrapText="1"/>
    </xf>
    <xf numFmtId="0" fontId="27" fillId="0" borderId="34" xfId="0" applyFont="1" applyBorder="1" applyAlignment="1">
      <alignment vertical="center" wrapText="1"/>
    </xf>
    <xf numFmtId="0" fontId="27" fillId="0" borderId="25" xfId="0" applyFont="1" applyBorder="1" applyAlignment="1">
      <alignment vertical="center" wrapText="1"/>
    </xf>
    <xf numFmtId="0" fontId="27" fillId="0" borderId="34" xfId="0" applyFont="1" applyBorder="1" applyAlignment="1">
      <alignment wrapText="1"/>
    </xf>
    <xf numFmtId="0" fontId="27" fillId="0" borderId="35" xfId="0" applyFont="1" applyBorder="1" applyAlignment="1">
      <alignment vertical="center" wrapText="1"/>
    </xf>
    <xf numFmtId="0" fontId="28" fillId="3" borderId="7" xfId="0" applyFont="1" applyFill="1" applyBorder="1" applyAlignment="1">
      <alignment vertical="top" wrapText="1"/>
    </xf>
    <xf numFmtId="0" fontId="27" fillId="0" borderId="4" xfId="0" applyFont="1" applyBorder="1" applyAlignment="1">
      <alignment vertical="top" wrapText="1"/>
    </xf>
    <xf numFmtId="0" fontId="40" fillId="0" borderId="0" xfId="0" applyFont="1"/>
    <xf numFmtId="0" fontId="40" fillId="0" borderId="0" xfId="0" applyFont="1" applyAlignment="1">
      <alignment horizontal="center" wrapText="1"/>
    </xf>
    <xf numFmtId="0" fontId="27" fillId="0" borderId="0" xfId="0" applyFont="1" applyAlignment="1">
      <alignment horizontal="center"/>
    </xf>
    <xf numFmtId="0" fontId="28" fillId="3" borderId="31" xfId="0" applyFont="1" applyFill="1" applyBorder="1" applyAlignment="1">
      <alignment horizontal="center" vertical="top" wrapText="1"/>
    </xf>
    <xf numFmtId="0" fontId="28" fillId="3" borderId="8" xfId="0" applyFont="1" applyFill="1" applyBorder="1" applyAlignment="1">
      <alignment horizontal="center" vertical="top" wrapText="1"/>
    </xf>
    <xf numFmtId="0" fontId="28" fillId="3" borderId="33" xfId="0" applyFont="1" applyFill="1" applyBorder="1" applyAlignment="1">
      <alignment horizontal="center" vertical="top" wrapText="1"/>
    </xf>
    <xf numFmtId="0" fontId="28" fillId="0" borderId="28" xfId="0" applyFont="1" applyBorder="1" applyAlignment="1">
      <alignment horizontal="center" vertical="top" wrapText="1"/>
    </xf>
    <xf numFmtId="0" fontId="28" fillId="0" borderId="0" xfId="0" applyFont="1" applyAlignment="1">
      <alignment horizontal="center" vertical="top" wrapText="1"/>
    </xf>
    <xf numFmtId="0" fontId="28" fillId="0" borderId="16" xfId="0" applyFont="1" applyBorder="1" applyAlignment="1">
      <alignment horizontal="center" vertical="top" wrapText="1"/>
    </xf>
    <xf numFmtId="0" fontId="27" fillId="0" borderId="28" xfId="0" applyFont="1" applyBorder="1" applyAlignment="1">
      <alignment horizontal="center" vertical="top" wrapText="1"/>
    </xf>
    <xf numFmtId="0" fontId="27" fillId="0" borderId="16" xfId="0" applyFont="1" applyBorder="1" applyAlignment="1">
      <alignment horizontal="center" vertical="top" wrapText="1"/>
    </xf>
    <xf numFmtId="0" fontId="42" fillId="0" borderId="0" xfId="0" applyFont="1"/>
    <xf numFmtId="0" fontId="42" fillId="0" borderId="7" xfId="0" applyFont="1" applyBorder="1" applyAlignment="1">
      <alignment horizontal="left" vertical="top"/>
    </xf>
    <xf numFmtId="0" fontId="42" fillId="0" borderId="0" xfId="0" applyFont="1" applyAlignment="1">
      <alignment horizontal="left" vertical="top"/>
    </xf>
    <xf numFmtId="0" fontId="44" fillId="13" borderId="8" xfId="0" applyFont="1" applyFill="1" applyBorder="1" applyAlignment="1">
      <alignment vertical="center" wrapText="1"/>
    </xf>
    <xf numFmtId="0" fontId="45" fillId="0" borderId="0" xfId="0" applyFont="1"/>
    <xf numFmtId="0" fontId="46" fillId="0" borderId="0" xfId="0" applyFont="1"/>
    <xf numFmtId="0" fontId="46" fillId="0" borderId="7" xfId="0" applyFont="1" applyBorder="1" applyAlignment="1">
      <alignment horizontal="left" vertical="top"/>
    </xf>
    <xf numFmtId="0" fontId="46" fillId="0" borderId="0" xfId="0" applyFont="1" applyAlignment="1">
      <alignment horizontal="left" vertical="top"/>
    </xf>
    <xf numFmtId="0" fontId="44" fillId="13" borderId="2" xfId="0" applyFont="1" applyFill="1" applyBorder="1" applyAlignment="1">
      <alignment vertical="center" wrapText="1"/>
    </xf>
    <xf numFmtId="0" fontId="44" fillId="13" borderId="1" xfId="0" applyFont="1" applyFill="1" applyBorder="1" applyAlignment="1">
      <alignment vertical="center" wrapText="1"/>
    </xf>
    <xf numFmtId="0" fontId="48" fillId="0" borderId="7" xfId="0" applyFont="1" applyBorder="1" applyAlignment="1">
      <alignment horizontal="left" vertical="top"/>
    </xf>
    <xf numFmtId="0" fontId="48" fillId="0" borderId="0" xfId="0" applyFont="1" applyAlignment="1">
      <alignment horizontal="left" vertical="top"/>
    </xf>
    <xf numFmtId="0" fontId="54" fillId="0" borderId="0" xfId="0" applyFont="1" applyAlignment="1">
      <alignment horizontal="left" vertical="top"/>
    </xf>
    <xf numFmtId="0" fontId="48" fillId="0" borderId="0" xfId="0" applyFont="1"/>
    <xf numFmtId="0" fontId="44" fillId="13" borderId="2" xfId="0" applyFont="1" applyFill="1" applyBorder="1" applyAlignment="1">
      <alignment vertical="center" wrapText="1" shrinkToFit="1"/>
    </xf>
    <xf numFmtId="0" fontId="46" fillId="0" borderId="0" xfId="0" applyFont="1" applyAlignment="1">
      <alignment horizontal="center" vertical="top" wrapText="1"/>
    </xf>
    <xf numFmtId="0" fontId="47" fillId="0" borderId="0" xfId="0" applyFont="1" applyAlignment="1">
      <alignment horizontal="center" vertical="top" wrapText="1"/>
    </xf>
    <xf numFmtId="0" fontId="48" fillId="0" borderId="7" xfId="0" applyFont="1" applyBorder="1" applyAlignment="1">
      <alignment horizontal="left" vertical="top" wrapText="1"/>
    </xf>
    <xf numFmtId="0" fontId="48" fillId="0" borderId="0" xfId="0" applyFont="1" applyAlignment="1">
      <alignment horizontal="left" vertical="top" wrapText="1"/>
    </xf>
    <xf numFmtId="0" fontId="48" fillId="0" borderId="0" xfId="0" applyFont="1" applyAlignment="1">
      <alignment wrapText="1"/>
    </xf>
    <xf numFmtId="0" fontId="48" fillId="0" borderId="0" xfId="0" applyFont="1" applyAlignment="1">
      <alignment horizontal="center" vertical="top" wrapText="1"/>
    </xf>
    <xf numFmtId="0" fontId="49" fillId="0" borderId="0" xfId="0" applyFont="1" applyAlignment="1">
      <alignment horizontal="center" vertical="top" wrapText="1"/>
    </xf>
    <xf numFmtId="0" fontId="28" fillId="0" borderId="2" xfId="0" applyFont="1" applyBorder="1" applyAlignment="1">
      <alignment vertical="center" wrapText="1"/>
    </xf>
    <xf numFmtId="0" fontId="17" fillId="3" borderId="0" xfId="1" applyFont="1" applyFill="1" applyAlignment="1">
      <alignment horizontal="left" vertical="center" wrapText="1"/>
    </xf>
    <xf numFmtId="0" fontId="17" fillId="3" borderId="0" xfId="1" applyFont="1" applyFill="1" applyAlignment="1">
      <alignment horizontal="left" vertical="center"/>
    </xf>
    <xf numFmtId="0" fontId="13" fillId="3" borderId="0" xfId="1" applyFill="1" applyAlignment="1">
      <alignment horizontal="left" vertical="center"/>
    </xf>
    <xf numFmtId="0" fontId="17" fillId="3" borderId="0" xfId="1" applyFont="1" applyFill="1" applyAlignment="1">
      <alignment vertical="center"/>
    </xf>
    <xf numFmtId="0" fontId="18" fillId="3" borderId="0" xfId="1" applyFont="1" applyFill="1" applyAlignment="1">
      <alignment horizontal="left" vertical="center"/>
    </xf>
    <xf numFmtId="164" fontId="21" fillId="3" borderId="0" xfId="1" applyNumberFormat="1" applyFont="1" applyFill="1" applyAlignment="1">
      <alignment horizontal="left" vertical="center"/>
    </xf>
    <xf numFmtId="14" fontId="17" fillId="3" borderId="0" xfId="1" applyNumberFormat="1" applyFont="1" applyFill="1" applyAlignment="1">
      <alignment horizontal="left" vertical="center"/>
    </xf>
    <xf numFmtId="0" fontId="13" fillId="3" borderId="7" xfId="1" applyFill="1" applyBorder="1"/>
    <xf numFmtId="0" fontId="0" fillId="3" borderId="7" xfId="0" applyFill="1" applyBorder="1"/>
    <xf numFmtId="0" fontId="0" fillId="3" borderId="51" xfId="0" applyFill="1" applyBorder="1"/>
    <xf numFmtId="0" fontId="0" fillId="3" borderId="53" xfId="0" applyFill="1" applyBorder="1"/>
    <xf numFmtId="0" fontId="18" fillId="3" borderId="9" xfId="1" applyFont="1" applyFill="1" applyBorder="1" applyAlignment="1">
      <alignment vertical="center"/>
    </xf>
    <xf numFmtId="0" fontId="0" fillId="3" borderId="9" xfId="0" applyFill="1" applyBorder="1"/>
    <xf numFmtId="0" fontId="0" fillId="3" borderId="21" xfId="0" applyFill="1" applyBorder="1"/>
    <xf numFmtId="0" fontId="14" fillId="13" borderId="13" xfId="0" applyFont="1" applyFill="1" applyBorder="1" applyAlignment="1">
      <alignment horizontal="left" vertical="center" wrapText="1"/>
    </xf>
    <xf numFmtId="0" fontId="14" fillId="13" borderId="14" xfId="0" applyFont="1" applyFill="1" applyBorder="1" applyAlignment="1">
      <alignment horizontal="left" vertical="center" wrapText="1"/>
    </xf>
    <xf numFmtId="0" fontId="14" fillId="13" borderId="13" xfId="0" applyFont="1" applyFill="1" applyBorder="1" applyAlignment="1">
      <alignment horizontal="center" vertical="center" wrapText="1"/>
    </xf>
    <xf numFmtId="0" fontId="14" fillId="13" borderId="14" xfId="0" applyFont="1" applyFill="1" applyBorder="1" applyAlignment="1">
      <alignment horizontal="justify" vertical="center" wrapText="1"/>
    </xf>
    <xf numFmtId="0" fontId="25" fillId="3" borderId="0" xfId="0" applyFont="1" applyFill="1" applyAlignment="1">
      <alignment horizontal="right"/>
    </xf>
    <xf numFmtId="0" fontId="17" fillId="3" borderId="0" xfId="1" applyFont="1" applyFill="1" applyAlignment="1">
      <alignment horizontal="left" vertical="center" wrapText="1"/>
    </xf>
    <xf numFmtId="0" fontId="13" fillId="0" borderId="10" xfId="1" applyBorder="1" applyAlignment="1">
      <alignment horizontal="center" vertical="center" wrapText="1"/>
    </xf>
    <xf numFmtId="0" fontId="13" fillId="0" borderId="51" xfId="1" applyBorder="1" applyAlignment="1">
      <alignment vertical="center" wrapText="1"/>
    </xf>
    <xf numFmtId="0" fontId="13" fillId="0" borderId="55" xfId="1" applyBorder="1" applyAlignment="1">
      <alignment horizontal="center" vertical="center"/>
    </xf>
    <xf numFmtId="0" fontId="13" fillId="0" borderId="56" xfId="1" applyBorder="1" applyAlignment="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23" fillId="0" borderId="5" xfId="1" applyFont="1" applyBorder="1" applyAlignment="1">
      <alignment horizontal="center" vertical="center"/>
    </xf>
    <xf numFmtId="0" fontId="0" fillId="3" borderId="3" xfId="0" applyFill="1" applyBorder="1" applyAlignment="1">
      <alignment horizontal="center"/>
    </xf>
    <xf numFmtId="0" fontId="0" fillId="3" borderId="5" xfId="0" applyFill="1" applyBorder="1" applyAlignment="1">
      <alignment horizontal="center"/>
    </xf>
    <xf numFmtId="0" fontId="19" fillId="0" borderId="1" xfId="1" applyFont="1" applyBorder="1" applyAlignment="1">
      <alignment horizontal="left" vertical="center" wrapText="1"/>
    </xf>
    <xf numFmtId="0" fontId="8" fillId="13" borderId="1" xfId="0" applyFont="1" applyFill="1" applyBorder="1" applyAlignment="1">
      <alignment horizontal="center" vertical="top" wrapText="1"/>
    </xf>
    <xf numFmtId="0" fontId="3" fillId="0" borderId="1" xfId="0" applyFont="1" applyBorder="1" applyAlignment="1">
      <alignment horizontal="left"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1" xfId="0" applyBorder="1" applyAlignment="1">
      <alignment horizontal="left" vertical="top" wrapText="1"/>
    </xf>
    <xf numFmtId="0" fontId="8" fillId="13" borderId="9" xfId="0" applyFont="1" applyFill="1" applyBorder="1" applyAlignment="1">
      <alignment horizontal="center" vertical="center"/>
    </xf>
    <xf numFmtId="0" fontId="8" fillId="13" borderId="9" xfId="0" applyFont="1" applyFill="1" applyBorder="1" applyAlignment="1">
      <alignment horizontal="center" vertical="top"/>
    </xf>
    <xf numFmtId="0" fontId="10" fillId="0" borderId="3" xfId="0" applyFont="1"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11" fillId="7" borderId="17"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4" fillId="3" borderId="17" xfId="0" applyFont="1" applyFill="1" applyBorder="1" applyAlignment="1">
      <alignment horizontal="justify" vertical="center" wrapText="1"/>
    </xf>
    <xf numFmtId="0" fontId="4" fillId="3" borderId="15" xfId="0" applyFont="1" applyFill="1" applyBorder="1" applyAlignment="1">
      <alignment horizontal="justify" vertical="center" wrapText="1"/>
    </xf>
    <xf numFmtId="0" fontId="4" fillId="3" borderId="13" xfId="0" applyFont="1" applyFill="1" applyBorder="1" applyAlignment="1">
      <alignment horizontal="justify" vertical="center" wrapText="1"/>
    </xf>
    <xf numFmtId="0" fontId="5" fillId="3" borderId="17"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11" fillId="8" borderId="17"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4" fillId="13" borderId="11" xfId="0" applyFont="1" applyFill="1" applyBorder="1" applyAlignment="1">
      <alignment horizontal="center" vertical="center" wrapText="1"/>
    </xf>
    <xf numFmtId="0" fontId="14" fillId="13" borderId="12" xfId="0" applyFont="1" applyFill="1" applyBorder="1" applyAlignment="1">
      <alignment horizontal="center" vertical="center" wrapText="1"/>
    </xf>
    <xf numFmtId="0" fontId="14" fillId="13" borderId="18"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8" fillId="2" borderId="1" xfId="0" applyFont="1" applyFill="1" applyBorder="1" applyAlignment="1">
      <alignment horizontal="center" vertical="top" wrapText="1"/>
    </xf>
    <xf numFmtId="0" fontId="10" fillId="0" borderId="1" xfId="0" applyFont="1" applyBorder="1" applyAlignment="1">
      <alignment horizontal="left" vertical="top" wrapText="1"/>
    </xf>
    <xf numFmtId="0" fontId="3" fillId="0" borderId="2" xfId="0" applyFont="1" applyBorder="1" applyAlignment="1">
      <alignment horizontal="center" vertical="top" wrapText="1"/>
    </xf>
    <xf numFmtId="0" fontId="3" fillId="0" borderId="8" xfId="0" applyFont="1" applyBorder="1" applyAlignment="1">
      <alignment horizontal="center" vertical="top" wrapText="1"/>
    </xf>
    <xf numFmtId="0" fontId="3" fillId="0" borderId="6" xfId="0" applyFont="1" applyBorder="1" applyAlignment="1">
      <alignment horizontal="center"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8" fillId="12" borderId="9" xfId="0" applyFont="1" applyFill="1" applyBorder="1" applyAlignment="1">
      <alignment horizontal="center" vertical="top"/>
    </xf>
    <xf numFmtId="0" fontId="8" fillId="12" borderId="9"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0" fillId="0" borderId="2" xfId="0" applyBorder="1" applyAlignment="1">
      <alignment horizontal="center" vertical="top" wrapText="1"/>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2"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top"/>
    </xf>
    <xf numFmtId="0" fontId="3" fillId="0" borderId="3" xfId="0" applyFont="1" applyBorder="1" applyAlignment="1">
      <alignment horizontal="left" vertical="top" wrapText="1"/>
    </xf>
    <xf numFmtId="0" fontId="8" fillId="12" borderId="23" xfId="0" applyFont="1" applyFill="1" applyBorder="1" applyAlignment="1">
      <alignment horizontal="center" vertical="center"/>
    </xf>
    <xf numFmtId="0" fontId="2" fillId="12" borderId="28" xfId="0" applyFont="1" applyFill="1" applyBorder="1" applyAlignment="1">
      <alignment horizontal="center" vertical="center" wrapText="1"/>
    </xf>
    <xf numFmtId="0" fontId="2" fillId="12" borderId="0" xfId="0" applyFont="1" applyFill="1" applyAlignment="1">
      <alignment horizontal="center" vertical="center" wrapText="1"/>
    </xf>
    <xf numFmtId="0" fontId="2" fillId="12"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8" fillId="12" borderId="19" xfId="0" applyFont="1" applyFill="1" applyBorder="1" applyAlignment="1">
      <alignment horizontal="center" vertical="center"/>
    </xf>
    <xf numFmtId="0" fontId="3" fillId="3" borderId="0" xfId="0" applyFont="1" applyFill="1" applyAlignment="1">
      <alignment horizontal="center" vertical="center" wrapText="1"/>
    </xf>
    <xf numFmtId="0" fontId="3" fillId="3" borderId="16"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8" fillId="12" borderId="22" xfId="0" applyFont="1" applyFill="1" applyBorder="1" applyAlignment="1">
      <alignment horizontal="center" vertical="top"/>
    </xf>
    <xf numFmtId="0" fontId="8" fillId="12" borderId="23" xfId="0" applyFont="1" applyFill="1" applyBorder="1" applyAlignment="1">
      <alignment horizontal="center" vertical="top"/>
    </xf>
    <xf numFmtId="0" fontId="8" fillId="13" borderId="28" xfId="0" applyFont="1" applyFill="1" applyBorder="1" applyAlignment="1">
      <alignment horizontal="center" vertical="top" wrapText="1"/>
    </xf>
    <xf numFmtId="0" fontId="8" fillId="13" borderId="0" xfId="0" applyFont="1" applyFill="1" applyAlignment="1">
      <alignment horizontal="center" vertical="top" wrapText="1"/>
    </xf>
    <xf numFmtId="0" fontId="8" fillId="13" borderId="16" xfId="0" applyFont="1" applyFill="1" applyBorder="1" applyAlignment="1">
      <alignment horizontal="center" vertical="top" wrapText="1"/>
    </xf>
    <xf numFmtId="0" fontId="3" fillId="0" borderId="28" xfId="0" applyFont="1" applyBorder="1" applyAlignment="1">
      <alignment horizontal="center" vertical="top" wrapText="1"/>
    </xf>
    <xf numFmtId="0" fontId="3" fillId="0" borderId="0" xfId="0" applyFont="1" applyAlignment="1">
      <alignment horizontal="center" vertical="top" wrapText="1"/>
    </xf>
    <xf numFmtId="0" fontId="3" fillId="0" borderId="16" xfId="0" applyFont="1" applyBorder="1" applyAlignment="1">
      <alignment horizontal="center" vertical="top" wrapText="1"/>
    </xf>
    <xf numFmtId="0" fontId="0" fillId="0" borderId="35" xfId="0" applyBorder="1" applyAlignment="1">
      <alignment horizontal="center" vertical="top" wrapText="1"/>
    </xf>
    <xf numFmtId="0" fontId="0" fillId="0" borderId="25" xfId="0" applyBorder="1" applyAlignment="1">
      <alignment horizontal="center" vertical="top" wrapText="1"/>
    </xf>
    <xf numFmtId="0" fontId="0" fillId="0" borderId="27" xfId="0" applyBorder="1" applyAlignment="1">
      <alignment horizontal="center" vertical="top" wrapText="1"/>
    </xf>
    <xf numFmtId="0" fontId="0" fillId="0" borderId="34" xfId="0" applyBorder="1" applyAlignment="1">
      <alignment horizontal="center" vertical="top" wrapText="1"/>
    </xf>
    <xf numFmtId="0" fontId="0" fillId="0" borderId="41" xfId="0" applyBorder="1" applyAlignment="1">
      <alignment horizontal="center" vertical="top" wrapText="1"/>
    </xf>
    <xf numFmtId="0" fontId="8" fillId="13" borderId="44" xfId="0" applyFont="1" applyFill="1" applyBorder="1" applyAlignment="1">
      <alignment horizontal="center" vertical="top" wrapText="1"/>
    </xf>
    <xf numFmtId="0" fontId="8" fillId="13" borderId="45" xfId="0" applyFont="1" applyFill="1" applyBorder="1" applyAlignment="1">
      <alignment horizontal="center" vertical="top" wrapText="1"/>
    </xf>
    <xf numFmtId="0" fontId="8" fillId="13" borderId="46" xfId="0" applyFont="1" applyFill="1" applyBorder="1" applyAlignment="1">
      <alignment horizontal="center" vertical="top" wrapText="1"/>
    </xf>
    <xf numFmtId="0" fontId="0" fillId="0" borderId="28" xfId="0" applyBorder="1" applyAlignment="1">
      <alignment horizontal="center" vertical="top" wrapText="1"/>
    </xf>
    <xf numFmtId="0" fontId="0" fillId="0" borderId="0" xfId="0" applyAlignment="1">
      <alignment horizontal="center" vertical="top" wrapText="1"/>
    </xf>
    <xf numFmtId="0" fontId="0" fillId="0" borderId="16" xfId="0" applyBorder="1" applyAlignment="1">
      <alignment horizontal="center" vertical="top" wrapText="1"/>
    </xf>
    <xf numFmtId="0" fontId="0" fillId="0" borderId="48" xfId="0" applyBorder="1" applyAlignment="1">
      <alignment horizontal="center" vertical="top" wrapText="1"/>
    </xf>
    <xf numFmtId="0" fontId="0" fillId="0" borderId="49" xfId="0" applyBorder="1" applyAlignment="1">
      <alignment horizontal="center" vertical="top" wrapText="1"/>
    </xf>
    <xf numFmtId="0" fontId="1" fillId="0" borderId="4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9" xfId="0" applyFont="1" applyBorder="1" applyAlignment="1">
      <alignment horizontal="center" vertical="center" wrapText="1"/>
    </xf>
    <xf numFmtId="0" fontId="0" fillId="0" borderId="1" xfId="0" applyBorder="1" applyAlignment="1">
      <alignment horizontal="center" vertical="top" wrapText="1"/>
    </xf>
    <xf numFmtId="0" fontId="0" fillId="0" borderId="37" xfId="0" applyBorder="1" applyAlignment="1">
      <alignment horizontal="center" vertical="top" wrapText="1"/>
    </xf>
    <xf numFmtId="0" fontId="0" fillId="0" borderId="6" xfId="0" applyBorder="1" applyAlignment="1">
      <alignment horizontal="left" vertical="top" wrapText="1"/>
    </xf>
    <xf numFmtId="0" fontId="0" fillId="0" borderId="37" xfId="0" applyBorder="1" applyAlignment="1">
      <alignment horizontal="left" vertical="top" wrapText="1"/>
    </xf>
    <xf numFmtId="0" fontId="0" fillId="0" borderId="20" xfId="0" applyBorder="1" applyAlignment="1">
      <alignment horizontal="center" vertical="top" wrapText="1"/>
    </xf>
    <xf numFmtId="0" fontId="6" fillId="3" borderId="38"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0" fillId="0" borderId="36" xfId="0" applyBorder="1" applyAlignment="1">
      <alignment horizontal="center" vertical="top" wrapText="1"/>
    </xf>
    <xf numFmtId="0" fontId="3" fillId="0" borderId="36" xfId="0" applyFont="1" applyBorder="1" applyAlignment="1">
      <alignment horizontal="center" vertical="top" wrapText="1"/>
    </xf>
    <xf numFmtId="0" fontId="3" fillId="0" borderId="1" xfId="0" applyFont="1" applyBorder="1" applyAlignment="1">
      <alignment horizontal="center" vertical="top" wrapText="1"/>
    </xf>
    <xf numFmtId="0" fontId="0" fillId="0" borderId="36" xfId="0" applyBorder="1" applyAlignment="1">
      <alignment horizontal="left" vertical="top" wrapText="1"/>
    </xf>
    <xf numFmtId="0" fontId="0" fillId="0" borderId="2" xfId="0" applyBorder="1" applyAlignment="1">
      <alignment horizontal="left" vertical="top" wrapText="1"/>
    </xf>
    <xf numFmtId="0" fontId="0" fillId="0" borderId="10" xfId="0" applyBorder="1" applyAlignment="1">
      <alignment horizontal="center" vertical="top" wrapText="1"/>
    </xf>
    <xf numFmtId="0" fontId="6" fillId="3" borderId="2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8" fillId="13" borderId="0" xfId="0" applyFont="1" applyFill="1" applyAlignment="1">
      <alignment horizontal="center" vertical="center"/>
    </xf>
    <xf numFmtId="0" fontId="1" fillId="0" borderId="38" xfId="0" applyFont="1" applyBorder="1" applyAlignment="1">
      <alignment horizontal="center" vertical="center" wrapText="1"/>
    </xf>
    <xf numFmtId="0" fontId="1" fillId="0" borderId="26" xfId="0" applyFont="1" applyBorder="1" applyAlignment="1">
      <alignment horizontal="center" vertical="center" wrapText="1"/>
    </xf>
    <xf numFmtId="0" fontId="3" fillId="3" borderId="31" xfId="0" applyFont="1" applyFill="1" applyBorder="1" applyAlignment="1">
      <alignment horizontal="center" vertical="top" wrapText="1"/>
    </xf>
    <xf numFmtId="0" fontId="3" fillId="3" borderId="33" xfId="0" applyFont="1" applyFill="1" applyBorder="1" applyAlignment="1">
      <alignment horizontal="center" vertical="top" wrapText="1"/>
    </xf>
    <xf numFmtId="0" fontId="3" fillId="3" borderId="8" xfId="0" applyFont="1" applyFill="1" applyBorder="1" applyAlignment="1">
      <alignment horizontal="center" vertical="top" wrapText="1"/>
    </xf>
    <xf numFmtId="0" fontId="6" fillId="3" borderId="40" xfId="0" applyFont="1" applyFill="1" applyBorder="1" applyAlignment="1">
      <alignment horizontal="center" vertical="center" wrapText="1"/>
    </xf>
    <xf numFmtId="0" fontId="0" fillId="3" borderId="36" xfId="0" applyFill="1" applyBorder="1" applyAlignment="1">
      <alignment horizontal="left" vertical="top" wrapText="1"/>
    </xf>
    <xf numFmtId="0" fontId="0" fillId="3" borderId="1" xfId="0" applyFill="1" applyBorder="1" applyAlignment="1">
      <alignment horizontal="left" vertical="top" wrapText="1"/>
    </xf>
    <xf numFmtId="0" fontId="0" fillId="3" borderId="37" xfId="0" applyFill="1" applyBorder="1" applyAlignment="1">
      <alignment horizontal="left" vertical="top" wrapText="1"/>
    </xf>
    <xf numFmtId="0" fontId="28" fillId="0" borderId="4" xfId="0" applyFont="1" applyBorder="1" applyAlignment="1">
      <alignment horizontal="left" vertical="top" wrapText="1"/>
    </xf>
    <xf numFmtId="0" fontId="28" fillId="0" borderId="5" xfId="0" applyFont="1" applyBorder="1" applyAlignment="1">
      <alignment horizontal="left" vertical="top" wrapText="1"/>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30" fillId="3" borderId="5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52" xfId="0" applyBorder="1" applyAlignment="1">
      <alignment horizontal="center" vertical="center" wrapText="1"/>
    </xf>
    <xf numFmtId="0" fontId="27" fillId="0" borderId="31" xfId="0" applyFont="1" applyBorder="1" applyAlignment="1">
      <alignment horizontal="left" vertical="top" wrapText="1"/>
    </xf>
    <xf numFmtId="0" fontId="0" fillId="0" borderId="8" xfId="0" applyBorder="1" applyAlignment="1">
      <alignment horizontal="left" vertical="top" wrapText="1"/>
    </xf>
    <xf numFmtId="0" fontId="0" fillId="0" borderId="33" xfId="0" applyBorder="1" applyAlignment="1">
      <alignment horizontal="left" vertical="top" wrapText="1"/>
    </xf>
    <xf numFmtId="0" fontId="28" fillId="3" borderId="31" xfId="0" applyFont="1" applyFill="1" applyBorder="1" applyAlignment="1">
      <alignment horizontal="center" vertical="center" wrapText="1"/>
    </xf>
    <xf numFmtId="0" fontId="0" fillId="0" borderId="8" xfId="0" applyBorder="1" applyAlignment="1">
      <alignment horizontal="center" vertical="center" wrapText="1"/>
    </xf>
    <xf numFmtId="0" fontId="0" fillId="0" borderId="33" xfId="0" applyBorder="1" applyAlignment="1">
      <alignment horizontal="center" vertical="center" wrapText="1"/>
    </xf>
    <xf numFmtId="0" fontId="28" fillId="0" borderId="31" xfId="0" applyFont="1" applyBorder="1" applyAlignment="1">
      <alignment horizontal="center" vertical="top" wrapText="1"/>
    </xf>
    <xf numFmtId="0" fontId="0" fillId="0" borderId="33" xfId="0" applyBorder="1" applyAlignment="1">
      <alignment horizontal="center" vertical="top" wrapText="1"/>
    </xf>
    <xf numFmtId="0" fontId="47" fillId="0" borderId="31" xfId="0" applyFont="1" applyBorder="1" applyAlignment="1">
      <alignment horizontal="center" vertical="top" wrapText="1"/>
    </xf>
    <xf numFmtId="0" fontId="49" fillId="0" borderId="31" xfId="0" applyFont="1" applyBorder="1" applyAlignment="1">
      <alignment horizontal="center" vertical="top" wrapText="1"/>
    </xf>
    <xf numFmtId="0" fontId="27" fillId="0" borderId="31" xfId="0" applyFont="1" applyBorder="1" applyAlignment="1">
      <alignment horizontal="center" vertical="top" wrapText="1"/>
    </xf>
    <xf numFmtId="0" fontId="26" fillId="13" borderId="9" xfId="0" applyFont="1" applyFill="1" applyBorder="1" applyAlignment="1">
      <alignment horizontal="center" vertical="center"/>
    </xf>
    <xf numFmtId="0" fontId="27" fillId="0" borderId="17" xfId="0" applyFont="1" applyBorder="1" applyAlignment="1">
      <alignment horizontal="center" vertical="top" wrapText="1"/>
    </xf>
    <xf numFmtId="0" fontId="0" fillId="0" borderId="13" xfId="0" applyBorder="1" applyAlignment="1">
      <alignment horizontal="center" vertical="top" wrapText="1"/>
    </xf>
    <xf numFmtId="0" fontId="46" fillId="0" borderId="31" xfId="0" applyFont="1" applyBorder="1" applyAlignment="1">
      <alignment horizontal="center" vertical="top" wrapText="1"/>
    </xf>
    <xf numFmtId="0" fontId="48" fillId="0" borderId="31" xfId="0" applyFont="1" applyBorder="1" applyAlignment="1">
      <alignment horizontal="center" vertical="top" wrapText="1"/>
    </xf>
    <xf numFmtId="0" fontId="27" fillId="0" borderId="32" xfId="0" applyFont="1"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15" xfId="0" applyBorder="1" applyAlignment="1">
      <alignment horizontal="center" vertical="top" wrapText="1"/>
    </xf>
    <xf numFmtId="0" fontId="28" fillId="0" borderId="31" xfId="0" applyFont="1" applyBorder="1" applyAlignment="1">
      <alignment horizontal="left" vertical="top" wrapText="1"/>
    </xf>
    <xf numFmtId="0" fontId="32" fillId="0" borderId="50" xfId="0" applyFont="1" applyBorder="1" applyAlignment="1">
      <alignment horizontal="center" vertical="center" wrapText="1"/>
    </xf>
    <xf numFmtId="0" fontId="51" fillId="0" borderId="31" xfId="0" applyFont="1" applyBorder="1" applyAlignment="1">
      <alignment horizontal="left" vertical="top" wrapText="1"/>
    </xf>
    <xf numFmtId="0" fontId="51" fillId="0" borderId="8" xfId="0" applyFont="1" applyBorder="1" applyAlignment="1">
      <alignment horizontal="left" vertical="top" wrapText="1"/>
    </xf>
    <xf numFmtId="0" fontId="51" fillId="0" borderId="33" xfId="0" applyFont="1" applyBorder="1" applyAlignment="1">
      <alignment horizontal="left" vertical="top" wrapText="1"/>
    </xf>
    <xf numFmtId="0" fontId="27" fillId="0" borderId="17" xfId="0" applyFont="1" applyBorder="1" applyAlignment="1">
      <alignment horizontal="left" vertical="top" wrapText="1"/>
    </xf>
    <xf numFmtId="0" fontId="0" fillId="0" borderId="15" xfId="0" applyBorder="1" applyAlignment="1">
      <alignment horizontal="left" vertical="top" wrapText="1"/>
    </xf>
    <xf numFmtId="0" fontId="0" fillId="0" borderId="13" xfId="0" applyBorder="1" applyAlignment="1">
      <alignment horizontal="left" vertical="top" wrapText="1"/>
    </xf>
    <xf numFmtId="0" fontId="27" fillId="0" borderId="2" xfId="0" applyFont="1" applyBorder="1" applyAlignment="1">
      <alignment horizontal="center" vertical="top" wrapText="1"/>
    </xf>
    <xf numFmtId="0" fontId="28" fillId="0" borderId="31" xfId="0" applyFont="1" applyBorder="1" applyAlignment="1">
      <alignment vertical="top" wrapText="1"/>
    </xf>
    <xf numFmtId="0" fontId="0" fillId="0" borderId="8" xfId="0" applyBorder="1" applyAlignment="1">
      <alignment vertical="top" wrapText="1"/>
    </xf>
    <xf numFmtId="0" fontId="0" fillId="0" borderId="33" xfId="0" applyBorder="1" applyAlignment="1">
      <alignment vertical="top" wrapText="1"/>
    </xf>
    <xf numFmtId="0" fontId="0" fillId="0" borderId="8" xfId="0" applyBorder="1"/>
    <xf numFmtId="0" fontId="0" fillId="0" borderId="6" xfId="0" applyBorder="1"/>
    <xf numFmtId="0" fontId="27" fillId="3" borderId="31" xfId="0" applyFont="1" applyFill="1" applyBorder="1" applyAlignment="1">
      <alignment horizontal="left" vertical="top" wrapText="1"/>
    </xf>
    <xf numFmtId="0" fontId="51" fillId="3" borderId="31" xfId="0" applyFont="1" applyFill="1" applyBorder="1" applyAlignment="1">
      <alignment vertical="top" wrapText="1"/>
    </xf>
    <xf numFmtId="0" fontId="51" fillId="0" borderId="8" xfId="0" applyFont="1" applyBorder="1" applyAlignment="1">
      <alignment vertical="top" wrapText="1"/>
    </xf>
    <xf numFmtId="0" fontId="51" fillId="0" borderId="33" xfId="0" applyFont="1" applyBorder="1" applyAlignment="1">
      <alignment vertical="top" wrapText="1"/>
    </xf>
    <xf numFmtId="0" fontId="27" fillId="0" borderId="31" xfId="0" applyFont="1" applyBorder="1" applyAlignment="1">
      <alignment vertical="top" wrapText="1"/>
    </xf>
    <xf numFmtId="0" fontId="27" fillId="0" borderId="32" xfId="0" applyFont="1"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28" fillId="0" borderId="29" xfId="0" applyFont="1" applyBorder="1" applyAlignment="1">
      <alignment horizontal="center" vertical="top" wrapText="1"/>
    </xf>
    <xf numFmtId="0" fontId="0" fillId="0" borderId="30" xfId="0" applyBorder="1" applyAlignment="1">
      <alignment horizontal="center" vertical="top" wrapText="1"/>
    </xf>
    <xf numFmtId="0" fontId="0" fillId="0" borderId="14" xfId="0" applyBorder="1" applyAlignment="1">
      <alignment horizontal="center" vertical="top" wrapText="1"/>
    </xf>
    <xf numFmtId="0" fontId="26" fillId="13" borderId="44" xfId="0" applyFont="1" applyFill="1" applyBorder="1" applyAlignment="1">
      <alignment horizontal="center" vertical="top" wrapText="1"/>
    </xf>
    <xf numFmtId="0" fontId="0" fillId="0" borderId="45" xfId="0" applyBorder="1" applyAlignment="1">
      <alignment horizontal="center" vertical="top" wrapText="1"/>
    </xf>
    <xf numFmtId="0" fontId="0" fillId="0" borderId="46" xfId="0" applyBorder="1" applyAlignment="1">
      <alignment horizontal="center" vertical="top" wrapText="1"/>
    </xf>
    <xf numFmtId="0" fontId="26" fillId="13" borderId="28" xfId="0" applyFont="1" applyFill="1" applyBorder="1" applyAlignment="1">
      <alignment horizontal="center" vertical="top" wrapText="1"/>
    </xf>
    <xf numFmtId="0" fontId="27" fillId="0" borderId="28" xfId="0" applyFont="1" applyBorder="1" applyAlignment="1">
      <alignment horizontal="center" vertical="top" wrapText="1"/>
    </xf>
    <xf numFmtId="0" fontId="26" fillId="13" borderId="0" xfId="0" applyFont="1" applyFill="1" applyAlignment="1">
      <alignment horizontal="center" vertical="top" wrapText="1"/>
    </xf>
    <xf numFmtId="0" fontId="26" fillId="13" borderId="16" xfId="0" applyFont="1" applyFill="1" applyBorder="1" applyAlignment="1">
      <alignment horizontal="center" vertical="top" wrapText="1"/>
    </xf>
    <xf numFmtId="0" fontId="28" fillId="0" borderId="30" xfId="0" applyFont="1" applyBorder="1" applyAlignment="1">
      <alignment horizontal="center" vertical="top" wrapText="1"/>
    </xf>
    <xf numFmtId="0" fontId="28" fillId="0" borderId="14" xfId="0" applyFont="1" applyBorder="1" applyAlignment="1">
      <alignment horizontal="center" vertical="top" wrapText="1"/>
    </xf>
    <xf numFmtId="0" fontId="27" fillId="0" borderId="35" xfId="0" applyFont="1" applyBorder="1" applyAlignment="1">
      <alignment horizontal="center" vertical="top" wrapText="1"/>
    </xf>
    <xf numFmtId="0" fontId="27" fillId="0" borderId="25" xfId="0" applyFont="1" applyBorder="1" applyAlignment="1">
      <alignment horizontal="center" vertical="top" wrapText="1"/>
    </xf>
    <xf numFmtId="0" fontId="27" fillId="0" borderId="27" xfId="0" applyFont="1" applyBorder="1" applyAlignment="1">
      <alignment horizontal="center" vertical="top" wrapText="1"/>
    </xf>
    <xf numFmtId="0" fontId="27" fillId="0" borderId="35" xfId="0" applyFont="1" applyBorder="1" applyAlignment="1">
      <alignment horizontal="left" vertical="top" wrapText="1"/>
    </xf>
    <xf numFmtId="0" fontId="27" fillId="0" borderId="25" xfId="0" applyFont="1" applyBorder="1" applyAlignment="1">
      <alignment horizontal="left" vertical="top" wrapText="1"/>
    </xf>
    <xf numFmtId="0" fontId="27" fillId="0" borderId="34" xfId="0" applyFont="1" applyBorder="1" applyAlignment="1">
      <alignment horizontal="left" vertical="top" wrapText="1"/>
    </xf>
    <xf numFmtId="0" fontId="27" fillId="3" borderId="41" xfId="0" applyFont="1" applyFill="1" applyBorder="1" applyAlignment="1">
      <alignment horizontal="center" vertical="top" wrapText="1"/>
    </xf>
    <xf numFmtId="0" fontId="27" fillId="3" borderId="25" xfId="0" applyFont="1" applyFill="1" applyBorder="1" applyAlignment="1">
      <alignment horizontal="center" vertical="top" wrapText="1"/>
    </xf>
    <xf numFmtId="0" fontId="27" fillId="3" borderId="34" xfId="0" applyFont="1" applyFill="1" applyBorder="1" applyAlignment="1">
      <alignment horizontal="center" vertical="top" wrapText="1"/>
    </xf>
    <xf numFmtId="0" fontId="27" fillId="0" borderId="41" xfId="0" applyFont="1" applyBorder="1" applyAlignment="1">
      <alignment horizontal="center" vertical="top" wrapText="1"/>
    </xf>
    <xf numFmtId="0" fontId="27" fillId="0" borderId="34" xfId="0" applyFont="1" applyBorder="1" applyAlignment="1">
      <alignment horizontal="center" vertical="top" wrapText="1"/>
    </xf>
    <xf numFmtId="0" fontId="26" fillId="13" borderId="45" xfId="0" applyFont="1" applyFill="1" applyBorder="1" applyAlignment="1">
      <alignment horizontal="center" vertical="top" wrapText="1"/>
    </xf>
    <xf numFmtId="0" fontId="26" fillId="13" borderId="46" xfId="0" applyFont="1" applyFill="1" applyBorder="1" applyAlignment="1">
      <alignment horizontal="center" vertical="top" wrapText="1"/>
    </xf>
    <xf numFmtId="0" fontId="27" fillId="0" borderId="0" xfId="0" applyFont="1" applyAlignment="1">
      <alignment horizontal="center" vertical="top" wrapText="1"/>
    </xf>
    <xf numFmtId="0" fontId="27" fillId="0" borderId="16" xfId="0" applyFont="1" applyBorder="1" applyAlignment="1">
      <alignment horizontal="center" vertical="top" wrapText="1"/>
    </xf>
    <xf numFmtId="0" fontId="30" fillId="3" borderId="38" xfId="0" applyFont="1" applyFill="1" applyBorder="1" applyAlignment="1">
      <alignment horizontal="center" vertical="center" wrapText="1"/>
    </xf>
    <xf numFmtId="0" fontId="30" fillId="3" borderId="24" xfId="0" applyFont="1" applyFill="1" applyBorder="1" applyAlignment="1">
      <alignment horizontal="center" vertical="center" wrapText="1"/>
    </xf>
    <xf numFmtId="0" fontId="30" fillId="3" borderId="26" xfId="0" applyFont="1" applyFill="1" applyBorder="1" applyAlignment="1">
      <alignment horizontal="center" vertical="center" wrapText="1"/>
    </xf>
    <xf numFmtId="0" fontId="28" fillId="3" borderId="31" xfId="0" applyFont="1" applyFill="1" applyBorder="1" applyAlignment="1">
      <alignment horizontal="center" vertical="top" wrapText="1"/>
    </xf>
    <xf numFmtId="0" fontId="28" fillId="3" borderId="8" xfId="0" applyFont="1" applyFill="1" applyBorder="1" applyAlignment="1">
      <alignment horizontal="center" vertical="top" wrapText="1"/>
    </xf>
    <xf numFmtId="0" fontId="28" fillId="3" borderId="33" xfId="0" applyFont="1" applyFill="1" applyBorder="1" applyAlignment="1">
      <alignment horizontal="center" vertical="top" wrapText="1"/>
    </xf>
    <xf numFmtId="0" fontId="27" fillId="0" borderId="36" xfId="0" applyFont="1" applyBorder="1" applyAlignment="1">
      <alignment horizontal="center" vertical="top" wrapText="1"/>
    </xf>
    <xf numFmtId="0" fontId="27" fillId="0" borderId="1" xfId="0" applyFont="1" applyBorder="1" applyAlignment="1">
      <alignment horizontal="center" vertical="top" wrapText="1"/>
    </xf>
    <xf numFmtId="0" fontId="46" fillId="0" borderId="36" xfId="0" applyFont="1" applyBorder="1" applyAlignment="1">
      <alignment horizontal="center" vertical="top" wrapText="1"/>
    </xf>
    <xf numFmtId="0" fontId="46" fillId="0" borderId="1" xfId="0" applyFont="1" applyBorder="1" applyAlignment="1">
      <alignment horizontal="center" vertical="top" wrapText="1"/>
    </xf>
    <xf numFmtId="0" fontId="46" fillId="0" borderId="2" xfId="0" applyFont="1" applyBorder="1" applyAlignment="1">
      <alignment horizontal="center" vertical="top" wrapText="1"/>
    </xf>
    <xf numFmtId="0" fontId="27" fillId="0" borderId="48" xfId="0" applyFont="1" applyBorder="1" applyAlignment="1">
      <alignment horizontal="center" vertical="top" wrapText="1"/>
    </xf>
    <xf numFmtId="0" fontId="27" fillId="0" borderId="3" xfId="0" applyFont="1" applyBorder="1" applyAlignment="1">
      <alignment horizontal="center" vertical="top" wrapText="1"/>
    </xf>
    <xf numFmtId="0" fontId="27" fillId="0" borderId="10" xfId="0" applyFont="1" applyBorder="1" applyAlignment="1">
      <alignment horizontal="center" vertical="top" wrapText="1"/>
    </xf>
    <xf numFmtId="0" fontId="27" fillId="0" borderId="37" xfId="0" applyFont="1" applyBorder="1" applyAlignment="1">
      <alignment horizontal="center" vertical="top" wrapText="1"/>
    </xf>
    <xf numFmtId="0" fontId="42" fillId="0" borderId="31" xfId="0" applyFont="1" applyBorder="1" applyAlignment="1">
      <alignment horizontal="center" vertical="top" wrapText="1"/>
    </xf>
    <xf numFmtId="0" fontId="42" fillId="0" borderId="8" xfId="0" applyFont="1" applyBorder="1" applyAlignment="1">
      <alignment horizontal="center" vertical="top" wrapText="1"/>
    </xf>
    <xf numFmtId="0" fontId="42" fillId="0" borderId="33" xfId="0" applyFont="1" applyBorder="1" applyAlignment="1">
      <alignment horizontal="center" vertical="top" wrapText="1"/>
    </xf>
    <xf numFmtId="0" fontId="27" fillId="0" borderId="6" xfId="0" applyFont="1" applyBorder="1" applyAlignment="1">
      <alignment horizontal="center" vertical="top" wrapText="1"/>
    </xf>
    <xf numFmtId="0" fontId="27" fillId="0" borderId="6" xfId="0" applyFont="1" applyBorder="1" applyAlignment="1">
      <alignment horizontal="left" vertical="top" wrapText="1"/>
    </xf>
    <xf numFmtId="0" fontId="27" fillId="0" borderId="1" xfId="0" applyFont="1" applyBorder="1" applyAlignment="1">
      <alignment horizontal="left" vertical="top" wrapText="1"/>
    </xf>
    <xf numFmtId="0" fontId="27" fillId="0" borderId="37" xfId="0" applyFont="1" applyBorder="1" applyAlignment="1">
      <alignment horizontal="left" vertical="top" wrapText="1"/>
    </xf>
    <xf numFmtId="0" fontId="27" fillId="0" borderId="20" xfId="0" applyFont="1" applyBorder="1" applyAlignment="1">
      <alignment horizontal="center" vertical="top" wrapText="1"/>
    </xf>
    <xf numFmtId="0" fontId="27" fillId="0" borderId="49" xfId="0" applyFont="1" applyBorder="1" applyAlignment="1">
      <alignment horizontal="center" vertical="top" wrapText="1"/>
    </xf>
    <xf numFmtId="0" fontId="28" fillId="0" borderId="36" xfId="0" applyFont="1" applyBorder="1" applyAlignment="1">
      <alignment horizontal="center" vertical="top" wrapText="1"/>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43" fillId="0" borderId="36" xfId="0" applyFont="1" applyBorder="1" applyAlignment="1">
      <alignment horizontal="center" vertical="top" wrapText="1"/>
    </xf>
    <xf numFmtId="0" fontId="43" fillId="0" borderId="1" xfId="0" applyFont="1" applyBorder="1" applyAlignment="1">
      <alignment horizontal="center" vertical="top" wrapText="1"/>
    </xf>
    <xf numFmtId="0" fontId="43" fillId="0" borderId="2" xfId="0" applyFont="1" applyBorder="1" applyAlignment="1">
      <alignment horizontal="center" vertical="top" wrapText="1"/>
    </xf>
    <xf numFmtId="0" fontId="27" fillId="0" borderId="36" xfId="0" applyFont="1" applyBorder="1" applyAlignment="1">
      <alignment horizontal="left" vertical="top" wrapText="1"/>
    </xf>
    <xf numFmtId="0" fontId="27" fillId="0" borderId="2" xfId="0" applyFont="1" applyBorder="1" applyAlignment="1">
      <alignment horizontal="left" vertical="top" wrapText="1"/>
    </xf>
    <xf numFmtId="0" fontId="26" fillId="13" borderId="9" xfId="0" applyFont="1" applyFill="1" applyBorder="1" applyAlignment="1">
      <alignment horizontal="center" vertical="top"/>
    </xf>
    <xf numFmtId="0" fontId="28" fillId="3" borderId="36"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47" fillId="0" borderId="36" xfId="0" applyFont="1" applyBorder="1" applyAlignment="1">
      <alignment horizontal="center" vertical="top" wrapText="1"/>
    </xf>
    <xf numFmtId="0" fontId="47" fillId="0" borderId="1" xfId="0" applyFont="1" applyBorder="1" applyAlignment="1">
      <alignment horizontal="center" vertical="top" wrapText="1"/>
    </xf>
    <xf numFmtId="0" fontId="47" fillId="0" borderId="2" xfId="0" applyFont="1" applyBorder="1" applyAlignment="1">
      <alignment horizontal="center" vertical="top" wrapText="1"/>
    </xf>
    <xf numFmtId="0" fontId="26" fillId="13" borderId="11" xfId="0" applyFont="1" applyFill="1" applyBorder="1" applyAlignment="1">
      <alignment horizontal="center" vertical="center"/>
    </xf>
    <xf numFmtId="0" fontId="26" fillId="13" borderId="18" xfId="0" applyFont="1" applyFill="1" applyBorder="1" applyAlignment="1">
      <alignment horizontal="center" vertical="center"/>
    </xf>
    <xf numFmtId="0" fontId="26" fillId="13" borderId="12" xfId="0" applyFont="1" applyFill="1" applyBorder="1" applyAlignment="1">
      <alignment horizontal="center" vertical="center"/>
    </xf>
    <xf numFmtId="0" fontId="32" fillId="0" borderId="38" xfId="0" applyFont="1" applyBorder="1" applyAlignment="1">
      <alignment horizontal="center" vertical="center" wrapText="1"/>
    </xf>
    <xf numFmtId="0" fontId="32" fillId="0" borderId="26" xfId="0" applyFont="1" applyBorder="1" applyAlignment="1">
      <alignment horizontal="center" vertical="center" wrapText="1"/>
    </xf>
    <xf numFmtId="0" fontId="42" fillId="0" borderId="36" xfId="0" applyFont="1" applyBorder="1" applyAlignment="1">
      <alignment horizontal="center" vertical="top" wrapText="1"/>
    </xf>
    <xf numFmtId="0" fontId="42" fillId="0" borderId="1" xfId="0" applyFont="1" applyBorder="1" applyAlignment="1">
      <alignment horizontal="center" vertical="top" wrapText="1"/>
    </xf>
    <xf numFmtId="0" fontId="42" fillId="0" borderId="2" xfId="0" applyFont="1" applyBorder="1" applyAlignment="1">
      <alignment horizontal="center" vertical="top" wrapText="1"/>
    </xf>
    <xf numFmtId="0" fontId="30" fillId="3" borderId="40" xfId="0" applyFont="1" applyFill="1" applyBorder="1" applyAlignment="1">
      <alignment horizontal="center" vertical="center" wrapText="1"/>
    </xf>
    <xf numFmtId="0" fontId="30" fillId="3" borderId="39" xfId="0" applyFont="1" applyFill="1" applyBorder="1" applyAlignment="1">
      <alignment horizontal="center" vertical="center" wrapText="1"/>
    </xf>
    <xf numFmtId="0" fontId="46" fillId="0" borderId="6" xfId="0" applyFont="1" applyBorder="1" applyAlignment="1">
      <alignment horizontal="center" vertical="top" wrapText="1"/>
    </xf>
    <xf numFmtId="0" fontId="46" fillId="0" borderId="37" xfId="0" applyFont="1" applyBorder="1" applyAlignment="1">
      <alignment horizontal="center" vertical="top" wrapText="1"/>
    </xf>
    <xf numFmtId="0" fontId="42" fillId="0" borderId="6" xfId="0" applyFont="1" applyBorder="1" applyAlignment="1">
      <alignment horizontal="center" vertical="top" wrapText="1"/>
    </xf>
    <xf numFmtId="0" fontId="42" fillId="0" borderId="37" xfId="0" applyFont="1" applyBorder="1" applyAlignment="1">
      <alignment horizontal="center" vertical="top" wrapText="1"/>
    </xf>
    <xf numFmtId="0" fontId="46" fillId="0" borderId="8" xfId="0" applyFont="1" applyBorder="1" applyAlignment="1">
      <alignment horizontal="center" vertical="top" wrapText="1"/>
    </xf>
    <xf numFmtId="0" fontId="46" fillId="0" borderId="33" xfId="0" applyFont="1" applyBorder="1" applyAlignment="1">
      <alignment horizontal="center" vertical="top" wrapText="1"/>
    </xf>
    <xf numFmtId="0" fontId="27" fillId="0" borderId="8" xfId="0" applyFont="1" applyBorder="1" applyAlignment="1">
      <alignment horizontal="center" vertical="top" wrapText="1"/>
    </xf>
    <xf numFmtId="0" fontId="27" fillId="0" borderId="33" xfId="0" applyFont="1" applyBorder="1" applyAlignment="1">
      <alignment horizontal="center" vertical="top" wrapText="1"/>
    </xf>
    <xf numFmtId="0" fontId="32" fillId="0" borderId="40"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39" xfId="0" applyFont="1" applyBorder="1" applyAlignment="1">
      <alignment horizontal="center" vertical="center" wrapText="1"/>
    </xf>
    <xf numFmtId="0" fontId="27" fillId="3" borderId="6" xfId="0" applyFont="1" applyFill="1" applyBorder="1" applyAlignment="1">
      <alignment horizontal="left" vertical="top" wrapText="1"/>
    </xf>
    <xf numFmtId="0" fontId="27" fillId="3" borderId="1" xfId="0" applyFont="1" applyFill="1" applyBorder="1" applyAlignment="1">
      <alignment horizontal="left" vertical="top" wrapText="1"/>
    </xf>
    <xf numFmtId="0" fontId="27" fillId="3" borderId="37" xfId="0" applyFont="1" applyFill="1" applyBorder="1" applyAlignment="1">
      <alignment horizontal="left" vertical="top" wrapText="1"/>
    </xf>
    <xf numFmtId="0" fontId="27" fillId="3" borderId="36" xfId="0" applyFont="1" applyFill="1" applyBorder="1" applyAlignment="1">
      <alignment horizontal="left" vertical="top" wrapText="1"/>
    </xf>
    <xf numFmtId="0" fontId="28" fillId="0" borderId="28" xfId="0" applyFont="1" applyBorder="1" applyAlignment="1">
      <alignment horizontal="center" vertical="top" wrapText="1"/>
    </xf>
    <xf numFmtId="0" fontId="28" fillId="0" borderId="0" xfId="0" applyFont="1" applyAlignment="1">
      <alignment horizontal="center" vertical="top" wrapText="1"/>
    </xf>
    <xf numFmtId="0" fontId="28" fillId="0" borderId="16" xfId="0" applyFont="1" applyBorder="1" applyAlignment="1">
      <alignment horizontal="center" vertical="top" wrapText="1"/>
    </xf>
    <xf numFmtId="0" fontId="3" fillId="0" borderId="29" xfId="0" applyFont="1" applyBorder="1" applyAlignment="1">
      <alignment horizontal="center" vertical="top" wrapText="1"/>
    </xf>
    <xf numFmtId="0" fontId="3" fillId="0" borderId="30" xfId="0" applyFont="1" applyBorder="1" applyAlignment="1">
      <alignment horizontal="center" vertical="top" wrapText="1"/>
    </xf>
    <xf numFmtId="0" fontId="3" fillId="0" borderId="14" xfId="0" applyFont="1" applyBorder="1" applyAlignment="1">
      <alignment horizontal="center" vertical="top" wrapText="1"/>
    </xf>
    <xf numFmtId="0" fontId="0" fillId="0" borderId="31" xfId="0" applyBorder="1" applyAlignment="1">
      <alignment horizontal="center" vertical="top" wrapText="1"/>
    </xf>
    <xf numFmtId="0" fontId="3" fillId="0" borderId="6" xfId="0" applyFont="1" applyBorder="1" applyAlignment="1">
      <alignment horizontal="left" vertical="top" wrapText="1"/>
    </xf>
    <xf numFmtId="0" fontId="3" fillId="0" borderId="37" xfId="0" applyFont="1" applyBorder="1" applyAlignment="1">
      <alignment horizontal="left" vertical="top" wrapText="1"/>
    </xf>
    <xf numFmtId="0" fontId="8" fillId="13" borderId="11" xfId="0" applyFont="1" applyFill="1" applyBorder="1" applyAlignment="1">
      <alignment horizontal="center" vertical="center"/>
    </xf>
    <xf numFmtId="0" fontId="8" fillId="13" borderId="18" xfId="0" applyFont="1" applyFill="1" applyBorder="1" applyAlignment="1">
      <alignment horizontal="center" vertical="center"/>
    </xf>
    <xf numFmtId="0" fontId="8" fillId="13" borderId="12" xfId="0" applyFont="1" applyFill="1" applyBorder="1" applyAlignment="1">
      <alignment horizontal="center" vertical="center"/>
    </xf>
    <xf numFmtId="0" fontId="0" fillId="0" borderId="35" xfId="0" applyBorder="1" applyAlignment="1">
      <alignment horizontal="left" vertical="top" wrapText="1"/>
    </xf>
    <xf numFmtId="0" fontId="0" fillId="0" borderId="25" xfId="0" applyBorder="1" applyAlignment="1">
      <alignment horizontal="left" vertical="top" wrapText="1"/>
    </xf>
    <xf numFmtId="0" fontId="0" fillId="0" borderId="27" xfId="0" applyBorder="1" applyAlignment="1">
      <alignment horizontal="left" vertical="top" wrapText="1"/>
    </xf>
    <xf numFmtId="0" fontId="0" fillId="0" borderId="34" xfId="0" applyBorder="1" applyAlignment="1">
      <alignment horizontal="left" vertical="top" wrapText="1"/>
    </xf>
    <xf numFmtId="0" fontId="0" fillId="0" borderId="41" xfId="0" applyBorder="1" applyAlignment="1">
      <alignment horizontal="left" vertical="top" wrapText="1"/>
    </xf>
    <xf numFmtId="0" fontId="0" fillId="0" borderId="20" xfId="0" applyBorder="1" applyAlignment="1">
      <alignment horizontal="left" vertical="top" wrapText="1"/>
    </xf>
    <xf numFmtId="0" fontId="0" fillId="0" borderId="3" xfId="0" applyBorder="1" applyAlignment="1">
      <alignment horizontal="left" vertical="top" wrapText="1"/>
    </xf>
    <xf numFmtId="0" fontId="0" fillId="0" borderId="49" xfId="0" applyBorder="1" applyAlignment="1">
      <alignment horizontal="left" vertical="top" wrapText="1"/>
    </xf>
    <xf numFmtId="0" fontId="0" fillId="0" borderId="48" xfId="0" applyBorder="1" applyAlignment="1">
      <alignment horizontal="left" vertical="top" wrapText="1"/>
    </xf>
    <xf numFmtId="0" fontId="0" fillId="0" borderId="10" xfId="0" applyBorder="1" applyAlignment="1">
      <alignment horizontal="left" vertical="top" wrapText="1"/>
    </xf>
    <xf numFmtId="0" fontId="3" fillId="0" borderId="36" xfId="0" applyFont="1" applyBorder="1" applyAlignment="1">
      <alignment horizontal="left" vertical="top" wrapText="1"/>
    </xf>
    <xf numFmtId="0" fontId="3" fillId="0" borderId="2" xfId="0" applyFont="1" applyBorder="1" applyAlignment="1">
      <alignment horizontal="left" vertical="top" wrapText="1"/>
    </xf>
    <xf numFmtId="0" fontId="28" fillId="0" borderId="29" xfId="0" applyFont="1" applyBorder="1" applyAlignment="1">
      <alignment horizontal="left" vertical="top" wrapText="1"/>
    </xf>
    <xf numFmtId="0" fontId="28" fillId="0" borderId="30" xfId="0" applyFont="1" applyBorder="1" applyAlignment="1">
      <alignment horizontal="left" vertical="top" wrapText="1"/>
    </xf>
    <xf numFmtId="0" fontId="28" fillId="0" borderId="14" xfId="0" applyFont="1" applyBorder="1" applyAlignment="1">
      <alignment horizontal="left" vertical="top" wrapText="1"/>
    </xf>
    <xf numFmtId="0" fontId="27" fillId="0" borderId="28" xfId="0" applyFont="1" applyBorder="1" applyAlignment="1">
      <alignment horizontal="left" vertical="top" wrapText="1"/>
    </xf>
    <xf numFmtId="0" fontId="27" fillId="0" borderId="0" xfId="0" applyFont="1" applyAlignment="1">
      <alignment horizontal="left" vertical="top" wrapText="1"/>
    </xf>
    <xf numFmtId="0" fontId="27" fillId="0" borderId="16" xfId="0" applyFont="1" applyBorder="1" applyAlignment="1">
      <alignment horizontal="left" vertical="top" wrapText="1"/>
    </xf>
    <xf numFmtId="0" fontId="28" fillId="0" borderId="28" xfId="0" applyFont="1" applyBorder="1" applyAlignment="1">
      <alignment horizontal="left" vertical="top" wrapText="1"/>
    </xf>
    <xf numFmtId="0" fontId="28" fillId="0" borderId="0" xfId="0" applyFont="1" applyAlignment="1">
      <alignment horizontal="left" vertical="top" wrapText="1"/>
    </xf>
    <xf numFmtId="0" fontId="28" fillId="0" borderId="16" xfId="0" applyFont="1" applyBorder="1" applyAlignment="1">
      <alignment horizontal="left" vertical="top" wrapText="1"/>
    </xf>
    <xf numFmtId="0" fontId="27" fillId="0" borderId="42" xfId="0" applyFont="1" applyBorder="1" applyAlignment="1">
      <alignment horizontal="left" vertical="top" wrapText="1"/>
    </xf>
    <xf numFmtId="0" fontId="27" fillId="0" borderId="43" xfId="0" applyFont="1" applyBorder="1" applyAlignment="1">
      <alignment horizontal="left" vertical="top" wrapText="1"/>
    </xf>
    <xf numFmtId="0" fontId="27" fillId="0" borderId="42" xfId="0" applyFont="1" applyBorder="1" applyAlignment="1">
      <alignment horizontal="center" vertical="top" wrapText="1"/>
    </xf>
    <xf numFmtId="0" fontId="27" fillId="0" borderId="43" xfId="0" applyFont="1" applyBorder="1" applyAlignment="1">
      <alignment horizontal="center" vertical="top" wrapText="1"/>
    </xf>
    <xf numFmtId="0" fontId="48" fillId="0" borderId="6" xfId="0" applyFont="1" applyBorder="1" applyAlignment="1">
      <alignment horizontal="center" vertical="top" wrapText="1"/>
    </xf>
    <xf numFmtId="0" fontId="48" fillId="0" borderId="1" xfId="0" applyFont="1" applyBorder="1" applyAlignment="1">
      <alignment horizontal="center" vertical="top" wrapText="1"/>
    </xf>
    <xf numFmtId="0" fontId="48" fillId="0" borderId="37" xfId="0" applyFont="1" applyBorder="1" applyAlignment="1">
      <alignment horizontal="center" vertical="top" wrapText="1"/>
    </xf>
    <xf numFmtId="0" fontId="48" fillId="0" borderId="36" xfId="0" applyFont="1" applyBorder="1" applyAlignment="1">
      <alignment horizontal="center" vertical="top" wrapText="1"/>
    </xf>
    <xf numFmtId="0" fontId="48" fillId="0" borderId="2" xfId="0" applyFont="1" applyBorder="1" applyAlignment="1">
      <alignment horizontal="center" vertical="top" wrapText="1"/>
    </xf>
    <xf numFmtId="0" fontId="28" fillId="0" borderId="36" xfId="0" applyFont="1" applyBorder="1" applyAlignment="1">
      <alignment horizontal="left" vertical="top" wrapText="1"/>
    </xf>
    <xf numFmtId="0" fontId="28" fillId="0" borderId="1" xfId="0" applyFont="1" applyBorder="1" applyAlignment="1">
      <alignment horizontal="left" vertical="top" wrapText="1"/>
    </xf>
    <xf numFmtId="0" fontId="28" fillId="0" borderId="2" xfId="0" applyFont="1" applyBorder="1" applyAlignment="1">
      <alignment horizontal="left" vertical="top" wrapText="1"/>
    </xf>
    <xf numFmtId="0" fontId="51" fillId="3" borderId="36" xfId="0" applyFont="1" applyFill="1" applyBorder="1" applyAlignment="1">
      <alignment horizontal="left" vertical="top" wrapText="1"/>
    </xf>
    <xf numFmtId="0" fontId="51" fillId="3" borderId="1" xfId="0" applyFont="1" applyFill="1" applyBorder="1" applyAlignment="1">
      <alignment horizontal="left" vertical="top" wrapText="1"/>
    </xf>
    <xf numFmtId="0" fontId="51" fillId="3" borderId="37" xfId="0" applyFont="1" applyFill="1" applyBorder="1" applyAlignment="1">
      <alignment horizontal="left" vertical="top" wrapText="1"/>
    </xf>
    <xf numFmtId="0" fontId="28" fillId="0" borderId="32" xfId="0" applyFont="1" applyBorder="1" applyAlignment="1">
      <alignment horizontal="left" vertical="top" wrapText="1"/>
    </xf>
    <xf numFmtId="0" fontId="28" fillId="0" borderId="42" xfId="0" applyFont="1" applyBorder="1" applyAlignment="1">
      <alignment horizontal="left" vertical="top" wrapText="1"/>
    </xf>
    <xf numFmtId="0" fontId="28" fillId="0" borderId="43" xfId="0" applyFont="1" applyBorder="1" applyAlignment="1">
      <alignment horizontal="left" vertical="top" wrapText="1"/>
    </xf>
    <xf numFmtId="0" fontId="48" fillId="0" borderId="8" xfId="0" applyFont="1" applyBorder="1" applyAlignment="1">
      <alignment horizontal="center" vertical="top" wrapText="1"/>
    </xf>
    <xf numFmtId="0" fontId="48" fillId="0" borderId="33" xfId="0" applyFont="1" applyBorder="1" applyAlignment="1">
      <alignment horizontal="center" vertical="top" wrapText="1"/>
    </xf>
    <xf numFmtId="0" fontId="35" fillId="0" borderId="31" xfId="0" applyFont="1" applyBorder="1" applyAlignment="1">
      <alignment horizontal="left" vertical="top" wrapText="1"/>
    </xf>
    <xf numFmtId="0" fontId="28" fillId="0" borderId="8" xfId="0" applyFont="1" applyBorder="1" applyAlignment="1">
      <alignment horizontal="left" vertical="top" wrapText="1"/>
    </xf>
    <xf numFmtId="0" fontId="28" fillId="0" borderId="33" xfId="0" applyFont="1" applyBorder="1" applyAlignment="1">
      <alignment horizontal="left" vertical="top" wrapText="1"/>
    </xf>
    <xf numFmtId="0" fontId="46" fillId="0" borderId="31" xfId="0" applyFont="1" applyBorder="1" applyAlignment="1">
      <alignment horizontal="center" vertical="top" shrinkToFit="1"/>
    </xf>
    <xf numFmtId="0" fontId="46" fillId="0" borderId="8" xfId="0" applyFont="1" applyBorder="1" applyAlignment="1">
      <alignment horizontal="center" vertical="top" shrinkToFit="1"/>
    </xf>
    <xf numFmtId="0" fontId="46" fillId="0" borderId="33" xfId="0" applyFont="1" applyBorder="1" applyAlignment="1">
      <alignment horizontal="center" vertical="top" shrinkToFit="1"/>
    </xf>
    <xf numFmtId="0" fontId="26" fillId="13" borderId="0" xfId="0" applyFont="1" applyFill="1" applyAlignment="1">
      <alignment horizontal="center" vertical="center"/>
    </xf>
    <xf numFmtId="0" fontId="49" fillId="0" borderId="36" xfId="0" applyFont="1" applyBorder="1" applyAlignment="1">
      <alignment horizontal="center" vertical="top" wrapText="1"/>
    </xf>
    <xf numFmtId="0" fontId="49" fillId="0" borderId="1" xfId="0" applyFont="1" applyBorder="1" applyAlignment="1">
      <alignment horizontal="center" vertical="top" wrapText="1"/>
    </xf>
    <xf numFmtId="0" fontId="49" fillId="0" borderId="2" xfId="0" applyFont="1" applyBorder="1" applyAlignment="1">
      <alignment horizontal="center" vertical="top" wrapText="1"/>
    </xf>
    <xf numFmtId="0" fontId="27" fillId="0" borderId="8" xfId="0" applyFont="1" applyBorder="1" applyAlignment="1">
      <alignment horizontal="center"/>
    </xf>
    <xf numFmtId="0" fontId="27" fillId="0" borderId="33" xfId="0" applyFont="1" applyBorder="1" applyAlignment="1">
      <alignment horizontal="center"/>
    </xf>
    <xf numFmtId="0" fontId="46" fillId="0" borderId="20" xfId="0" applyFont="1" applyBorder="1" applyAlignment="1">
      <alignment horizontal="center" vertical="top" wrapText="1"/>
    </xf>
    <xf numFmtId="0" fontId="46" fillId="0" borderId="3" xfId="0" applyFont="1" applyBorder="1" applyAlignment="1">
      <alignment horizontal="center" vertical="top" wrapText="1"/>
    </xf>
    <xf numFmtId="0" fontId="46" fillId="0" borderId="49" xfId="0" applyFont="1" applyBorder="1" applyAlignment="1">
      <alignment horizontal="center" vertical="top" wrapText="1"/>
    </xf>
    <xf numFmtId="0" fontId="51" fillId="3" borderId="6" xfId="0" applyFont="1" applyFill="1" applyBorder="1" applyAlignment="1">
      <alignment horizontal="left" vertical="top" wrapText="1"/>
    </xf>
    <xf numFmtId="0" fontId="46" fillId="0" borderId="48" xfId="0" applyFont="1" applyBorder="1" applyAlignment="1">
      <alignment horizontal="center" vertical="top" wrapText="1"/>
    </xf>
    <xf numFmtId="0" fontId="46" fillId="0" borderId="10" xfId="0" applyFont="1" applyBorder="1" applyAlignment="1">
      <alignment horizontal="center" vertical="top" wrapText="1"/>
    </xf>
    <xf numFmtId="0" fontId="51" fillId="0" borderId="36" xfId="0" applyFont="1" applyBorder="1" applyAlignment="1">
      <alignment horizontal="left" vertical="top" wrapText="1"/>
    </xf>
    <xf numFmtId="0" fontId="51" fillId="0" borderId="1" xfId="0" applyFont="1" applyBorder="1" applyAlignment="1">
      <alignment horizontal="left" vertical="top" wrapText="1"/>
    </xf>
    <xf numFmtId="0" fontId="51" fillId="0" borderId="2" xfId="0" applyFont="1" applyBorder="1" applyAlignment="1">
      <alignment horizontal="left" vertical="top" wrapText="1"/>
    </xf>
    <xf numFmtId="0" fontId="26" fillId="13" borderId="11" xfId="0" applyFont="1" applyFill="1" applyBorder="1" applyAlignment="1">
      <alignment horizontal="center" vertical="top"/>
    </xf>
    <xf numFmtId="0" fontId="26" fillId="13" borderId="18" xfId="0" applyFont="1" applyFill="1" applyBorder="1" applyAlignment="1">
      <alignment horizontal="center" vertical="top"/>
    </xf>
    <xf numFmtId="0" fontId="27" fillId="5" borderId="36" xfId="0" applyFont="1" applyFill="1" applyBorder="1" applyAlignment="1">
      <alignment horizontal="center" vertical="top" wrapText="1"/>
    </xf>
    <xf numFmtId="0" fontId="27" fillId="5" borderId="1" xfId="0" applyFont="1" applyFill="1" applyBorder="1" applyAlignment="1">
      <alignment horizontal="center" vertical="top" wrapText="1"/>
    </xf>
    <xf numFmtId="0" fontId="27" fillId="5" borderId="37" xfId="0" applyFont="1" applyFill="1" applyBorder="1" applyAlignment="1">
      <alignment horizontal="center" vertical="top" wrapText="1"/>
    </xf>
    <xf numFmtId="0" fontId="28" fillId="0" borderId="37" xfId="0" applyFont="1" applyBorder="1" applyAlignment="1">
      <alignment horizontal="left" vertical="top" wrapText="1"/>
    </xf>
    <xf numFmtId="0" fontId="34" fillId="0" borderId="32" xfId="0" applyFont="1" applyBorder="1" applyAlignment="1">
      <alignment horizontal="left" vertical="top" wrapText="1"/>
    </xf>
    <xf numFmtId="0" fontId="52" fillId="0" borderId="6" xfId="0" applyFont="1" applyBorder="1" applyAlignment="1">
      <alignment horizontal="left" vertical="top" wrapText="1"/>
    </xf>
    <xf numFmtId="0" fontId="53" fillId="0" borderId="1" xfId="0" applyFont="1" applyBorder="1" applyAlignment="1">
      <alignment horizontal="left" vertical="top" wrapText="1"/>
    </xf>
    <xf numFmtId="0" fontId="53" fillId="0" borderId="2" xfId="0" applyFont="1" applyBorder="1" applyAlignment="1">
      <alignment horizontal="left" vertical="top" wrapText="1"/>
    </xf>
    <xf numFmtId="0" fontId="51" fillId="0" borderId="37" xfId="0" applyFont="1" applyBorder="1" applyAlignment="1">
      <alignment horizontal="left" vertical="top" wrapText="1"/>
    </xf>
    <xf numFmtId="0" fontId="28" fillId="3" borderId="37" xfId="0" applyFont="1" applyFill="1" applyBorder="1" applyAlignment="1">
      <alignment horizontal="center" vertical="center" wrapText="1"/>
    </xf>
    <xf numFmtId="0" fontId="28" fillId="0" borderId="37" xfId="0" applyFont="1" applyBorder="1" applyAlignment="1">
      <alignment horizontal="center" vertical="top" wrapText="1"/>
    </xf>
    <xf numFmtId="0" fontId="47" fillId="0" borderId="37" xfId="0" applyFont="1" applyBorder="1" applyAlignment="1">
      <alignment horizontal="center" vertical="top" wrapText="1"/>
    </xf>
    <xf numFmtId="0" fontId="49" fillId="0" borderId="37" xfId="0" applyFont="1" applyBorder="1" applyAlignment="1">
      <alignment horizontal="center" vertical="top" wrapText="1"/>
    </xf>
    <xf numFmtId="0" fontId="27" fillId="0" borderId="58" xfId="0" applyFont="1" applyBorder="1" applyAlignment="1">
      <alignment horizontal="center" vertical="top" wrapText="1"/>
    </xf>
    <xf numFmtId="0" fontId="27" fillId="0" borderId="63" xfId="0" applyFont="1" applyBorder="1" applyAlignment="1">
      <alignment horizontal="center" vertical="top" wrapText="1"/>
    </xf>
    <xf numFmtId="0" fontId="27" fillId="0" borderId="60" xfId="0" applyFont="1" applyBorder="1" applyAlignment="1">
      <alignment horizontal="center" vertical="top" wrapText="1"/>
    </xf>
    <xf numFmtId="0" fontId="27" fillId="0" borderId="61" xfId="0" applyFont="1" applyBorder="1" applyAlignment="1">
      <alignment horizontal="center" vertical="top" wrapText="1"/>
    </xf>
    <xf numFmtId="0" fontId="48" fillId="0" borderId="48" xfId="0" applyFont="1" applyBorder="1" applyAlignment="1">
      <alignment horizontal="center" vertical="top" wrapText="1"/>
    </xf>
    <xf numFmtId="0" fontId="48" fillId="0" borderId="3" xfId="0" applyFont="1" applyBorder="1" applyAlignment="1">
      <alignment horizontal="center" vertical="top" wrapText="1"/>
    </xf>
    <xf numFmtId="0" fontId="48" fillId="0" borderId="10" xfId="0" applyFont="1" applyBorder="1" applyAlignment="1">
      <alignment horizontal="center" vertical="top" wrapText="1"/>
    </xf>
    <xf numFmtId="0" fontId="27" fillId="0" borderId="62" xfId="0" applyFont="1" applyBorder="1" applyAlignment="1">
      <alignment horizontal="left" vertical="top" wrapText="1"/>
    </xf>
    <xf numFmtId="0" fontId="27" fillId="0" borderId="5" xfId="0" applyFont="1" applyBorder="1" applyAlignment="1">
      <alignment horizontal="left" vertical="top" wrapText="1"/>
    </xf>
    <xf numFmtId="0" fontId="27" fillId="0" borderId="51" xfId="0" applyFont="1" applyBorder="1" applyAlignment="1">
      <alignment horizontal="left" vertical="top" wrapText="1"/>
    </xf>
    <xf numFmtId="0" fontId="48" fillId="0" borderId="20" xfId="0" applyFont="1" applyBorder="1" applyAlignment="1">
      <alignment horizontal="center" vertical="top" wrapText="1"/>
    </xf>
    <xf numFmtId="0" fontId="27" fillId="0" borderId="21" xfId="0" applyFont="1" applyBorder="1" applyAlignment="1">
      <alignment horizontal="left" vertical="top" wrapText="1"/>
    </xf>
    <xf numFmtId="0" fontId="48" fillId="0" borderId="49" xfId="0" applyFont="1" applyBorder="1" applyAlignment="1">
      <alignment horizontal="center" vertical="top" wrapText="1"/>
    </xf>
    <xf numFmtId="0" fontId="27" fillId="0" borderId="59" xfId="0" applyFont="1" applyBorder="1" applyAlignment="1">
      <alignment horizontal="center" vertical="top" wrapText="1"/>
    </xf>
    <xf numFmtId="0" fontId="27" fillId="0" borderId="64" xfId="0" applyFont="1" applyBorder="1" applyAlignment="1">
      <alignment horizontal="left" vertical="top" wrapText="1"/>
    </xf>
    <xf numFmtId="0" fontId="48" fillId="0" borderId="68" xfId="0" applyFont="1" applyBorder="1" applyAlignment="1">
      <alignment horizontal="center" vertical="top" wrapText="1"/>
    </xf>
    <xf numFmtId="0" fontId="48" fillId="0" borderId="69" xfId="0" applyFont="1" applyBorder="1" applyAlignment="1">
      <alignment horizontal="center" vertical="top" wrapText="1"/>
    </xf>
    <xf numFmtId="0" fontId="48" fillId="0" borderId="70" xfId="0" applyFont="1" applyBorder="1" applyAlignment="1">
      <alignment horizontal="center" vertical="top" wrapText="1"/>
    </xf>
    <xf numFmtId="0" fontId="27" fillId="0" borderId="65" xfId="0" applyFont="1" applyBorder="1" applyAlignment="1">
      <alignment horizontal="center" vertical="top" wrapText="1"/>
    </xf>
    <xf numFmtId="0" fontId="27" fillId="0" borderId="66" xfId="0" applyFont="1" applyBorder="1" applyAlignment="1">
      <alignment horizontal="center" vertical="top" wrapText="1"/>
    </xf>
    <xf numFmtId="0" fontId="27" fillId="0" borderId="67" xfId="0" applyFont="1" applyBorder="1" applyAlignment="1">
      <alignment horizontal="center" vertical="top" wrapText="1"/>
    </xf>
    <xf numFmtId="0" fontId="51" fillId="0" borderId="6" xfId="0" applyFont="1" applyBorder="1" applyAlignment="1">
      <alignment horizontal="left" vertical="top" wrapText="1"/>
    </xf>
    <xf numFmtId="0" fontId="28" fillId="3" borderId="36" xfId="0" applyFont="1" applyFill="1" applyBorder="1" applyAlignment="1">
      <alignment horizontal="left" vertical="top" wrapText="1"/>
    </xf>
    <xf numFmtId="0" fontId="28" fillId="3" borderId="1" xfId="0" applyFont="1" applyFill="1" applyBorder="1" applyAlignment="1">
      <alignment horizontal="left" vertical="top" wrapText="1"/>
    </xf>
    <xf numFmtId="0" fontId="28" fillId="3" borderId="37" xfId="0" applyFont="1" applyFill="1" applyBorder="1" applyAlignment="1">
      <alignment horizontal="left" vertical="top" wrapText="1"/>
    </xf>
    <xf numFmtId="0" fontId="35" fillId="0" borderId="36" xfId="0" applyFont="1" applyBorder="1" applyAlignment="1">
      <alignment horizontal="left" vertical="top" wrapText="1"/>
    </xf>
    <xf numFmtId="0" fontId="28" fillId="0" borderId="6" xfId="0" applyFont="1" applyBorder="1" applyAlignment="1">
      <alignment horizontal="left" vertical="top" wrapText="1"/>
    </xf>
    <xf numFmtId="0" fontId="53" fillId="0" borderId="36" xfId="0" applyFont="1" applyBorder="1" applyAlignment="1">
      <alignment horizontal="left" vertical="top" wrapText="1"/>
    </xf>
    <xf numFmtId="0" fontId="53" fillId="3" borderId="36" xfId="0" applyFont="1" applyFill="1" applyBorder="1" applyAlignment="1">
      <alignment horizontal="left" vertical="top" wrapText="1"/>
    </xf>
    <xf numFmtId="0" fontId="53" fillId="3" borderId="1" xfId="0" applyFont="1" applyFill="1" applyBorder="1" applyAlignment="1">
      <alignment horizontal="left" vertical="top" wrapText="1"/>
    </xf>
    <xf numFmtId="0" fontId="53" fillId="3" borderId="37" xfId="0" applyFont="1" applyFill="1" applyBorder="1" applyAlignment="1">
      <alignment horizontal="left" vertical="top" wrapText="1"/>
    </xf>
    <xf numFmtId="0" fontId="27" fillId="0" borderId="27" xfId="0" applyFont="1" applyBorder="1" applyAlignment="1">
      <alignment horizontal="left" vertical="top" wrapText="1"/>
    </xf>
    <xf numFmtId="0" fontId="27" fillId="9" borderId="36" xfId="0" applyFont="1" applyFill="1" applyBorder="1" applyAlignment="1">
      <alignment horizontal="center" vertical="top" wrapText="1"/>
    </xf>
    <xf numFmtId="0" fontId="27" fillId="9" borderId="1" xfId="0" applyFont="1" applyFill="1" applyBorder="1" applyAlignment="1">
      <alignment horizontal="center" vertical="top" wrapText="1"/>
    </xf>
    <xf numFmtId="0" fontId="27" fillId="9" borderId="2" xfId="0" applyFont="1" applyFill="1" applyBorder="1" applyAlignment="1">
      <alignment horizontal="center" vertical="top" wrapText="1"/>
    </xf>
    <xf numFmtId="0" fontId="27" fillId="0" borderId="48" xfId="0" applyFont="1" applyBorder="1" applyAlignment="1">
      <alignment horizontal="left" vertical="top" wrapText="1"/>
    </xf>
    <xf numFmtId="0" fontId="27" fillId="0" borderId="3" xfId="0" applyFont="1" applyBorder="1" applyAlignment="1">
      <alignment horizontal="left" vertical="top" wrapText="1"/>
    </xf>
    <xf numFmtId="0" fontId="27" fillId="0" borderId="10" xfId="0" applyFont="1" applyBorder="1" applyAlignment="1">
      <alignment horizontal="left" vertical="top" wrapText="1"/>
    </xf>
    <xf numFmtId="0" fontId="52" fillId="0" borderId="36" xfId="0" applyFont="1" applyBorder="1" applyAlignment="1">
      <alignment horizontal="left" vertical="top" wrapText="1"/>
    </xf>
    <xf numFmtId="0" fontId="53" fillId="0" borderId="37" xfId="0" applyFont="1" applyBorder="1" applyAlignment="1">
      <alignment horizontal="left" vertical="top" wrapText="1"/>
    </xf>
    <xf numFmtId="0" fontId="26" fillId="13" borderId="22" xfId="0" applyFont="1" applyFill="1" applyBorder="1" applyAlignment="1">
      <alignment horizontal="center" vertical="top"/>
    </xf>
    <xf numFmtId="0" fontId="26" fillId="13" borderId="23" xfId="0" applyFont="1" applyFill="1" applyBorder="1" applyAlignment="1">
      <alignment horizontal="center" vertical="top"/>
    </xf>
    <xf numFmtId="0" fontId="26" fillId="13" borderId="23" xfId="0" applyFont="1" applyFill="1" applyBorder="1" applyAlignment="1">
      <alignment horizontal="center" vertical="center"/>
    </xf>
    <xf numFmtId="0" fontId="26" fillId="13" borderId="19" xfId="0" applyFont="1" applyFill="1" applyBorder="1" applyAlignment="1">
      <alignment horizontal="center" vertical="center"/>
    </xf>
    <xf numFmtId="0" fontId="27" fillId="0" borderId="46" xfId="0" applyFont="1" applyBorder="1" applyAlignment="1">
      <alignment horizontal="left" vertical="top" wrapText="1"/>
    </xf>
    <xf numFmtId="0" fontId="27" fillId="0" borderId="14" xfId="0" applyFont="1" applyBorder="1" applyAlignment="1">
      <alignment horizontal="left" vertical="top" wrapText="1"/>
    </xf>
    <xf numFmtId="0" fontId="27" fillId="0" borderId="46" xfId="0" applyFont="1" applyBorder="1" applyAlignment="1">
      <alignment horizontal="center" vertical="top" wrapText="1"/>
    </xf>
    <xf numFmtId="0" fontId="27" fillId="0" borderId="14" xfId="0" applyFont="1" applyBorder="1" applyAlignment="1">
      <alignment horizontal="center" vertical="top" wrapText="1"/>
    </xf>
    <xf numFmtId="0" fontId="51" fillId="0" borderId="32" xfId="0" applyFont="1" applyBorder="1" applyAlignment="1">
      <alignment horizontal="left" vertical="top" wrapText="1"/>
    </xf>
    <xf numFmtId="0" fontId="51" fillId="0" borderId="42" xfId="0" applyFont="1" applyBorder="1" applyAlignment="1">
      <alignment horizontal="left" vertical="top" wrapText="1"/>
    </xf>
    <xf numFmtId="0" fontId="51" fillId="0" borderId="43" xfId="0" applyFont="1" applyBorder="1" applyAlignment="1">
      <alignment horizontal="left" vertical="top" wrapText="1"/>
    </xf>
    <xf numFmtId="0" fontId="27" fillId="0" borderId="6" xfId="0" applyFont="1" applyBorder="1" applyAlignment="1">
      <alignment vertical="top" wrapText="1"/>
    </xf>
    <xf numFmtId="0" fontId="27" fillId="0" borderId="1" xfId="0" applyFont="1" applyBorder="1" applyAlignment="1">
      <alignment vertical="top" wrapText="1"/>
    </xf>
    <xf numFmtId="0" fontId="27" fillId="0" borderId="37" xfId="0" applyFont="1" applyBorder="1" applyAlignment="1">
      <alignment vertical="top" wrapText="1"/>
    </xf>
    <xf numFmtId="0" fontId="53" fillId="0" borderId="6" xfId="0" applyFont="1" applyBorder="1" applyAlignment="1">
      <alignment horizontal="left" vertical="top" wrapText="1"/>
    </xf>
    <xf numFmtId="0" fontId="27" fillId="0" borderId="20" xfId="0" applyFont="1" applyBorder="1" applyAlignment="1">
      <alignment horizontal="left" vertical="top" wrapText="1"/>
    </xf>
    <xf numFmtId="0" fontId="27" fillId="0" borderId="49" xfId="0" applyFont="1" applyBorder="1" applyAlignment="1">
      <alignment horizontal="left" vertical="top" wrapText="1"/>
    </xf>
    <xf numFmtId="0" fontId="27" fillId="0" borderId="36" xfId="0" applyFont="1" applyBorder="1" applyAlignment="1">
      <alignment vertical="top" wrapText="1"/>
    </xf>
    <xf numFmtId="0" fontId="27" fillId="3" borderId="2" xfId="0" applyFont="1" applyFill="1" applyBorder="1" applyAlignment="1">
      <alignment horizontal="left" vertical="top" wrapText="1"/>
    </xf>
    <xf numFmtId="0" fontId="27" fillId="0" borderId="2" xfId="0" applyFont="1" applyBorder="1" applyAlignment="1">
      <alignment vertical="top" wrapText="1"/>
    </xf>
    <xf numFmtId="0" fontId="47" fillId="0" borderId="8" xfId="0" applyFont="1" applyBorder="1" applyAlignment="1">
      <alignment horizontal="center" vertical="top" wrapText="1"/>
    </xf>
    <xf numFmtId="0" fontId="47" fillId="0" borderId="33" xfId="0" applyFont="1" applyBorder="1" applyAlignment="1">
      <alignment horizontal="center" vertical="top" wrapText="1"/>
    </xf>
    <xf numFmtId="0" fontId="27" fillId="3" borderId="6" xfId="0" applyFont="1" applyFill="1" applyBorder="1" applyAlignment="1">
      <alignment vertical="top" wrapText="1"/>
    </xf>
    <xf numFmtId="0" fontId="27" fillId="3" borderId="1" xfId="0" applyFont="1" applyFill="1" applyBorder="1" applyAlignment="1">
      <alignment vertical="top" wrapText="1"/>
    </xf>
    <xf numFmtId="0" fontId="27" fillId="3" borderId="37" xfId="0" applyFont="1" applyFill="1" applyBorder="1" applyAlignment="1">
      <alignment vertical="top" wrapText="1"/>
    </xf>
    <xf numFmtId="0" fontId="51" fillId="0" borderId="6" xfId="0" applyFont="1" applyBorder="1" applyAlignment="1">
      <alignment vertical="top" wrapText="1"/>
    </xf>
    <xf numFmtId="0" fontId="51" fillId="0" borderId="1" xfId="0" applyFont="1" applyBorder="1" applyAlignment="1">
      <alignment vertical="top" wrapText="1"/>
    </xf>
    <xf numFmtId="0" fontId="51" fillId="0" borderId="37" xfId="0" applyFont="1" applyBorder="1" applyAlignment="1">
      <alignment vertical="top" wrapText="1"/>
    </xf>
    <xf numFmtId="0" fontId="28" fillId="0" borderId="8" xfId="0" applyFont="1" applyBorder="1" applyAlignment="1">
      <alignment horizontal="center" vertical="top" wrapText="1"/>
    </xf>
    <xf numFmtId="0" fontId="28" fillId="0" borderId="33" xfId="0" applyFont="1" applyBorder="1" applyAlignment="1">
      <alignment horizontal="center" vertical="top" wrapText="1"/>
    </xf>
    <xf numFmtId="0" fontId="53" fillId="3" borderId="36" xfId="0" applyFont="1" applyFill="1" applyBorder="1" applyAlignment="1">
      <alignment vertical="top" wrapText="1"/>
    </xf>
    <xf numFmtId="0" fontId="53" fillId="3" borderId="1" xfId="0" applyFont="1" applyFill="1" applyBorder="1" applyAlignment="1">
      <alignment vertical="top" wrapText="1"/>
    </xf>
    <xf numFmtId="0" fontId="53" fillId="3" borderId="37" xfId="0" applyFont="1" applyFill="1" applyBorder="1" applyAlignment="1">
      <alignment vertical="top" wrapText="1"/>
    </xf>
    <xf numFmtId="0" fontId="30" fillId="0" borderId="40"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39" xfId="0" applyFont="1" applyBorder="1" applyAlignment="1">
      <alignment horizontal="center" vertical="center" wrapText="1"/>
    </xf>
    <xf numFmtId="0" fontId="51" fillId="0" borderId="2" xfId="0" applyFont="1" applyBorder="1" applyAlignment="1">
      <alignment vertical="top" wrapText="1"/>
    </xf>
    <xf numFmtId="0" fontId="29" fillId="0" borderId="1" xfId="0" applyFont="1" applyBorder="1" applyAlignment="1">
      <alignment horizontal="left" vertical="top" wrapText="1"/>
    </xf>
    <xf numFmtId="0" fontId="26" fillId="13" borderId="1" xfId="0" applyFont="1" applyFill="1" applyBorder="1" applyAlignment="1">
      <alignment horizontal="center" vertical="top" wrapText="1"/>
    </xf>
    <xf numFmtId="0" fontId="26" fillId="13" borderId="71" xfId="0" applyFont="1" applyFill="1" applyBorder="1" applyAlignment="1">
      <alignment horizontal="center" vertical="top" wrapText="1"/>
    </xf>
    <xf numFmtId="0" fontId="26" fillId="13" borderId="4" xfId="0" applyFont="1" applyFill="1" applyBorder="1" applyAlignment="1">
      <alignment horizontal="center" vertical="top" wrapText="1"/>
    </xf>
    <xf numFmtId="0" fontId="27" fillId="0" borderId="4" xfId="0" applyFont="1" applyBorder="1" applyAlignment="1">
      <alignment horizontal="left" vertical="top" wrapText="1"/>
    </xf>
    <xf numFmtId="0" fontId="51" fillId="3" borderId="2" xfId="0" applyFont="1" applyFill="1" applyBorder="1" applyAlignment="1">
      <alignment horizontal="left" vertical="top" wrapText="1"/>
    </xf>
    <xf numFmtId="0" fontId="51" fillId="0" borderId="35" xfId="0" applyFont="1" applyBorder="1" applyAlignment="1">
      <alignment horizontal="left" vertical="top" wrapText="1"/>
    </xf>
    <xf numFmtId="0" fontId="51" fillId="0" borderId="27" xfId="0" applyFont="1" applyBorder="1" applyAlignment="1">
      <alignment horizontal="left" vertical="top" wrapText="1"/>
    </xf>
    <xf numFmtId="0" fontId="41" fillId="0" borderId="28" xfId="0" applyFont="1" applyBorder="1" applyAlignment="1">
      <alignment horizontal="center" wrapText="1"/>
    </xf>
    <xf numFmtId="0" fontId="40" fillId="0" borderId="28" xfId="0" applyFont="1" applyBorder="1" applyAlignment="1">
      <alignment horizontal="center" wrapText="1"/>
    </xf>
    <xf numFmtId="0" fontId="27" fillId="0" borderId="28" xfId="0" applyFont="1" applyBorder="1" applyAlignment="1">
      <alignment horizontal="center" wrapText="1"/>
    </xf>
    <xf numFmtId="0" fontId="27" fillId="0" borderId="41" xfId="0" applyFont="1" applyBorder="1" applyAlignment="1">
      <alignment horizontal="left" vertical="top" wrapText="1"/>
    </xf>
    <xf numFmtId="0" fontId="27" fillId="0" borderId="28" xfId="0" applyFont="1" applyBorder="1" applyAlignment="1">
      <alignment horizontal="center"/>
    </xf>
    <xf numFmtId="0" fontId="28" fillId="0" borderId="20" xfId="0" applyFont="1" applyBorder="1" applyAlignment="1">
      <alignment horizontal="left" vertical="top" wrapText="1"/>
    </xf>
    <xf numFmtId="0" fontId="28" fillId="0" borderId="10" xfId="0" applyFont="1" applyBorder="1" applyAlignment="1">
      <alignment horizontal="left" vertical="top" wrapText="1"/>
    </xf>
    <xf numFmtId="0" fontId="27" fillId="0" borderId="31" xfId="0" applyFont="1" applyBorder="1" applyAlignment="1">
      <alignment horizontal="center"/>
    </xf>
    <xf numFmtId="0" fontId="46" fillId="0" borderId="36" xfId="0" applyFont="1" applyBorder="1" applyAlignment="1">
      <alignment horizontal="left" vertical="top" wrapText="1"/>
    </xf>
    <xf numFmtId="0" fontId="46" fillId="0" borderId="1" xfId="0" applyFont="1" applyBorder="1" applyAlignment="1">
      <alignment horizontal="left" vertical="top" wrapText="1"/>
    </xf>
    <xf numFmtId="0" fontId="46" fillId="0" borderId="2" xfId="0" applyFont="1" applyBorder="1" applyAlignment="1">
      <alignment horizontal="left" vertical="top" wrapText="1"/>
    </xf>
    <xf numFmtId="0" fontId="27" fillId="0" borderId="8" xfId="0" applyFont="1" applyBorder="1" applyAlignment="1">
      <alignment horizontal="left" vertical="top" wrapText="1"/>
    </xf>
    <xf numFmtId="0" fontId="27" fillId="0" borderId="33" xfId="0" applyFont="1" applyBorder="1" applyAlignment="1">
      <alignment horizontal="left" vertical="top" wrapText="1"/>
    </xf>
    <xf numFmtId="0" fontId="53" fillId="3" borderId="2" xfId="0" applyFont="1" applyFill="1" applyBorder="1" applyAlignment="1">
      <alignment horizontal="left" vertical="top" wrapText="1"/>
    </xf>
    <xf numFmtId="0" fontId="27" fillId="0" borderId="54" xfId="0" applyFont="1" applyBorder="1" applyAlignment="1">
      <alignment horizontal="center" vertical="top" wrapText="1"/>
    </xf>
    <xf numFmtId="0" fontId="27" fillId="0" borderId="57" xfId="0" applyFont="1" applyBorder="1" applyAlignment="1">
      <alignment horizontal="center" vertical="top" wrapText="1"/>
    </xf>
    <xf numFmtId="0" fontId="27" fillId="3" borderId="8" xfId="0" applyFont="1" applyFill="1" applyBorder="1" applyAlignment="1">
      <alignment horizontal="left" vertical="top" wrapText="1"/>
    </xf>
    <xf numFmtId="0" fontId="30" fillId="3" borderId="47" xfId="0" applyFont="1" applyFill="1" applyBorder="1" applyAlignment="1">
      <alignment horizontal="center" vertical="center" wrapText="1"/>
    </xf>
    <xf numFmtId="0" fontId="30" fillId="3" borderId="52" xfId="0" applyFont="1" applyFill="1" applyBorder="1" applyAlignment="1">
      <alignment horizontal="center" vertical="center" wrapText="1"/>
    </xf>
    <xf numFmtId="0" fontId="50" fillId="0" borderId="40"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38"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6" xfId="0" applyFont="1" applyBorder="1" applyAlignment="1">
      <alignment horizontal="center" vertical="center" wrapText="1"/>
    </xf>
    <xf numFmtId="0" fontId="28" fillId="3" borderId="2" xfId="0" applyFont="1" applyFill="1" applyBorder="1" applyAlignment="1">
      <alignment horizontal="left" vertical="top" wrapText="1"/>
    </xf>
    <xf numFmtId="0" fontId="38" fillId="0" borderId="38" xfId="0" applyFont="1" applyBorder="1" applyAlignment="1">
      <alignment horizontal="center" vertical="center" wrapText="1"/>
    </xf>
    <xf numFmtId="0" fontId="38" fillId="0" borderId="24" xfId="0" applyFont="1" applyBorder="1" applyAlignment="1">
      <alignment horizontal="center" vertical="center" wrapText="1"/>
    </xf>
    <xf numFmtId="0" fontId="38" fillId="0" borderId="39" xfId="0" applyFont="1" applyBorder="1" applyAlignment="1">
      <alignment horizontal="center" vertical="center" wrapText="1"/>
    </xf>
    <xf numFmtId="0" fontId="38" fillId="0" borderId="26" xfId="0" applyFont="1" applyBorder="1" applyAlignment="1">
      <alignment horizontal="center" vertical="center" wrapText="1"/>
    </xf>
    <xf numFmtId="0" fontId="28" fillId="0" borderId="1" xfId="0" applyFont="1" applyBorder="1" applyAlignment="1">
      <alignment vertical="top" wrapText="1"/>
    </xf>
    <xf numFmtId="0" fontId="29" fillId="0" borderId="1" xfId="0" applyFont="1" applyBorder="1" applyAlignment="1">
      <alignment vertical="top" wrapText="1"/>
    </xf>
  </cellXfs>
  <cellStyles count="2">
    <cellStyle name="Normal" xfId="0" builtinId="0"/>
    <cellStyle name="Normal 2" xfId="1" xr:uid="{FB1163FF-5CB5-4348-A66A-24A896B3E554}"/>
  </cellStyles>
  <dxfs count="3407">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C00000"/>
        </patternFill>
      </fill>
    </dxf>
    <dxf>
      <fill>
        <patternFill>
          <bgColor theme="7" tint="0.79998168889431442"/>
        </patternFill>
      </fill>
    </dxf>
    <dxf>
      <fill>
        <patternFill>
          <bgColor rgb="FF00B05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rgb="FFC0000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patternType="none">
          <bgColor auto="1"/>
        </patternFill>
      </fill>
    </dxf>
    <dxf>
      <fill>
        <patternFill>
          <bgColor rgb="FF00B050"/>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rgb="FF00B050"/>
        </patternFill>
      </fill>
    </dxf>
    <dxf>
      <fill>
        <patternFill>
          <bgColor rgb="FFFFC000"/>
        </patternFill>
      </fill>
    </dxf>
    <dxf>
      <fill>
        <patternFill>
          <bgColor theme="7" tint="0.79998168889431442"/>
        </patternFill>
      </fill>
    </dxf>
    <dxf>
      <fill>
        <patternFill patternType="none">
          <bgColor auto="1"/>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92D050"/>
        </patternFill>
      </fill>
    </dxf>
    <dxf>
      <fill>
        <patternFill>
          <bgColor rgb="FFC0000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theme="7" tint="0.79998168889431442"/>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theme="7" tint="0.79998168889431442"/>
        </patternFill>
      </fill>
    </dxf>
    <dxf>
      <fill>
        <patternFill patternType="none">
          <bgColor auto="1"/>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theme="7" tint="0.79998168889431442"/>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s>
  <tableStyles count="0" defaultTableStyle="TableStyleMedium2" defaultPivotStyle="PivotStyleLight16"/>
  <colors>
    <mruColors>
      <color rgb="FF3C533C"/>
      <color rgb="FFFFFFCC"/>
      <color rgb="FFE2C5FF"/>
      <color rgb="FFF692E8"/>
      <color rgb="FFFF9F9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17/10/relationships/person" Target="persons/perso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3.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eetMetadata" Target="metadata.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styles" Target="styles.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1</xdr:row>
      <xdr:rowOff>21167</xdr:rowOff>
    </xdr:from>
    <xdr:to>
      <xdr:col>7</xdr:col>
      <xdr:colOff>406401</xdr:colOff>
      <xdr:row>9</xdr:row>
      <xdr:rowOff>30779</xdr:rowOff>
    </xdr:to>
    <xdr:pic>
      <xdr:nvPicPr>
        <xdr:cNvPr id="3" name="Picture 2" descr="New look for London Borough of Harrow – London Borough of Harrow">
          <a:extLst>
            <a:ext uri="{FF2B5EF4-FFF2-40B4-BE49-F238E27FC236}">
              <a16:creationId xmlns:a16="http://schemas.microsoft.com/office/drawing/2014/main" id="{F669AD63-C8B3-B38A-C9A4-AC5ED505168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9978" b="24917"/>
        <a:stretch/>
      </xdr:blipFill>
      <xdr:spPr bwMode="auto">
        <a:xfrm>
          <a:off x="709084" y="201084"/>
          <a:ext cx="4000500" cy="1448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243416</xdr:colOff>
      <xdr:row>30</xdr:row>
      <xdr:rowOff>84667</xdr:rowOff>
    </xdr:from>
    <xdr:to>
      <xdr:col>2</xdr:col>
      <xdr:colOff>463550</xdr:colOff>
      <xdr:row>33</xdr:row>
      <xdr:rowOff>83156</xdr:rowOff>
    </xdr:to>
    <xdr:pic>
      <xdr:nvPicPr>
        <xdr:cNvPr id="9" name="Picture 4">
          <a:extLst>
            <a:ext uri="{FF2B5EF4-FFF2-40B4-BE49-F238E27FC236}">
              <a16:creationId xmlns:a16="http://schemas.microsoft.com/office/drawing/2014/main" id="{D8338B72-829A-31CC-4AE5-918F4B7F14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416" y="5704417"/>
          <a:ext cx="1439334" cy="5509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goodchild\Documents\Environ\Contracts\Current%20Clients\LG%20EMS\61C12685%20London%20Gateway%20Gap%20Analysis%202009\Gap%20Analysis%20Dec%2009\61C12685_1%20London%20Gateway%2014001%20Gap%20Analysis%20Dec%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ACTS/C0146%20-%20Arun%20DPD%20SA/Reports%20&amp;%20Deliverables/Site%20Assessment/C0146_Site%20Assessments_GBR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DOWS\Temporary%20Internet%20Files\Content.IE5\TX18IVKF\actionpla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Front Page"/>
      <sheetName val="ENVIRON Disclaimer"/>
      <sheetName val="Executive Summary"/>
      <sheetName val="Gap Analysis Findings"/>
      <sheetName val="ISO 14001 Chart"/>
      <sheetName val="Pivot Summary"/>
      <sheetName val="Action Plan"/>
    </sheetNames>
    <sheetDataSet>
      <sheetData sheetId="0">
        <row r="4">
          <cell r="B4" t="str">
            <v>ISO 14001:2004</v>
          </cell>
          <cell r="F4" t="str">
            <v>Not Started</v>
          </cell>
        </row>
        <row r="5">
          <cell r="B5" t="str">
            <v>OHSAS 18001:2007</v>
          </cell>
          <cell r="F5" t="str">
            <v>Starting</v>
          </cell>
        </row>
        <row r="6">
          <cell r="B6" t="str">
            <v>IFC Performance Standard 1: Social and Environmental Assessment and Management Systems</v>
          </cell>
          <cell r="F6" t="str">
            <v>In-Progress</v>
          </cell>
        </row>
        <row r="7">
          <cell r="B7" t="str">
            <v>IFC Performance Standard 2: Labor and Working Conditions</v>
          </cell>
          <cell r="F7" t="str">
            <v>Almost Complete</v>
          </cell>
        </row>
        <row r="8">
          <cell r="B8" t="str">
            <v>IFC Performance Standard 3: Pollution Prevention and Abatement</v>
          </cell>
          <cell r="F8" t="str">
            <v>Completed</v>
          </cell>
        </row>
        <row r="9">
          <cell r="B9" t="str">
            <v>IFC Performance Standard 4: Community Health, Safety and Security</v>
          </cell>
        </row>
        <row r="10">
          <cell r="B10" t="str">
            <v>IFC Performance Standard 5: Land Acquisition and Involuntary Resettlement</v>
          </cell>
        </row>
        <row r="11">
          <cell r="B11" t="str">
            <v>IFC Performance Standard 6: Biodiversity Conservation and Sustainable Natural Resource Management</v>
          </cell>
        </row>
        <row r="12">
          <cell r="B12" t="str">
            <v>IFC Performance Standard 7: Indigenous Peoples</v>
          </cell>
        </row>
        <row r="13">
          <cell r="B13" t="str">
            <v>IFC Performance Standard 8: Cultural Heritage</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isclaimer"/>
      <sheetName val="RAG Criteria"/>
      <sheetName val="Cumulative Effects"/>
      <sheetName val="RAG"/>
      <sheetName val="17BE1"/>
      <sheetName val="M4"/>
      <sheetName val="BR5"/>
      <sheetName val="BR10"/>
      <sheetName val="BR12"/>
      <sheetName val="BR19"/>
      <sheetName val="BR23911"/>
      <sheetName val="M7B"/>
      <sheetName val="M7A"/>
      <sheetName val="114"/>
      <sheetName val="FP20"/>
      <sheetName val="18P2"/>
      <sheetName val="P20"/>
      <sheetName val="18P3"/>
      <sheetName val="P5408"/>
      <sheetName val="17M1"/>
      <sheetName val="18BR2"/>
      <sheetName val="18FP1"/>
      <sheetName val="18P1"/>
      <sheetName val="69"/>
      <sheetName val="BR1913"/>
      <sheetName val="BR19811"/>
      <sheetName val="FP17"/>
      <sheetName val="NEWBR1"/>
      <sheetName val="Pivot Table"/>
      <sheetName val="Pivot Graph"/>
    </sheetNames>
    <sheetDataSet>
      <sheetData sheetId="0"/>
      <sheetData sheetId="1"/>
      <sheetData sheetId="2"/>
      <sheetData sheetId="3"/>
      <sheetData sheetId="4">
        <row r="20">
          <cell r="BT20" t="str">
            <v>R</v>
          </cell>
        </row>
        <row r="21">
          <cell r="BT21" t="str">
            <v>A</v>
          </cell>
        </row>
        <row r="22">
          <cell r="BT22" t="str">
            <v>G</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T6" t="str">
            <v>Yes</v>
          </cell>
          <cell r="U6" t="str">
            <v>Direct</v>
          </cell>
          <cell r="V6" t="str">
            <v>Short</v>
          </cell>
          <cell r="W6" t="str">
            <v>Permanent/ Irreversible</v>
          </cell>
          <cell r="Z6" t="str">
            <v>Significant Positive</v>
          </cell>
        </row>
        <row r="7">
          <cell r="T7" t="str">
            <v>No</v>
          </cell>
          <cell r="U7" t="str">
            <v>Indirect</v>
          </cell>
          <cell r="V7" t="str">
            <v>Medium</v>
          </cell>
          <cell r="W7" t="str">
            <v>Permanent/ Reversible</v>
          </cell>
          <cell r="Z7" t="str">
            <v>Significant Negative</v>
          </cell>
        </row>
        <row r="8">
          <cell r="T8" t="str">
            <v>N/A</v>
          </cell>
          <cell r="U8" t="str">
            <v>Cumulative</v>
          </cell>
          <cell r="V8" t="str">
            <v>Long</v>
          </cell>
          <cell r="W8" t="str">
            <v>Temporary/ Irreversible</v>
          </cell>
          <cell r="Z8" t="str">
            <v>Minor Positive</v>
          </cell>
        </row>
        <row r="9">
          <cell r="U9" t="str">
            <v>N/A</v>
          </cell>
          <cell r="V9" t="str">
            <v>Short/ Medium</v>
          </cell>
          <cell r="W9" t="str">
            <v>Temporary/ Reversible</v>
          </cell>
          <cell r="Z9" t="str">
            <v>Minor Negative</v>
          </cell>
        </row>
        <row r="10">
          <cell r="V10" t="str">
            <v>Medium/ Long</v>
          </cell>
          <cell r="W10" t="str">
            <v>N/A</v>
          </cell>
          <cell r="Z10" t="str">
            <v>Neutral</v>
          </cell>
        </row>
        <row r="11">
          <cell r="T11" t="str">
            <v>Local/ Low</v>
          </cell>
          <cell r="V11" t="str">
            <v>N/A</v>
          </cell>
          <cell r="Z11" t="str">
            <v>Uncertain</v>
          </cell>
        </row>
        <row r="12">
          <cell r="T12" t="str">
            <v>Local/ Medium</v>
          </cell>
        </row>
        <row r="13">
          <cell r="T13" t="str">
            <v>Local/ High</v>
          </cell>
        </row>
        <row r="14">
          <cell r="T14" t="str">
            <v>Regional/ Low</v>
          </cell>
        </row>
        <row r="15">
          <cell r="T15" t="str">
            <v>Regional/ Medium</v>
          </cell>
        </row>
        <row r="16">
          <cell r="T16" t="str">
            <v>Regional/ High</v>
          </cell>
        </row>
        <row r="17">
          <cell r="T17" t="str">
            <v>National/ Low</v>
          </cell>
        </row>
        <row r="18">
          <cell r="T18" t="str">
            <v>National/ Medium</v>
          </cell>
        </row>
        <row r="19">
          <cell r="T19" t="str">
            <v>National/ High</v>
          </cell>
        </row>
        <row r="20">
          <cell r="T20" t="str">
            <v>N/A</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Izzy Teague" id="{C0EC74CF-F40F-4740-A500-49FD76158343}" userId="Izzy.Teague@slrconsulting.com" providerId="PeoplePicker"/>
  <person displayName="Vicky Pearson" id="{DD34CCE6-906F-43FF-B321-071C74E40728}" userId="S::victoria.pearson@slrconsulting.com::52e42218-4563-4b35-8dbf-b91a25bb4af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CF751A-0E93-4349-872C-15581898C69B}" name="Table1" displayName="Table1" ref="B1:B6" totalsRowShown="0" headerRowDxfId="3406" headerRowBorderDxfId="3405" tableBorderDxfId="3404">
  <autoFilter ref="B1:B6" xr:uid="{A8151EC9-FED9-49B1-B9C6-DDC7629AE236}"/>
  <tableColumns count="1">
    <tableColumn id="1" xr3:uid="{6BE2A14E-42D8-4B48-835C-7827480BE47D}" name="Direct/_x000a_Indirec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2E55DE-5353-47D0-AC91-04BFBE1923D9}" name="Table2" displayName="Table2" ref="C1:C6" totalsRowShown="0" headerRowDxfId="3403" headerRowBorderDxfId="3402" tableBorderDxfId="3401">
  <autoFilter ref="C1:C6" xr:uid="{A7E1789C-4DD1-4151-AF55-DCCB5CB106D5}"/>
  <tableColumns count="1">
    <tableColumn id="1" xr3:uid="{4C505D76-071F-4750-90FF-A752A8688986}" name="Magnitud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63511B-F2A4-4A2B-8462-90FBECE733EC}" name="Table3" displayName="Table3" ref="D1:D7" totalsRowShown="0" headerRowDxfId="3400" headerRowBorderDxfId="3399" tableBorderDxfId="3398">
  <autoFilter ref="D1:D7" xr:uid="{6CFE45A4-A697-4763-92E5-CD1CB4A35AAD}"/>
  <tableColumns count="1">
    <tableColumn id="1" xr3:uid="{3C16CF75-FD4D-4D97-93F3-DDAD5E7EC67E}" name="Duratio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19772C1-FB13-46C1-977B-3FE0A1576B32}" name="Table4" displayName="Table4" ref="E1:E6" totalsRowShown="0" headerRowDxfId="3397" headerRowBorderDxfId="3396" tableBorderDxfId="3395">
  <autoFilter ref="E1:E6" xr:uid="{BB6033E2-EA82-40DB-9D03-CBC229E63670}"/>
  <tableColumns count="1">
    <tableColumn id="1" xr3:uid="{941B8754-2309-4822-BA03-2B4C9461A38B}" name="Spatial Ext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051A398-6D8C-42D6-9C36-92E129783B05}" name="Table5" displayName="Table5" ref="F1:F6" totalsRowShown="0" headerRowDxfId="3394" headerRowBorderDxfId="3393" tableBorderDxfId="3392">
  <autoFilter ref="F1:F6" xr:uid="{6065A045-6A9E-4942-AFEE-78E97B0737CF}"/>
  <tableColumns count="1">
    <tableColumn id="1" xr3:uid="{F376C075-EA2D-4261-81A8-E7F5709F42F0}" name="Permanence/Reversibilit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39FB1D-1FBB-42D4-B480-D8D799F89C77}" name="Table6" displayName="Table6" ref="G1:G7" totalsRowShown="0" headerRowDxfId="3391" headerRowBorderDxfId="3390" tableBorderDxfId="3389">
  <autoFilter ref="G1:G7" xr:uid="{653FEEA6-B900-4CCB-9CC2-6CA8C72FF194}"/>
  <tableColumns count="1">
    <tableColumn id="1" xr3:uid="{AC20166A-F81B-4797-825A-5A8410DCF1A3}" name="Significance with draft LP policie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8" dT="2024-01-04T14:20:48.27" personId="{DD34CCE6-906F-43FF-B321-071C74E40728}" id="{5A812154-E361-4B11-BBD8-8E2B28171FDC}">
    <text>@Izzy Teague the drop downs in this column don't include a N/A option and I'm not sure where they are to correct it.</text>
    <mentions>
      <mention mentionpersonId="{C0EC74CF-F40F-4740-A500-49FD76158343}" mentionId="{B1B411C1-53A1-4DD6-A32A-368F8E50B891}"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74.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935-3496-4403-AB25-4EA072B78336}">
  <sheetPr codeName="Sheet1"/>
  <dimension ref="E7:H28"/>
  <sheetViews>
    <sheetView tabSelected="1" view="pageBreakPreview" zoomScaleNormal="60" zoomScaleSheetLayoutView="100" workbookViewId="0">
      <selection activeCell="B10" sqref="B10"/>
    </sheetView>
  </sheetViews>
  <sheetFormatPr defaultColWidth="8.7265625" defaultRowHeight="14.5" x14ac:dyDescent="0.35"/>
  <cols>
    <col min="1" max="16384" width="8.7265625" style="34"/>
  </cols>
  <sheetData>
    <row r="7" spans="5:5" x14ac:dyDescent="0.35">
      <c r="E7"/>
    </row>
    <row r="12" spans="5:5" ht="18.5" x14ac:dyDescent="0.45">
      <c r="E12" s="115" t="s">
        <v>0</v>
      </c>
    </row>
    <row r="13" spans="5:5" ht="18.5" x14ac:dyDescent="0.45">
      <c r="E13" s="115" t="s">
        <v>767</v>
      </c>
    </row>
    <row r="14" spans="5:5" ht="18.5" x14ac:dyDescent="0.45">
      <c r="E14" s="115" t="s">
        <v>1003</v>
      </c>
    </row>
    <row r="24" spans="7:8" x14ac:dyDescent="0.35">
      <c r="G24" s="264" t="s">
        <v>1</v>
      </c>
      <c r="H24" s="264"/>
    </row>
    <row r="25" spans="7:8" ht="15.5" x14ac:dyDescent="0.35">
      <c r="H25" s="99" t="s">
        <v>2</v>
      </c>
    </row>
    <row r="28" spans="7:8" ht="15.5" x14ac:dyDescent="0.35">
      <c r="H28" s="100" t="s">
        <v>3</v>
      </c>
    </row>
  </sheetData>
  <sheetProtection algorithmName="SHA-512" hashValue="WOY6t5ykiNZrWy+ZPCaqBmCDjZvvvQXgeE0KIH5awy1haPATShyzDZMrLt+nk/VCyrpi4x8eJakGd2+hkE5alg==" saltValue="9rikxffRNabT9sBlC2brRA==" spinCount="100000" sheet="1" objects="1" scenarios="1"/>
  <mergeCells count="1">
    <mergeCell ref="G24:H2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7D789-F70A-4658-89B2-23F3C2597834}">
  <sheetPr codeName="Sheet74">
    <tabColor theme="4" tint="0.79998168889431442"/>
  </sheetPr>
  <dimension ref="A1:V98"/>
  <sheetViews>
    <sheetView zoomScale="40" zoomScaleNormal="40" workbookViewId="0">
      <selection activeCell="K42" sqref="K42:K46"/>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4" width="28.269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2" t="s">
        <v>20</v>
      </c>
      <c r="C1" s="317" t="s">
        <v>251</v>
      </c>
      <c r="D1" s="317"/>
      <c r="E1" s="317"/>
      <c r="F1" s="318"/>
      <c r="G1" s="17"/>
      <c r="I1" s="7"/>
      <c r="J1" s="7"/>
      <c r="K1" s="7"/>
    </row>
    <row r="2" spans="1:22" x14ac:dyDescent="0.35">
      <c r="A2" s="72" t="s">
        <v>21</v>
      </c>
      <c r="B2" s="9"/>
      <c r="C2" s="317" t="s">
        <v>252</v>
      </c>
      <c r="D2" s="317"/>
      <c r="E2" s="317"/>
      <c r="F2" s="318"/>
      <c r="I2" s="8"/>
      <c r="J2" s="8"/>
      <c r="K2" s="8"/>
    </row>
    <row r="3" spans="1:22" x14ac:dyDescent="0.35">
      <c r="A3" s="73" t="s">
        <v>22</v>
      </c>
      <c r="B3" s="4"/>
      <c r="C3" s="45"/>
      <c r="D3" s="45"/>
      <c r="E3" s="45"/>
      <c r="F3" s="46"/>
      <c r="I3" s="8"/>
      <c r="J3" s="8"/>
      <c r="K3" s="8"/>
    </row>
    <row r="4" spans="1:22" ht="17.25" customHeight="1" x14ac:dyDescent="0.35">
      <c r="A4" s="73" t="s">
        <v>23</v>
      </c>
      <c r="B4" s="18"/>
      <c r="C4" s="287"/>
      <c r="D4" s="287"/>
      <c r="E4" s="287"/>
      <c r="F4" s="288"/>
      <c r="I4" s="8"/>
      <c r="J4" s="8"/>
      <c r="K4" s="8"/>
    </row>
    <row r="6" spans="1:22" x14ac:dyDescent="0.35">
      <c r="A6" s="283" t="s">
        <v>24</v>
      </c>
      <c r="B6" s="283"/>
      <c r="C6" s="283"/>
      <c r="D6" s="74"/>
      <c r="E6" s="383" t="s">
        <v>25</v>
      </c>
      <c r="F6" s="383"/>
      <c r="G6" s="383"/>
      <c r="H6" s="383"/>
      <c r="I6" s="383"/>
      <c r="J6" s="383"/>
      <c r="K6" s="383"/>
      <c r="L6" s="383"/>
      <c r="M6" s="383"/>
      <c r="N6" s="383"/>
      <c r="R6" s="19"/>
      <c r="S6" s="19"/>
      <c r="T6" s="19"/>
      <c r="U6" s="19"/>
    </row>
    <row r="7" spans="1:22" ht="47" thickBot="1" x14ac:dyDescent="0.4">
      <c r="A7" s="76" t="s">
        <v>253</v>
      </c>
      <c r="B7" s="76" t="s">
        <v>27</v>
      </c>
      <c r="C7" s="76" t="s">
        <v>254</v>
      </c>
      <c r="D7" s="76" t="s">
        <v>255</v>
      </c>
      <c r="E7" s="76" t="s">
        <v>30</v>
      </c>
      <c r="F7" s="76" t="s">
        <v>31</v>
      </c>
      <c r="G7" s="76" t="s">
        <v>32</v>
      </c>
      <c r="H7" s="76" t="s">
        <v>33</v>
      </c>
      <c r="I7" s="76" t="s">
        <v>34</v>
      </c>
      <c r="J7" s="76" t="s">
        <v>35</v>
      </c>
      <c r="K7" s="76" t="s">
        <v>36</v>
      </c>
      <c r="L7" s="76" t="s">
        <v>37</v>
      </c>
      <c r="M7" s="76" t="s">
        <v>38</v>
      </c>
      <c r="N7" s="95" t="s">
        <v>256</v>
      </c>
      <c r="R7" s="2" t="str">
        <f>A89</f>
        <v>Significant Negative and Uncertain Effects</v>
      </c>
      <c r="S7" s="2" t="str">
        <f>A91</f>
        <v>Significant Positive Effects</v>
      </c>
      <c r="T7" s="2" t="str">
        <f>A93</f>
        <v>Potential Cumulative Effects Identified</v>
      </c>
      <c r="U7" t="s">
        <v>38</v>
      </c>
      <c r="V7" t="s">
        <v>256</v>
      </c>
    </row>
    <row r="8" spans="1:22" ht="29" x14ac:dyDescent="0.35">
      <c r="A8" s="371" t="s">
        <v>186</v>
      </c>
      <c r="B8" s="381" t="s">
        <v>101</v>
      </c>
      <c r="C8" s="83" t="s">
        <v>257</v>
      </c>
      <c r="D8" s="83"/>
      <c r="E8" s="375"/>
      <c r="F8" s="375"/>
      <c r="G8" s="375"/>
      <c r="H8" s="375"/>
      <c r="I8" s="375"/>
      <c r="J8" s="374"/>
      <c r="K8" s="377"/>
      <c r="L8" s="374"/>
      <c r="M8" s="361"/>
      <c r="N8" s="350"/>
      <c r="R8" s="12" t="str">
        <f>IF(OR(J8='Drop downs'!$G$7,J8='Drop downs'!$G$5), B8&amp;": "&amp;K8&amp;CHAR(10),"")</f>
        <v/>
      </c>
      <c r="S8" s="12" t="str">
        <f>IF(J8='Drop downs'!$G$2,B8&amp;": "&amp;K8&amp;""," ")</f>
        <v xml:space="preserve"> </v>
      </c>
      <c r="T8" s="12" t="str">
        <f>IF(BLANK!E8='Drop downs'!$B$6,BLANK!B8&amp;": "&amp;BLANK!K8&amp;"","")</f>
        <v xml:space="preserve">IIA1: </v>
      </c>
      <c r="U8" t="str">
        <f>IF(M8&gt;0,B8&amp;":"&amp;M8&amp;"
","")</f>
        <v/>
      </c>
      <c r="V8" t="str">
        <f>IF(N8&gt;0,B8&amp;":"&amp;N8&amp;"
","")</f>
        <v/>
      </c>
    </row>
    <row r="9" spans="1:22" x14ac:dyDescent="0.35">
      <c r="A9" s="372"/>
      <c r="B9" s="382"/>
      <c r="C9" s="25" t="s">
        <v>258</v>
      </c>
      <c r="D9" s="25"/>
      <c r="E9" s="376"/>
      <c r="F9" s="376"/>
      <c r="G9" s="376"/>
      <c r="H9" s="376"/>
      <c r="I9" s="376"/>
      <c r="J9" s="366"/>
      <c r="K9" s="281"/>
      <c r="L9" s="366"/>
      <c r="M9" s="278"/>
      <c r="N9" s="351"/>
      <c r="R9" s="12"/>
      <c r="S9" s="12"/>
      <c r="T9" s="12"/>
    </row>
    <row r="10" spans="1:22" x14ac:dyDescent="0.35">
      <c r="A10" s="372"/>
      <c r="B10" s="382"/>
      <c r="C10" s="25" t="s">
        <v>259</v>
      </c>
      <c r="D10" s="25"/>
      <c r="E10" s="376"/>
      <c r="F10" s="376"/>
      <c r="G10" s="376"/>
      <c r="H10" s="376"/>
      <c r="I10" s="376"/>
      <c r="J10" s="366"/>
      <c r="K10" s="281"/>
      <c r="L10" s="366"/>
      <c r="M10" s="278"/>
      <c r="N10" s="351"/>
      <c r="R10" s="12"/>
      <c r="S10" s="12"/>
      <c r="T10" s="12"/>
    </row>
    <row r="11" spans="1:22" x14ac:dyDescent="0.35">
      <c r="A11" s="372"/>
      <c r="B11" s="382"/>
      <c r="C11" s="25" t="s">
        <v>260</v>
      </c>
      <c r="D11" s="25"/>
      <c r="E11" s="376"/>
      <c r="F11" s="376"/>
      <c r="G11" s="376"/>
      <c r="H11" s="376"/>
      <c r="I11" s="376"/>
      <c r="J11" s="366"/>
      <c r="K11" s="281"/>
      <c r="L11" s="366"/>
      <c r="M11" s="278"/>
      <c r="N11" s="351"/>
      <c r="R11" s="12"/>
      <c r="S11" s="12"/>
      <c r="T11" s="12"/>
    </row>
    <row r="12" spans="1:22" ht="29" x14ac:dyDescent="0.35">
      <c r="A12" s="372"/>
      <c r="B12" s="382"/>
      <c r="C12" s="25" t="s">
        <v>261</v>
      </c>
      <c r="D12" s="25"/>
      <c r="E12" s="376"/>
      <c r="F12" s="376"/>
      <c r="G12" s="376"/>
      <c r="H12" s="376"/>
      <c r="I12" s="376"/>
      <c r="J12" s="366"/>
      <c r="K12" s="281"/>
      <c r="L12" s="366"/>
      <c r="M12" s="278"/>
      <c r="N12" s="351"/>
      <c r="R12" s="12"/>
      <c r="S12" s="12"/>
      <c r="T12" s="12"/>
    </row>
    <row r="13" spans="1:22" x14ac:dyDescent="0.35">
      <c r="A13" s="372"/>
      <c r="B13" s="382"/>
      <c r="C13" s="25" t="s">
        <v>262</v>
      </c>
      <c r="D13" s="25"/>
      <c r="E13" s="376"/>
      <c r="F13" s="376"/>
      <c r="G13" s="376"/>
      <c r="H13" s="376"/>
      <c r="I13" s="376"/>
      <c r="J13" s="366"/>
      <c r="K13" s="281"/>
      <c r="L13" s="366"/>
      <c r="M13" s="278"/>
      <c r="N13" s="351"/>
      <c r="R13" s="12"/>
      <c r="S13" s="12"/>
      <c r="T13" s="12"/>
    </row>
    <row r="14" spans="1:22" ht="29" x14ac:dyDescent="0.35">
      <c r="A14" s="372"/>
      <c r="B14" s="382"/>
      <c r="C14" s="25" t="s">
        <v>263</v>
      </c>
      <c r="D14" s="25"/>
      <c r="E14" s="376"/>
      <c r="F14" s="376"/>
      <c r="G14" s="376"/>
      <c r="H14" s="376"/>
      <c r="I14" s="376"/>
      <c r="J14" s="366"/>
      <c r="K14" s="281"/>
      <c r="L14" s="366"/>
      <c r="M14" s="278"/>
      <c r="N14" s="351"/>
      <c r="R14" s="12"/>
      <c r="S14" s="12"/>
      <c r="T14" s="12"/>
    </row>
    <row r="15" spans="1:22" x14ac:dyDescent="0.35">
      <c r="A15" s="372"/>
      <c r="B15" s="382"/>
      <c r="C15" s="25" t="s">
        <v>264</v>
      </c>
      <c r="D15" s="25"/>
      <c r="E15" s="376"/>
      <c r="F15" s="376"/>
      <c r="G15" s="376"/>
      <c r="H15" s="376"/>
      <c r="I15" s="376"/>
      <c r="J15" s="366"/>
      <c r="K15" s="281"/>
      <c r="L15" s="366"/>
      <c r="M15" s="278"/>
      <c r="N15" s="351"/>
      <c r="R15" s="12"/>
      <c r="S15" s="12"/>
      <c r="T15" s="12"/>
    </row>
    <row r="16" spans="1:22" ht="29" x14ac:dyDescent="0.35">
      <c r="A16" s="372"/>
      <c r="B16" s="382"/>
      <c r="C16" s="25" t="s">
        <v>265</v>
      </c>
      <c r="D16" s="25"/>
      <c r="E16" s="376"/>
      <c r="F16" s="376"/>
      <c r="G16" s="376"/>
      <c r="H16" s="376"/>
      <c r="I16" s="376"/>
      <c r="J16" s="366"/>
      <c r="K16" s="281"/>
      <c r="L16" s="366"/>
      <c r="M16" s="278"/>
      <c r="N16" s="351"/>
      <c r="R16" s="12"/>
      <c r="S16" s="12"/>
      <c r="T16" s="12"/>
    </row>
    <row r="17" spans="1:22" ht="15" thickBot="1" x14ac:dyDescent="0.4">
      <c r="A17" s="380"/>
      <c r="B17" s="321"/>
      <c r="C17" s="20" t="s">
        <v>266</v>
      </c>
      <c r="D17" s="20"/>
      <c r="E17" s="312"/>
      <c r="F17" s="312"/>
      <c r="G17" s="312"/>
      <c r="H17" s="312"/>
      <c r="I17" s="312"/>
      <c r="J17" s="324"/>
      <c r="K17" s="378"/>
      <c r="L17" s="324"/>
      <c r="M17" s="379"/>
      <c r="N17" s="352"/>
      <c r="R17" s="12"/>
      <c r="S17" s="12"/>
      <c r="T17" s="12"/>
    </row>
    <row r="18" spans="1:22" ht="39" customHeight="1" x14ac:dyDescent="0.35">
      <c r="A18" s="384" t="s">
        <v>267</v>
      </c>
      <c r="B18" s="386" t="s">
        <v>102</v>
      </c>
      <c r="C18" s="83" t="s">
        <v>268</v>
      </c>
      <c r="D18" s="83"/>
      <c r="E18" s="374"/>
      <c r="F18" s="374"/>
      <c r="G18" s="374"/>
      <c r="H18" s="374"/>
      <c r="I18" s="374"/>
      <c r="J18" s="374"/>
      <c r="K18" s="377"/>
      <c r="L18" s="374"/>
      <c r="M18" s="361"/>
      <c r="N18" s="350"/>
      <c r="R18" s="12" t="str">
        <f>IF(OR(J18='Drop downs'!$G$7,J18='Drop downs'!$G$5), B18&amp;": "&amp;K18&amp;CHAR(10),"")</f>
        <v/>
      </c>
      <c r="S18" s="12" t="str">
        <f>IF(J18='Drop downs'!$G$2,B18&amp;": "&amp;K18&amp;""," ")</f>
        <v xml:space="preserve"> </v>
      </c>
      <c r="T18" s="12" t="str">
        <f>IF(BLANK!E18='Drop downs'!$B$6,BLANK!B18&amp;": "&amp;BLANK!K18&amp;"","")</f>
        <v xml:space="preserve">IIA2: </v>
      </c>
      <c r="U18" t="str">
        <f t="shared" ref="U18:U72" si="0">IF(M18&gt;0,B18&amp;":"&amp;M18&amp;"
","")</f>
        <v/>
      </c>
      <c r="V18" t="str">
        <f>IF(N18&gt;0,B18&amp;":"&amp;N18&amp;"
","")</f>
        <v/>
      </c>
    </row>
    <row r="19" spans="1:22" ht="50.25" customHeight="1" thickBot="1" x14ac:dyDescent="0.4">
      <c r="A19" s="385"/>
      <c r="B19" s="387"/>
      <c r="C19" s="20" t="s">
        <v>269</v>
      </c>
      <c r="D19" s="20"/>
      <c r="E19" s="324"/>
      <c r="F19" s="324"/>
      <c r="G19" s="324"/>
      <c r="H19" s="324"/>
      <c r="I19" s="324"/>
      <c r="J19" s="324"/>
      <c r="K19" s="378"/>
      <c r="L19" s="324"/>
      <c r="M19" s="379"/>
      <c r="N19" s="352"/>
      <c r="R19" s="12"/>
      <c r="S19" s="12"/>
      <c r="T19" s="12"/>
    </row>
    <row r="20" spans="1:22" ht="72.5" x14ac:dyDescent="0.35">
      <c r="A20" s="371" t="s">
        <v>270</v>
      </c>
      <c r="B20" s="386" t="s">
        <v>103</v>
      </c>
      <c r="C20" s="77" t="s">
        <v>271</v>
      </c>
      <c r="D20" s="83"/>
      <c r="E20" s="374"/>
      <c r="F20" s="374"/>
      <c r="G20" s="374"/>
      <c r="H20" s="374"/>
      <c r="I20" s="374"/>
      <c r="J20" s="374"/>
      <c r="K20" s="377"/>
      <c r="L20" s="374"/>
      <c r="M20" s="361"/>
      <c r="N20" s="350"/>
      <c r="R20" s="12" t="str">
        <f>IF(OR(J20='Drop downs'!$G$7,J20='Drop downs'!$G$5), B20&amp;": "&amp;K20&amp;CHAR(10),"")</f>
        <v/>
      </c>
      <c r="S20" s="12" t="str">
        <f>IF(J20='Drop downs'!$G$2,B20&amp;": "&amp;K20&amp;""," ")</f>
        <v xml:space="preserve"> </v>
      </c>
      <c r="T20" s="12" t="str">
        <f>IF(BLANK!E20='Drop downs'!$B$6,BLANK!B20&amp;": "&amp;BLANK!K20&amp;"","")</f>
        <v xml:space="preserve">IIA3: </v>
      </c>
      <c r="U20" t="str">
        <f t="shared" si="0"/>
        <v/>
      </c>
      <c r="V20" t="str">
        <f>IF(N20&gt;0,B20&amp;":"&amp;N20&amp;"
","")</f>
        <v/>
      </c>
    </row>
    <row r="21" spans="1:22" ht="14.5" customHeight="1" x14ac:dyDescent="0.35">
      <c r="A21" s="372"/>
      <c r="B21" s="388"/>
      <c r="C21" s="3" t="s">
        <v>272</v>
      </c>
      <c r="D21" s="25"/>
      <c r="E21" s="366"/>
      <c r="F21" s="366"/>
      <c r="G21" s="366"/>
      <c r="H21" s="366"/>
      <c r="I21" s="366"/>
      <c r="J21" s="366"/>
      <c r="K21" s="281"/>
      <c r="L21" s="366"/>
      <c r="M21" s="278"/>
      <c r="N21" s="351"/>
      <c r="R21" s="12"/>
      <c r="S21" s="12"/>
      <c r="T21" s="12"/>
    </row>
    <row r="22" spans="1:22" ht="14.5" customHeight="1" x14ac:dyDescent="0.35">
      <c r="A22" s="372"/>
      <c r="B22" s="388"/>
      <c r="C22" s="3" t="s">
        <v>273</v>
      </c>
      <c r="D22" s="25"/>
      <c r="E22" s="366"/>
      <c r="F22" s="366"/>
      <c r="G22" s="366"/>
      <c r="H22" s="366"/>
      <c r="I22" s="366"/>
      <c r="J22" s="366"/>
      <c r="K22" s="281"/>
      <c r="L22" s="366"/>
      <c r="M22" s="278"/>
      <c r="N22" s="351"/>
      <c r="R22" s="12"/>
      <c r="S22" s="12"/>
      <c r="T22" s="12"/>
    </row>
    <row r="23" spans="1:22" x14ac:dyDescent="0.35">
      <c r="A23" s="372"/>
      <c r="B23" s="388"/>
      <c r="C23" s="3" t="s">
        <v>274</v>
      </c>
      <c r="D23" s="25"/>
      <c r="E23" s="366"/>
      <c r="F23" s="366"/>
      <c r="G23" s="366"/>
      <c r="H23" s="366"/>
      <c r="I23" s="366"/>
      <c r="J23" s="366"/>
      <c r="K23" s="281"/>
      <c r="L23" s="366"/>
      <c r="M23" s="278"/>
      <c r="N23" s="351"/>
      <c r="R23" s="12"/>
      <c r="S23" s="12"/>
      <c r="T23" s="12"/>
    </row>
    <row r="24" spans="1:22" ht="14.5" customHeight="1" x14ac:dyDescent="0.35">
      <c r="A24" s="372"/>
      <c r="B24" s="388"/>
      <c r="C24" s="3" t="s">
        <v>275</v>
      </c>
      <c r="D24" s="25"/>
      <c r="E24" s="366"/>
      <c r="F24" s="366"/>
      <c r="G24" s="366"/>
      <c r="H24" s="366"/>
      <c r="I24" s="366"/>
      <c r="J24" s="366"/>
      <c r="K24" s="281"/>
      <c r="L24" s="366"/>
      <c r="M24" s="278"/>
      <c r="N24" s="351"/>
      <c r="R24" s="12"/>
      <c r="S24" s="12"/>
      <c r="T24" s="12"/>
    </row>
    <row r="25" spans="1:22" ht="43.5" x14ac:dyDescent="0.35">
      <c r="A25" s="372"/>
      <c r="B25" s="388"/>
      <c r="C25" s="3" t="s">
        <v>276</v>
      </c>
      <c r="D25" s="25"/>
      <c r="E25" s="366"/>
      <c r="F25" s="366"/>
      <c r="G25" s="366"/>
      <c r="H25" s="366"/>
      <c r="I25" s="366"/>
      <c r="J25" s="366"/>
      <c r="K25" s="281"/>
      <c r="L25" s="366"/>
      <c r="M25" s="278"/>
      <c r="N25" s="351"/>
      <c r="R25" s="12"/>
      <c r="S25" s="12"/>
      <c r="T25" s="12"/>
    </row>
    <row r="26" spans="1:22" ht="14.5" customHeight="1" x14ac:dyDescent="0.35">
      <c r="A26" s="372"/>
      <c r="B26" s="388"/>
      <c r="C26" s="3" t="s">
        <v>277</v>
      </c>
      <c r="D26" s="25"/>
      <c r="E26" s="366"/>
      <c r="F26" s="366"/>
      <c r="G26" s="366"/>
      <c r="H26" s="366"/>
      <c r="I26" s="366"/>
      <c r="J26" s="366"/>
      <c r="K26" s="281"/>
      <c r="L26" s="366"/>
      <c r="M26" s="278"/>
      <c r="N26" s="351"/>
      <c r="R26" s="12"/>
      <c r="S26" s="12"/>
      <c r="T26" s="12"/>
    </row>
    <row r="27" spans="1:22" ht="29.5" thickBot="1" x14ac:dyDescent="0.4">
      <c r="A27" s="380"/>
      <c r="B27" s="387"/>
      <c r="C27" s="16" t="s">
        <v>278</v>
      </c>
      <c r="D27" s="20"/>
      <c r="E27" s="324"/>
      <c r="F27" s="324"/>
      <c r="G27" s="324"/>
      <c r="H27" s="324"/>
      <c r="I27" s="324"/>
      <c r="J27" s="324"/>
      <c r="K27" s="378"/>
      <c r="L27" s="324"/>
      <c r="M27" s="379"/>
      <c r="N27" s="352"/>
      <c r="R27" s="12"/>
      <c r="S27" s="12"/>
      <c r="T27" s="12"/>
    </row>
    <row r="28" spans="1:22" ht="29" x14ac:dyDescent="0.35">
      <c r="A28" s="371" t="s">
        <v>279</v>
      </c>
      <c r="B28" s="386" t="s">
        <v>104</v>
      </c>
      <c r="C28" s="82" t="s">
        <v>280</v>
      </c>
      <c r="D28" s="77"/>
      <c r="E28" s="374"/>
      <c r="F28" s="374"/>
      <c r="G28" s="374"/>
      <c r="H28" s="374"/>
      <c r="I28" s="374"/>
      <c r="J28" s="374"/>
      <c r="K28" s="377"/>
      <c r="L28" s="374"/>
      <c r="M28" s="361"/>
      <c r="N28" s="350"/>
      <c r="R28" s="12" t="str">
        <f>IF(OR(J28='Drop downs'!$G$7,J28='Drop downs'!$G$5), B28&amp;": "&amp;K28&amp;CHAR(10),"")</f>
        <v/>
      </c>
      <c r="S28" s="12" t="str">
        <f>IF(J28='Drop downs'!$G$2,B28&amp;": "&amp;K28&amp;""," ")</f>
        <v xml:space="preserve"> </v>
      </c>
      <c r="T28" s="12" t="str">
        <f>IF(BLANK!E28='Drop downs'!$B$6,BLANK!B28&amp;": "&amp;BLANK!K28&amp;"","")</f>
        <v xml:space="preserve">IIA4: </v>
      </c>
      <c r="U28" t="str">
        <f t="shared" si="0"/>
        <v/>
      </c>
      <c r="V28" t="str">
        <f>IF(N28&gt;0,B28&amp;":"&amp;N28&amp;"
","")</f>
        <v/>
      </c>
    </row>
    <row r="29" spans="1:22" ht="29" x14ac:dyDescent="0.35">
      <c r="A29" s="372"/>
      <c r="B29" s="388"/>
      <c r="C29" s="80" t="s">
        <v>281</v>
      </c>
      <c r="D29" s="3"/>
      <c r="E29" s="366"/>
      <c r="F29" s="366"/>
      <c r="G29" s="366"/>
      <c r="H29" s="366"/>
      <c r="I29" s="366"/>
      <c r="J29" s="366"/>
      <c r="K29" s="281"/>
      <c r="L29" s="366"/>
      <c r="M29" s="278"/>
      <c r="N29" s="351"/>
      <c r="R29" s="12"/>
      <c r="S29" s="12"/>
      <c r="T29" s="12"/>
    </row>
    <row r="30" spans="1:22" x14ac:dyDescent="0.35">
      <c r="A30" s="372"/>
      <c r="B30" s="388"/>
      <c r="C30" s="80" t="s">
        <v>282</v>
      </c>
      <c r="D30" s="3"/>
      <c r="E30" s="366"/>
      <c r="F30" s="366"/>
      <c r="G30" s="366"/>
      <c r="H30" s="366"/>
      <c r="I30" s="366"/>
      <c r="J30" s="366"/>
      <c r="K30" s="281"/>
      <c r="L30" s="366"/>
      <c r="M30" s="278"/>
      <c r="N30" s="351"/>
      <c r="R30" s="12"/>
      <c r="S30" s="12"/>
      <c r="T30" s="12"/>
    </row>
    <row r="31" spans="1:22" ht="30" customHeight="1" x14ac:dyDescent="0.35">
      <c r="A31" s="372"/>
      <c r="B31" s="388"/>
      <c r="C31" s="80" t="s">
        <v>283</v>
      </c>
      <c r="D31" s="3"/>
      <c r="E31" s="366"/>
      <c r="F31" s="366"/>
      <c r="G31" s="366"/>
      <c r="H31" s="366"/>
      <c r="I31" s="366"/>
      <c r="J31" s="366"/>
      <c r="K31" s="281"/>
      <c r="L31" s="366"/>
      <c r="M31" s="278"/>
      <c r="N31" s="351"/>
      <c r="R31" s="12"/>
      <c r="S31" s="12"/>
      <c r="T31" s="12"/>
    </row>
    <row r="32" spans="1:22" x14ac:dyDescent="0.35">
      <c r="A32" s="372"/>
      <c r="B32" s="388"/>
      <c r="C32" s="80" t="s">
        <v>284</v>
      </c>
      <c r="D32" s="3"/>
      <c r="E32" s="366"/>
      <c r="F32" s="366"/>
      <c r="G32" s="366"/>
      <c r="H32" s="366"/>
      <c r="I32" s="366"/>
      <c r="J32" s="366"/>
      <c r="K32" s="281"/>
      <c r="L32" s="366"/>
      <c r="M32" s="278"/>
      <c r="N32" s="351"/>
      <c r="R32" s="12"/>
      <c r="S32" s="12"/>
      <c r="T32" s="12"/>
    </row>
    <row r="33" spans="1:22" x14ac:dyDescent="0.35">
      <c r="A33" s="372"/>
      <c r="B33" s="388"/>
      <c r="C33" s="80" t="s">
        <v>285</v>
      </c>
      <c r="D33" s="3"/>
      <c r="E33" s="366"/>
      <c r="F33" s="366"/>
      <c r="G33" s="366"/>
      <c r="H33" s="366"/>
      <c r="I33" s="366"/>
      <c r="J33" s="366"/>
      <c r="K33" s="281"/>
      <c r="L33" s="366"/>
      <c r="M33" s="278"/>
      <c r="N33" s="351"/>
      <c r="R33" s="12"/>
      <c r="S33" s="12"/>
      <c r="T33" s="12"/>
    </row>
    <row r="34" spans="1:22" x14ac:dyDescent="0.35">
      <c r="A34" s="372"/>
      <c r="B34" s="388"/>
      <c r="C34" s="80" t="s">
        <v>286</v>
      </c>
      <c r="D34" s="3"/>
      <c r="E34" s="366"/>
      <c r="F34" s="366"/>
      <c r="G34" s="366"/>
      <c r="H34" s="366"/>
      <c r="I34" s="366"/>
      <c r="J34" s="366"/>
      <c r="K34" s="281"/>
      <c r="L34" s="366"/>
      <c r="M34" s="278"/>
      <c r="N34" s="351"/>
      <c r="R34" s="12"/>
      <c r="S34" s="12"/>
      <c r="T34" s="12"/>
    </row>
    <row r="35" spans="1:22" ht="15" thickBot="1" x14ac:dyDescent="0.4">
      <c r="A35" s="373"/>
      <c r="B35" s="387"/>
      <c r="C35" s="88" t="s">
        <v>287</v>
      </c>
      <c r="D35" s="78"/>
      <c r="E35" s="367"/>
      <c r="F35" s="367"/>
      <c r="G35" s="367"/>
      <c r="H35" s="367"/>
      <c r="I35" s="367"/>
      <c r="J35" s="367"/>
      <c r="K35" s="369"/>
      <c r="L35" s="367"/>
      <c r="M35" s="362"/>
      <c r="N35" s="353"/>
      <c r="R35" s="12"/>
      <c r="S35" s="12"/>
      <c r="T35" s="12"/>
    </row>
    <row r="36" spans="1:22" x14ac:dyDescent="0.35">
      <c r="A36" s="389" t="s">
        <v>288</v>
      </c>
      <c r="B36" s="386" t="s">
        <v>105</v>
      </c>
      <c r="C36" s="79" t="s">
        <v>289</v>
      </c>
      <c r="D36" s="79"/>
      <c r="E36" s="326"/>
      <c r="F36" s="326"/>
      <c r="G36" s="326"/>
      <c r="H36" s="326"/>
      <c r="I36" s="326"/>
      <c r="J36" s="326"/>
      <c r="K36" s="368"/>
      <c r="L36" s="326"/>
      <c r="M36" s="370"/>
      <c r="N36" s="354"/>
      <c r="R36" s="12" t="str">
        <f>IF(OR(J36='Drop downs'!$G$7,J36='Drop downs'!$G$5), B36&amp;": "&amp;K36&amp;CHAR(10),"")</f>
        <v/>
      </c>
      <c r="S36" s="12" t="str">
        <f>IF(J36='Drop downs'!$G$2,B36&amp;": "&amp;K36&amp;""," ")</f>
        <v xml:space="preserve"> </v>
      </c>
      <c r="T36" s="12" t="str">
        <f>IF(BLANK!E36='Drop downs'!$B$6,BLANK!B36&amp;": "&amp;BLANK!K36&amp;"","")</f>
        <v xml:space="preserve">IIA5: </v>
      </c>
      <c r="U36" t="str">
        <f t="shared" si="0"/>
        <v/>
      </c>
      <c r="V36" t="str">
        <f>IF(N36&gt;0,B36&amp;":"&amp;N36&amp;"
","")</f>
        <v/>
      </c>
    </row>
    <row r="37" spans="1:22" ht="29" x14ac:dyDescent="0.35">
      <c r="A37" s="372"/>
      <c r="B37" s="388"/>
      <c r="C37" s="3" t="s">
        <v>290</v>
      </c>
      <c r="D37" s="3"/>
      <c r="E37" s="366"/>
      <c r="F37" s="366"/>
      <c r="G37" s="366"/>
      <c r="H37" s="366"/>
      <c r="I37" s="366"/>
      <c r="J37" s="366"/>
      <c r="K37" s="281"/>
      <c r="L37" s="366"/>
      <c r="M37" s="278"/>
      <c r="N37" s="351"/>
      <c r="R37" s="12"/>
      <c r="S37" s="12"/>
      <c r="T37" s="12"/>
    </row>
    <row r="38" spans="1:22" x14ac:dyDescent="0.35">
      <c r="A38" s="372"/>
      <c r="B38" s="388"/>
      <c r="C38" s="3" t="s">
        <v>291</v>
      </c>
      <c r="D38" s="3"/>
      <c r="E38" s="366"/>
      <c r="F38" s="366"/>
      <c r="G38" s="366"/>
      <c r="H38" s="366"/>
      <c r="I38" s="366"/>
      <c r="J38" s="366"/>
      <c r="K38" s="281"/>
      <c r="L38" s="366"/>
      <c r="M38" s="278"/>
      <c r="N38" s="351"/>
      <c r="R38" s="12"/>
      <c r="S38" s="12"/>
      <c r="T38" s="12"/>
    </row>
    <row r="39" spans="1:22" ht="29" x14ac:dyDescent="0.35">
      <c r="A39" s="372"/>
      <c r="B39" s="388"/>
      <c r="C39" s="3" t="s">
        <v>292</v>
      </c>
      <c r="D39" s="3"/>
      <c r="E39" s="366"/>
      <c r="F39" s="366"/>
      <c r="G39" s="366"/>
      <c r="H39" s="366"/>
      <c r="I39" s="366"/>
      <c r="J39" s="366"/>
      <c r="K39" s="281"/>
      <c r="L39" s="366"/>
      <c r="M39" s="278"/>
      <c r="N39" s="351"/>
      <c r="R39" s="12"/>
      <c r="S39" s="12"/>
      <c r="T39" s="12"/>
    </row>
    <row r="40" spans="1:22" ht="43.5" x14ac:dyDescent="0.35">
      <c r="A40" s="372"/>
      <c r="B40" s="388"/>
      <c r="C40" s="3" t="s">
        <v>293</v>
      </c>
      <c r="D40" s="3"/>
      <c r="E40" s="366"/>
      <c r="F40" s="366"/>
      <c r="G40" s="366"/>
      <c r="H40" s="366"/>
      <c r="I40" s="366"/>
      <c r="J40" s="366"/>
      <c r="K40" s="281"/>
      <c r="L40" s="366"/>
      <c r="M40" s="278"/>
      <c r="N40" s="351"/>
      <c r="R40" s="12"/>
      <c r="S40" s="12"/>
      <c r="T40" s="12"/>
    </row>
    <row r="41" spans="1:22" ht="29.5" thickBot="1" x14ac:dyDescent="0.4">
      <c r="A41" s="373"/>
      <c r="B41" s="387"/>
      <c r="C41" s="78" t="s">
        <v>294</v>
      </c>
      <c r="D41" s="78"/>
      <c r="E41" s="367"/>
      <c r="F41" s="367"/>
      <c r="G41" s="367"/>
      <c r="H41" s="367"/>
      <c r="I41" s="367"/>
      <c r="J41" s="367"/>
      <c r="K41" s="369"/>
      <c r="L41" s="367"/>
      <c r="M41" s="362"/>
      <c r="N41" s="353"/>
      <c r="R41" s="12"/>
      <c r="S41" s="12"/>
      <c r="T41" s="12"/>
    </row>
    <row r="42" spans="1:22" ht="29" x14ac:dyDescent="0.35">
      <c r="A42" s="389" t="s">
        <v>295</v>
      </c>
      <c r="B42" s="386" t="s">
        <v>106</v>
      </c>
      <c r="C42" s="79" t="s">
        <v>296</v>
      </c>
      <c r="D42" s="79"/>
      <c r="E42" s="326"/>
      <c r="F42" s="326"/>
      <c r="G42" s="326"/>
      <c r="H42" s="326"/>
      <c r="I42" s="326"/>
      <c r="J42" s="326"/>
      <c r="K42" s="368"/>
      <c r="L42" s="326"/>
      <c r="M42" s="370"/>
      <c r="N42" s="354"/>
      <c r="R42" s="12" t="str">
        <f>IF(OR(J42='Drop downs'!$G$7,J42='Drop downs'!$G$5), B42&amp;": "&amp;K42&amp;CHAR(10),"")</f>
        <v/>
      </c>
      <c r="S42" s="12" t="str">
        <f>IF(J42='Drop downs'!$G$2,B42&amp;": "&amp;K42&amp;""," ")</f>
        <v xml:space="preserve"> </v>
      </c>
      <c r="T42" s="12" t="str">
        <f>IF(BLANK!E42='Drop downs'!$B$6,BLANK!B42&amp;": "&amp;BLANK!K42&amp;"","")</f>
        <v xml:space="preserve">IIA6: </v>
      </c>
      <c r="U42" t="str">
        <f t="shared" si="0"/>
        <v/>
      </c>
      <c r="V42" t="str">
        <f>IF(N42&gt;0,B42&amp;":"&amp;N42&amp;"
","")</f>
        <v/>
      </c>
    </row>
    <row r="43" spans="1:22" ht="30" customHeight="1" x14ac:dyDescent="0.35">
      <c r="A43" s="372"/>
      <c r="B43" s="388"/>
      <c r="C43" s="3" t="s">
        <v>297</v>
      </c>
      <c r="D43" s="3"/>
      <c r="E43" s="366"/>
      <c r="F43" s="366"/>
      <c r="G43" s="366"/>
      <c r="H43" s="366"/>
      <c r="I43" s="366"/>
      <c r="J43" s="366"/>
      <c r="K43" s="281"/>
      <c r="L43" s="366"/>
      <c r="M43" s="278"/>
      <c r="N43" s="351"/>
      <c r="R43" s="12"/>
      <c r="S43" s="12"/>
      <c r="T43" s="12"/>
    </row>
    <row r="44" spans="1:22" x14ac:dyDescent="0.35">
      <c r="A44" s="372"/>
      <c r="B44" s="388"/>
      <c r="C44" s="3" t="s">
        <v>298</v>
      </c>
      <c r="D44" s="3"/>
      <c r="E44" s="366"/>
      <c r="F44" s="366"/>
      <c r="G44" s="366"/>
      <c r="H44" s="366"/>
      <c r="I44" s="366"/>
      <c r="J44" s="366"/>
      <c r="K44" s="281"/>
      <c r="L44" s="366"/>
      <c r="M44" s="278"/>
      <c r="N44" s="351"/>
      <c r="R44" s="12"/>
      <c r="S44" s="12"/>
      <c r="T44" s="12"/>
    </row>
    <row r="45" spans="1:22" ht="29" x14ac:dyDescent="0.35">
      <c r="A45" s="372"/>
      <c r="B45" s="388"/>
      <c r="C45" s="3" t="s">
        <v>299</v>
      </c>
      <c r="D45" s="3"/>
      <c r="E45" s="366"/>
      <c r="F45" s="366"/>
      <c r="G45" s="366"/>
      <c r="H45" s="366"/>
      <c r="I45" s="366"/>
      <c r="J45" s="366"/>
      <c r="K45" s="281"/>
      <c r="L45" s="366"/>
      <c r="M45" s="278"/>
      <c r="N45" s="351"/>
      <c r="R45" s="12"/>
      <c r="S45" s="12"/>
      <c r="T45" s="12"/>
    </row>
    <row r="46" spans="1:22" ht="29.5" thickBot="1" x14ac:dyDescent="0.4">
      <c r="A46" s="373"/>
      <c r="B46" s="387"/>
      <c r="C46" s="78" t="s">
        <v>300</v>
      </c>
      <c r="D46" s="78"/>
      <c r="E46" s="367"/>
      <c r="F46" s="367"/>
      <c r="G46" s="367"/>
      <c r="H46" s="367"/>
      <c r="I46" s="367"/>
      <c r="J46" s="367"/>
      <c r="K46" s="369"/>
      <c r="L46" s="367"/>
      <c r="M46" s="362"/>
      <c r="N46" s="353"/>
      <c r="R46" s="12"/>
      <c r="S46" s="12"/>
      <c r="T46" s="12"/>
    </row>
    <row r="47" spans="1:22" ht="43.5" x14ac:dyDescent="0.35">
      <c r="A47" s="389" t="s">
        <v>301</v>
      </c>
      <c r="B47" s="386" t="s">
        <v>107</v>
      </c>
      <c r="C47" s="79" t="s">
        <v>302</v>
      </c>
      <c r="D47" s="79"/>
      <c r="E47" s="326"/>
      <c r="F47" s="326"/>
      <c r="G47" s="326"/>
      <c r="H47" s="326"/>
      <c r="I47" s="326"/>
      <c r="J47" s="326"/>
      <c r="K47" s="368"/>
      <c r="L47" s="326"/>
      <c r="M47" s="370"/>
      <c r="N47" s="354"/>
      <c r="R47" s="12" t="str">
        <f>IF(OR(J47='Drop downs'!$G$7,J47='Drop downs'!$G$5), B47&amp;": "&amp;K47&amp;CHAR(10),"")</f>
        <v/>
      </c>
      <c r="S47" s="12" t="str">
        <f>IF(J47='Drop downs'!$G$2,B47&amp;": "&amp;K47&amp;""," ")</f>
        <v xml:space="preserve"> </v>
      </c>
      <c r="T47" s="12" t="str">
        <f>IF(BLANK!E47='Drop downs'!$B$6,BLANK!B47&amp;": "&amp;BLANK!K47&amp;"","")</f>
        <v xml:space="preserve">IIA7: </v>
      </c>
      <c r="U47" t="str">
        <f t="shared" si="0"/>
        <v/>
      </c>
      <c r="V47" t="str">
        <f>IF(N47&gt;0,B47&amp;":"&amp;N47&amp;"
","")</f>
        <v/>
      </c>
    </row>
    <row r="48" spans="1:22" ht="52.5" customHeight="1" thickBot="1" x14ac:dyDescent="0.4">
      <c r="A48" s="380"/>
      <c r="B48" s="387"/>
      <c r="C48" s="16" t="s">
        <v>303</v>
      </c>
      <c r="D48" s="16"/>
      <c r="E48" s="324"/>
      <c r="F48" s="324"/>
      <c r="G48" s="324"/>
      <c r="H48" s="324"/>
      <c r="I48" s="324"/>
      <c r="J48" s="324"/>
      <c r="K48" s="378"/>
      <c r="L48" s="324"/>
      <c r="M48" s="379"/>
      <c r="N48" s="352"/>
      <c r="R48" s="12" t="str">
        <f>IF(OR(J48='Drop downs'!$G$7,J48='Drop downs'!$G$5), B48&amp;": "&amp;K48&amp;CHAR(10),"")</f>
        <v/>
      </c>
      <c r="S48" s="12" t="str">
        <f>IF(J48='Drop downs'!$G$2,B48&amp;": "&amp;K48&amp;""," ")</f>
        <v xml:space="preserve"> </v>
      </c>
      <c r="T48" s="12" t="str">
        <f>IF(BLANK!E48='Drop downs'!$B$6,BLANK!B48&amp;": "&amp;BLANK!K48&amp;"","")</f>
        <v xml:space="preserve">: </v>
      </c>
    </row>
    <row r="49" spans="1:22" ht="29" x14ac:dyDescent="0.35">
      <c r="A49" s="371" t="s">
        <v>304</v>
      </c>
      <c r="B49" s="386" t="s">
        <v>108</v>
      </c>
      <c r="C49" s="83" t="s">
        <v>305</v>
      </c>
      <c r="D49" s="83"/>
      <c r="E49" s="374"/>
      <c r="F49" s="374"/>
      <c r="G49" s="374"/>
      <c r="H49" s="374"/>
      <c r="I49" s="374"/>
      <c r="J49" s="374"/>
      <c r="K49" s="377"/>
      <c r="L49" s="374"/>
      <c r="M49" s="361"/>
      <c r="N49" s="350"/>
      <c r="R49" s="12" t="str">
        <f>IF(OR(J49='Drop downs'!$G$7,J49='Drop downs'!$G$5), B49&amp;": "&amp;K49&amp;CHAR(10),"")</f>
        <v/>
      </c>
      <c r="S49" s="12" t="str">
        <f>IF(J49='Drop downs'!$G$2,B49&amp;": "&amp;K49&amp;""," ")</f>
        <v xml:space="preserve"> </v>
      </c>
      <c r="T49" s="12" t="str">
        <f>IF(BLANK!E49='Drop downs'!$B$6,BLANK!B49&amp;": "&amp;BLANK!K49&amp;"","")</f>
        <v xml:space="preserve">IIA8: </v>
      </c>
      <c r="U49" t="str">
        <f t="shared" si="0"/>
        <v/>
      </c>
      <c r="V49" t="str">
        <f>IF(N49&gt;0,B49&amp;":"&amp;N49&amp;"
","")</f>
        <v/>
      </c>
    </row>
    <row r="50" spans="1:22" x14ac:dyDescent="0.35">
      <c r="A50" s="372"/>
      <c r="B50" s="388"/>
      <c r="C50" s="25" t="s">
        <v>306</v>
      </c>
      <c r="D50" s="25"/>
      <c r="E50" s="366"/>
      <c r="F50" s="366"/>
      <c r="G50" s="366"/>
      <c r="H50" s="366"/>
      <c r="I50" s="366"/>
      <c r="J50" s="366"/>
      <c r="K50" s="281"/>
      <c r="L50" s="366"/>
      <c r="M50" s="278"/>
      <c r="N50" s="351"/>
      <c r="R50" s="12"/>
      <c r="S50" s="12"/>
      <c r="T50" s="12"/>
    </row>
    <row r="51" spans="1:22" x14ac:dyDescent="0.35">
      <c r="A51" s="372"/>
      <c r="B51" s="388"/>
      <c r="C51" s="91" t="s">
        <v>307</v>
      </c>
      <c r="D51" s="25"/>
      <c r="E51" s="366"/>
      <c r="F51" s="366"/>
      <c r="G51" s="366"/>
      <c r="H51" s="366"/>
      <c r="I51" s="366"/>
      <c r="J51" s="366"/>
      <c r="K51" s="281"/>
      <c r="L51" s="366"/>
      <c r="M51" s="278"/>
      <c r="N51" s="351"/>
      <c r="R51" s="12"/>
      <c r="S51" s="12"/>
      <c r="T51" s="12"/>
    </row>
    <row r="52" spans="1:22" x14ac:dyDescent="0.35">
      <c r="A52" s="372"/>
      <c r="B52" s="388"/>
      <c r="C52" s="25" t="s">
        <v>308</v>
      </c>
      <c r="D52" s="25"/>
      <c r="E52" s="366"/>
      <c r="F52" s="366"/>
      <c r="G52" s="366"/>
      <c r="H52" s="366"/>
      <c r="I52" s="366"/>
      <c r="J52" s="366"/>
      <c r="K52" s="281"/>
      <c r="L52" s="366"/>
      <c r="M52" s="278"/>
      <c r="N52" s="351"/>
      <c r="R52" s="12"/>
      <c r="S52" s="12"/>
      <c r="T52" s="12"/>
    </row>
    <row r="53" spans="1:22" ht="15" thickBot="1" x14ac:dyDescent="0.4">
      <c r="A53" s="380"/>
      <c r="B53" s="387"/>
      <c r="C53" s="20" t="s">
        <v>309</v>
      </c>
      <c r="D53" s="20"/>
      <c r="E53" s="324"/>
      <c r="F53" s="324"/>
      <c r="G53" s="324"/>
      <c r="H53" s="324"/>
      <c r="I53" s="324"/>
      <c r="J53" s="324"/>
      <c r="K53" s="378"/>
      <c r="L53" s="324"/>
      <c r="M53" s="379"/>
      <c r="N53" s="352"/>
      <c r="R53" s="12"/>
      <c r="S53" s="12"/>
      <c r="T53" s="12"/>
    </row>
    <row r="54" spans="1:22" ht="29.25" customHeight="1" x14ac:dyDescent="0.35">
      <c r="A54" s="371" t="s">
        <v>310</v>
      </c>
      <c r="B54" s="386" t="s">
        <v>109</v>
      </c>
      <c r="C54" s="90" t="s">
        <v>311</v>
      </c>
      <c r="D54" s="83"/>
      <c r="E54" s="374"/>
      <c r="F54" s="374"/>
      <c r="G54" s="374"/>
      <c r="H54" s="374"/>
      <c r="I54" s="374"/>
      <c r="J54" s="374"/>
      <c r="K54" s="377"/>
      <c r="L54" s="374"/>
      <c r="M54" s="361"/>
      <c r="N54" s="350"/>
      <c r="R54" s="12" t="str">
        <f>IF(OR(J54='Drop downs'!$G$7,J54='Drop downs'!$G$5), B54&amp;": "&amp;K54&amp;CHAR(10),"")</f>
        <v/>
      </c>
      <c r="S54" s="12" t="str">
        <f>IF(J54='Drop downs'!$G$2,B54&amp;": "&amp;K54&amp;""," ")</f>
        <v xml:space="preserve"> </v>
      </c>
      <c r="T54" s="12" t="str">
        <f>IF(BLANK!E54='Drop downs'!$B$6,BLANK!B54&amp;": "&amp;BLANK!K54&amp;"","")</f>
        <v xml:space="preserve">IIA9: </v>
      </c>
      <c r="U54" t="str">
        <f t="shared" si="0"/>
        <v/>
      </c>
      <c r="V54" t="str">
        <f>IF(N54&gt;0,B54&amp;":"&amp;N54&amp;"
","")</f>
        <v/>
      </c>
    </row>
    <row r="55" spans="1:22" ht="14.5" customHeight="1" x14ac:dyDescent="0.35">
      <c r="A55" s="372"/>
      <c r="B55" s="388"/>
      <c r="C55" s="89" t="s">
        <v>312</v>
      </c>
      <c r="D55" s="25"/>
      <c r="E55" s="366"/>
      <c r="F55" s="366"/>
      <c r="G55" s="366"/>
      <c r="H55" s="366"/>
      <c r="I55" s="366"/>
      <c r="J55" s="366"/>
      <c r="K55" s="281"/>
      <c r="L55" s="366"/>
      <c r="M55" s="278"/>
      <c r="N55" s="351"/>
      <c r="R55" s="12"/>
      <c r="S55" s="12"/>
      <c r="T55" s="12"/>
    </row>
    <row r="56" spans="1:22" ht="29.5" thickBot="1" x14ac:dyDescent="0.4">
      <c r="A56" s="380"/>
      <c r="B56" s="387"/>
      <c r="C56" s="92" t="s">
        <v>313</v>
      </c>
      <c r="D56" s="20"/>
      <c r="E56" s="324"/>
      <c r="F56" s="324"/>
      <c r="G56" s="324"/>
      <c r="H56" s="324"/>
      <c r="I56" s="324"/>
      <c r="J56" s="324"/>
      <c r="K56" s="378"/>
      <c r="L56" s="324"/>
      <c r="M56" s="379"/>
      <c r="N56" s="352"/>
      <c r="R56" s="12"/>
      <c r="S56" s="12"/>
      <c r="T56" s="12"/>
    </row>
    <row r="57" spans="1:22" x14ac:dyDescent="0.35">
      <c r="A57" s="371" t="s">
        <v>314</v>
      </c>
      <c r="B57" s="386" t="s">
        <v>110</v>
      </c>
      <c r="C57" s="83" t="s">
        <v>315</v>
      </c>
      <c r="D57" s="83"/>
      <c r="E57" s="374"/>
      <c r="F57" s="374"/>
      <c r="G57" s="374"/>
      <c r="H57" s="374"/>
      <c r="I57" s="374"/>
      <c r="J57" s="374"/>
      <c r="K57" s="377"/>
      <c r="L57" s="374"/>
      <c r="M57" s="361"/>
      <c r="N57" s="350"/>
      <c r="R57" s="12" t="str">
        <f>IF(OR(J57='Drop downs'!$G$7,J57='Drop downs'!$G$5), B57&amp;": "&amp;K57&amp;CHAR(10),"")</f>
        <v/>
      </c>
      <c r="S57" s="12" t="str">
        <f>IF(J57='Drop downs'!$G$2,B57&amp;": "&amp;K57&amp;""," ")</f>
        <v xml:space="preserve"> </v>
      </c>
      <c r="T57" s="12" t="str">
        <f>IF(BLANK!E57='Drop downs'!$B$6,BLANK!B57&amp;": "&amp;BLANK!K57&amp;"","")</f>
        <v xml:space="preserve">IIA10: </v>
      </c>
      <c r="U57" t="str">
        <f t="shared" si="0"/>
        <v/>
      </c>
      <c r="V57" t="str">
        <f>IF(N57&gt;0,B57&amp;":"&amp;N57&amp;"
","")</f>
        <v/>
      </c>
    </row>
    <row r="58" spans="1:22" x14ac:dyDescent="0.35">
      <c r="A58" s="372"/>
      <c r="B58" s="388"/>
      <c r="C58" s="25" t="s">
        <v>316</v>
      </c>
      <c r="D58" s="25"/>
      <c r="E58" s="366"/>
      <c r="F58" s="366"/>
      <c r="G58" s="366"/>
      <c r="H58" s="366"/>
      <c r="I58" s="366"/>
      <c r="J58" s="366"/>
      <c r="K58" s="281"/>
      <c r="L58" s="366"/>
      <c r="M58" s="278"/>
      <c r="N58" s="351"/>
      <c r="R58" s="12"/>
      <c r="S58" s="12"/>
      <c r="T58" s="12"/>
    </row>
    <row r="59" spans="1:22" x14ac:dyDescent="0.35">
      <c r="A59" s="372"/>
      <c r="B59" s="388"/>
      <c r="C59" s="25" t="s">
        <v>317</v>
      </c>
      <c r="D59" s="25"/>
      <c r="E59" s="366"/>
      <c r="F59" s="366"/>
      <c r="G59" s="366"/>
      <c r="H59" s="366"/>
      <c r="I59" s="366"/>
      <c r="J59" s="366"/>
      <c r="K59" s="281"/>
      <c r="L59" s="366"/>
      <c r="M59" s="278"/>
      <c r="N59" s="351"/>
      <c r="R59" s="12"/>
      <c r="S59" s="12"/>
      <c r="T59" s="12"/>
    </row>
    <row r="60" spans="1:22" x14ac:dyDescent="0.35">
      <c r="A60" s="372"/>
      <c r="B60" s="388"/>
      <c r="C60" s="25" t="s">
        <v>318</v>
      </c>
      <c r="D60" s="25"/>
      <c r="E60" s="366"/>
      <c r="F60" s="366"/>
      <c r="G60" s="366"/>
      <c r="H60" s="366"/>
      <c r="I60" s="366"/>
      <c r="J60" s="366"/>
      <c r="K60" s="281"/>
      <c r="L60" s="366"/>
      <c r="M60" s="278"/>
      <c r="N60" s="351"/>
      <c r="R60" s="12"/>
      <c r="S60" s="12"/>
      <c r="T60" s="12"/>
    </row>
    <row r="61" spans="1:22" x14ac:dyDescent="0.35">
      <c r="A61" s="372"/>
      <c r="B61" s="388"/>
      <c r="C61" s="25" t="s">
        <v>319</v>
      </c>
      <c r="D61" s="25"/>
      <c r="E61" s="366"/>
      <c r="F61" s="366"/>
      <c r="G61" s="366"/>
      <c r="H61" s="366"/>
      <c r="I61" s="366"/>
      <c r="J61" s="366"/>
      <c r="K61" s="281"/>
      <c r="L61" s="366"/>
      <c r="M61" s="278"/>
      <c r="N61" s="351"/>
      <c r="R61" s="12"/>
      <c r="S61" s="12"/>
      <c r="T61" s="12"/>
    </row>
    <row r="62" spans="1:22" x14ac:dyDescent="0.35">
      <c r="A62" s="372"/>
      <c r="B62" s="388"/>
      <c r="C62" s="25" t="s">
        <v>320</v>
      </c>
      <c r="D62" s="25"/>
      <c r="E62" s="366"/>
      <c r="F62" s="366"/>
      <c r="G62" s="366"/>
      <c r="H62" s="366"/>
      <c r="I62" s="366"/>
      <c r="J62" s="366"/>
      <c r="K62" s="281"/>
      <c r="L62" s="366"/>
      <c r="M62" s="278"/>
      <c r="N62" s="351"/>
      <c r="R62" s="12"/>
      <c r="S62" s="12"/>
      <c r="T62" s="12"/>
    </row>
    <row r="63" spans="1:22" ht="29" x14ac:dyDescent="0.35">
      <c r="A63" s="372"/>
      <c r="B63" s="388"/>
      <c r="C63" s="25" t="s">
        <v>321</v>
      </c>
      <c r="D63" s="25"/>
      <c r="E63" s="366"/>
      <c r="F63" s="366"/>
      <c r="G63" s="366"/>
      <c r="H63" s="366"/>
      <c r="I63" s="366"/>
      <c r="J63" s="366"/>
      <c r="K63" s="281"/>
      <c r="L63" s="366"/>
      <c r="M63" s="278"/>
      <c r="N63" s="351"/>
      <c r="R63" s="12"/>
      <c r="S63" s="12"/>
      <c r="T63" s="12"/>
    </row>
    <row r="64" spans="1:22" ht="15" thickBot="1" x14ac:dyDescent="0.4">
      <c r="A64" s="380"/>
      <c r="B64" s="387"/>
      <c r="C64" s="20" t="s">
        <v>322</v>
      </c>
      <c r="D64" s="20"/>
      <c r="E64" s="324"/>
      <c r="F64" s="324"/>
      <c r="G64" s="324"/>
      <c r="H64" s="324"/>
      <c r="I64" s="324"/>
      <c r="J64" s="324"/>
      <c r="K64" s="378"/>
      <c r="L64" s="324"/>
      <c r="M64" s="379"/>
      <c r="N64" s="352"/>
      <c r="R64" s="12"/>
      <c r="S64" s="12"/>
      <c r="T64" s="12"/>
    </row>
    <row r="65" spans="1:22" x14ac:dyDescent="0.35">
      <c r="A65" s="371" t="s">
        <v>323</v>
      </c>
      <c r="B65" s="386" t="s">
        <v>111</v>
      </c>
      <c r="C65" s="82" t="s">
        <v>324</v>
      </c>
      <c r="D65" s="83"/>
      <c r="E65" s="374"/>
      <c r="F65" s="374"/>
      <c r="G65" s="374"/>
      <c r="H65" s="374"/>
      <c r="I65" s="374"/>
      <c r="J65" s="374"/>
      <c r="K65" s="377"/>
      <c r="L65" s="374"/>
      <c r="M65" s="361"/>
      <c r="N65" s="350"/>
      <c r="R65" s="12" t="str">
        <f>IF(OR(J65='Drop downs'!$G$7,J65='Drop downs'!$G$5), B65&amp;": "&amp;K65&amp;CHAR(10),"")</f>
        <v/>
      </c>
      <c r="S65" s="12" t="str">
        <f>IF(J65='Drop downs'!$G$2,B65&amp;": "&amp;K65&amp;""," ")</f>
        <v xml:space="preserve"> </v>
      </c>
      <c r="T65" s="12" t="str">
        <f>IF(BLANK!E65='Drop downs'!$B$6,BLANK!B65&amp;": "&amp;BLANK!K65&amp;"","")</f>
        <v xml:space="preserve">IIA11: </v>
      </c>
      <c r="U65" t="str">
        <f t="shared" si="0"/>
        <v/>
      </c>
      <c r="V65" t="str">
        <f>IF(N65&gt;0,B65&amp;":"&amp;N65&amp;"
","")</f>
        <v/>
      </c>
    </row>
    <row r="66" spans="1:22" x14ac:dyDescent="0.35">
      <c r="A66" s="372"/>
      <c r="B66" s="388"/>
      <c r="C66" s="80" t="s">
        <v>325</v>
      </c>
      <c r="D66" s="25"/>
      <c r="E66" s="366"/>
      <c r="F66" s="366"/>
      <c r="G66" s="366"/>
      <c r="H66" s="366"/>
      <c r="I66" s="366"/>
      <c r="J66" s="366"/>
      <c r="K66" s="281"/>
      <c r="L66" s="366"/>
      <c r="M66" s="278"/>
      <c r="N66" s="351"/>
      <c r="R66" s="12"/>
      <c r="S66" s="12"/>
      <c r="T66" s="12"/>
    </row>
    <row r="67" spans="1:22" ht="29" x14ac:dyDescent="0.35">
      <c r="A67" s="372"/>
      <c r="B67" s="388"/>
      <c r="C67" s="80" t="s">
        <v>326</v>
      </c>
      <c r="D67" s="25"/>
      <c r="E67" s="366"/>
      <c r="F67" s="366"/>
      <c r="G67" s="366"/>
      <c r="H67" s="366"/>
      <c r="I67" s="366"/>
      <c r="J67" s="366"/>
      <c r="K67" s="281"/>
      <c r="L67" s="366"/>
      <c r="M67" s="278"/>
      <c r="N67" s="351"/>
      <c r="R67" s="12"/>
      <c r="S67" s="12"/>
      <c r="T67" s="12"/>
    </row>
    <row r="68" spans="1:22" x14ac:dyDescent="0.35">
      <c r="A68" s="372"/>
      <c r="B68" s="388"/>
      <c r="C68" s="80" t="s">
        <v>327</v>
      </c>
      <c r="D68" s="25"/>
      <c r="E68" s="366"/>
      <c r="F68" s="366"/>
      <c r="G68" s="366"/>
      <c r="H68" s="366"/>
      <c r="I68" s="366"/>
      <c r="J68" s="366"/>
      <c r="K68" s="281"/>
      <c r="L68" s="366"/>
      <c r="M68" s="278"/>
      <c r="N68" s="351"/>
      <c r="R68" s="12"/>
      <c r="S68" s="12"/>
      <c r="T68" s="12"/>
    </row>
    <row r="69" spans="1:22" x14ac:dyDescent="0.35">
      <c r="A69" s="372"/>
      <c r="B69" s="388"/>
      <c r="C69" s="80" t="s">
        <v>328</v>
      </c>
      <c r="D69" s="25"/>
      <c r="E69" s="366"/>
      <c r="F69" s="366"/>
      <c r="G69" s="366"/>
      <c r="H69" s="366"/>
      <c r="I69" s="366"/>
      <c r="J69" s="366"/>
      <c r="K69" s="281"/>
      <c r="L69" s="366"/>
      <c r="M69" s="278"/>
      <c r="N69" s="351"/>
      <c r="R69" s="12"/>
      <c r="S69" s="12"/>
      <c r="T69" s="12"/>
    </row>
    <row r="70" spans="1:22" x14ac:dyDescent="0.35">
      <c r="A70" s="372"/>
      <c r="B70" s="388"/>
      <c r="C70" s="80" t="s">
        <v>329</v>
      </c>
      <c r="D70" s="25"/>
      <c r="E70" s="366"/>
      <c r="F70" s="366"/>
      <c r="G70" s="366"/>
      <c r="H70" s="366"/>
      <c r="I70" s="366"/>
      <c r="J70" s="366"/>
      <c r="K70" s="281"/>
      <c r="L70" s="366"/>
      <c r="M70" s="278"/>
      <c r="N70" s="351"/>
      <c r="R70" s="12"/>
      <c r="S70" s="12"/>
      <c r="T70" s="12"/>
    </row>
    <row r="71" spans="1:22" ht="15" thickBot="1" x14ac:dyDescent="0.4">
      <c r="A71" s="380"/>
      <c r="B71" s="387"/>
      <c r="C71" s="93" t="s">
        <v>330</v>
      </c>
      <c r="D71" s="20"/>
      <c r="E71" s="324"/>
      <c r="F71" s="324"/>
      <c r="G71" s="324"/>
      <c r="H71" s="324"/>
      <c r="I71" s="324"/>
      <c r="J71" s="324"/>
      <c r="K71" s="378"/>
      <c r="L71" s="324"/>
      <c r="M71" s="379"/>
      <c r="N71" s="352"/>
      <c r="R71" s="12"/>
      <c r="S71" s="12"/>
      <c r="T71" s="12"/>
    </row>
    <row r="72" spans="1:22" x14ac:dyDescent="0.35">
      <c r="A72" s="371" t="s">
        <v>331</v>
      </c>
      <c r="B72" s="386" t="s">
        <v>112</v>
      </c>
      <c r="C72" s="82" t="s">
        <v>332</v>
      </c>
      <c r="D72" s="83"/>
      <c r="E72" s="374"/>
      <c r="F72" s="374"/>
      <c r="G72" s="374"/>
      <c r="H72" s="374"/>
      <c r="I72" s="374"/>
      <c r="J72" s="374"/>
      <c r="K72" s="390"/>
      <c r="L72" s="374"/>
      <c r="M72" s="361"/>
      <c r="N72" s="350"/>
      <c r="R72" s="12" t="str">
        <f>IF(OR(J72='Drop downs'!$G$7,J72='Drop downs'!$G$5), B72&amp;": "&amp;K72&amp;CHAR(10),"")</f>
        <v/>
      </c>
      <c r="S72" s="12" t="str">
        <f>IF(J72='Drop downs'!$G$2,B72&amp;": "&amp;K72&amp;""," ")</f>
        <v xml:space="preserve"> </v>
      </c>
      <c r="T72" s="12" t="str">
        <f>IF(BLANK!E72='Drop downs'!$B$6,BLANK!B72&amp;": "&amp;BLANK!K72&amp;"","")</f>
        <v xml:space="preserve">IIA12: </v>
      </c>
      <c r="U72" t="str">
        <f t="shared" si="0"/>
        <v/>
      </c>
      <c r="V72" t="str">
        <f>IF(N72&gt;0,B72&amp;":"&amp;N72&amp;"
","")</f>
        <v/>
      </c>
    </row>
    <row r="73" spans="1:22" x14ac:dyDescent="0.35">
      <c r="A73" s="372"/>
      <c r="B73" s="388"/>
      <c r="C73" s="80" t="s">
        <v>333</v>
      </c>
      <c r="D73" s="25"/>
      <c r="E73" s="366"/>
      <c r="F73" s="366"/>
      <c r="G73" s="366"/>
      <c r="H73" s="366"/>
      <c r="I73" s="366"/>
      <c r="J73" s="366"/>
      <c r="K73" s="391"/>
      <c r="L73" s="366"/>
      <c r="M73" s="278"/>
      <c r="N73" s="351"/>
      <c r="R73" s="12"/>
      <c r="S73" s="12"/>
      <c r="T73" s="12"/>
    </row>
    <row r="74" spans="1:22" x14ac:dyDescent="0.35">
      <c r="A74" s="372"/>
      <c r="B74" s="388"/>
      <c r="C74" s="80" t="s">
        <v>334</v>
      </c>
      <c r="D74" s="25"/>
      <c r="E74" s="366"/>
      <c r="F74" s="366"/>
      <c r="G74" s="366"/>
      <c r="H74" s="366"/>
      <c r="I74" s="366"/>
      <c r="J74" s="366"/>
      <c r="K74" s="391"/>
      <c r="L74" s="366"/>
      <c r="M74" s="278"/>
      <c r="N74" s="351"/>
      <c r="R74" s="12"/>
      <c r="S74" s="12"/>
      <c r="T74" s="12"/>
    </row>
    <row r="75" spans="1:22" x14ac:dyDescent="0.35">
      <c r="A75" s="372"/>
      <c r="B75" s="388"/>
      <c r="C75" s="80" t="s">
        <v>335</v>
      </c>
      <c r="D75" s="25"/>
      <c r="E75" s="366"/>
      <c r="F75" s="366"/>
      <c r="G75" s="366"/>
      <c r="H75" s="366"/>
      <c r="I75" s="366"/>
      <c r="J75" s="366"/>
      <c r="K75" s="391"/>
      <c r="L75" s="366"/>
      <c r="M75" s="278"/>
      <c r="N75" s="351"/>
      <c r="R75" s="12"/>
      <c r="S75" s="12"/>
      <c r="T75" s="12"/>
    </row>
    <row r="76" spans="1:22" ht="15" thickBot="1" x14ac:dyDescent="0.4">
      <c r="A76" s="373"/>
      <c r="B76" s="387"/>
      <c r="C76" s="84" t="s">
        <v>336</v>
      </c>
      <c r="D76" s="85"/>
      <c r="E76" s="367"/>
      <c r="F76" s="367"/>
      <c r="G76" s="367"/>
      <c r="H76" s="367"/>
      <c r="I76" s="367"/>
      <c r="J76" s="367"/>
      <c r="K76" s="392"/>
      <c r="L76" s="367"/>
      <c r="M76" s="362"/>
      <c r="N76" s="353"/>
      <c r="R76" s="12"/>
      <c r="S76" s="12"/>
      <c r="T76" s="12"/>
    </row>
    <row r="77" spans="1:22" x14ac:dyDescent="0.35">
      <c r="A77" s="363" t="s">
        <v>337</v>
      </c>
      <c r="B77" s="386" t="s">
        <v>113</v>
      </c>
      <c r="C77" s="87" t="s">
        <v>338</v>
      </c>
      <c r="D77" s="79"/>
      <c r="E77" s="326"/>
      <c r="F77" s="326"/>
      <c r="G77" s="326"/>
      <c r="H77" s="326"/>
      <c r="I77" s="326"/>
      <c r="J77" s="326"/>
      <c r="K77" s="368"/>
      <c r="L77" s="326"/>
      <c r="M77" s="370"/>
      <c r="N77" s="354"/>
      <c r="R77" s="12" t="str">
        <f>IF(OR(J77='Drop downs'!$G$7,J77='Drop downs'!$G$5), B77&amp;": "&amp;K77&amp;CHAR(10),"")</f>
        <v/>
      </c>
      <c r="S77" s="12" t="str">
        <f>IF(J77='Drop downs'!$G$2,B77&amp;": "&amp;K77&amp;""," ")</f>
        <v xml:space="preserve"> </v>
      </c>
      <c r="T77" s="12" t="str">
        <f>IF(BLANK!E77='Drop downs'!$B$6,BLANK!B77&amp;": "&amp;BLANK!K77&amp;"","")</f>
        <v xml:space="preserve">IIA13: </v>
      </c>
      <c r="U77" t="str">
        <f t="shared" ref="U77:U84" si="1">IF(M77&gt;0,B77&amp;":"&amp;M77&amp;"
","")</f>
        <v/>
      </c>
      <c r="V77" t="str">
        <f>IF(N77&gt;0,B77&amp;":"&amp;N77&amp;"
","")</f>
        <v/>
      </c>
    </row>
    <row r="78" spans="1:22" x14ac:dyDescent="0.35">
      <c r="A78" s="364"/>
      <c r="B78" s="388"/>
      <c r="C78" s="80" t="s">
        <v>339</v>
      </c>
      <c r="D78" s="3"/>
      <c r="E78" s="366"/>
      <c r="F78" s="366"/>
      <c r="G78" s="366"/>
      <c r="H78" s="366"/>
      <c r="I78" s="366"/>
      <c r="J78" s="366"/>
      <c r="K78" s="281"/>
      <c r="L78" s="366"/>
      <c r="M78" s="278"/>
      <c r="N78" s="351"/>
      <c r="R78" s="12"/>
      <c r="S78" s="12"/>
      <c r="T78" s="12"/>
    </row>
    <row r="79" spans="1:22" x14ac:dyDescent="0.35">
      <c r="A79" s="364"/>
      <c r="B79" s="388"/>
      <c r="C79" s="80" t="s">
        <v>340</v>
      </c>
      <c r="D79" s="3"/>
      <c r="E79" s="366"/>
      <c r="F79" s="366"/>
      <c r="G79" s="366"/>
      <c r="H79" s="366"/>
      <c r="I79" s="366"/>
      <c r="J79" s="366"/>
      <c r="K79" s="281"/>
      <c r="L79" s="366"/>
      <c r="M79" s="278"/>
      <c r="N79" s="351"/>
      <c r="R79" s="12"/>
      <c r="S79" s="12"/>
      <c r="T79" s="12"/>
    </row>
    <row r="80" spans="1:22" x14ac:dyDescent="0.35">
      <c r="A80" s="364"/>
      <c r="B80" s="388"/>
      <c r="C80" s="81" t="s">
        <v>341</v>
      </c>
      <c r="D80" s="3"/>
      <c r="E80" s="366"/>
      <c r="F80" s="366"/>
      <c r="G80" s="366"/>
      <c r="H80" s="366"/>
      <c r="I80" s="366"/>
      <c r="J80" s="366"/>
      <c r="K80" s="281"/>
      <c r="L80" s="366"/>
      <c r="M80" s="278"/>
      <c r="N80" s="351"/>
      <c r="R80" s="12"/>
      <c r="S80" s="12"/>
      <c r="T80" s="12"/>
    </row>
    <row r="81" spans="1:22" ht="29" x14ac:dyDescent="0.35">
      <c r="A81" s="364"/>
      <c r="B81" s="388"/>
      <c r="C81" s="81" t="s">
        <v>342</v>
      </c>
      <c r="D81" s="3"/>
      <c r="E81" s="366"/>
      <c r="F81" s="366"/>
      <c r="G81" s="366"/>
      <c r="H81" s="366"/>
      <c r="I81" s="366"/>
      <c r="J81" s="366"/>
      <c r="K81" s="281"/>
      <c r="L81" s="366"/>
      <c r="M81" s="278"/>
      <c r="N81" s="351"/>
      <c r="R81" s="12"/>
      <c r="S81" s="12"/>
      <c r="T81" s="12"/>
    </row>
    <row r="82" spans="1:22" ht="29" x14ac:dyDescent="0.35">
      <c r="A82" s="364"/>
      <c r="B82" s="388"/>
      <c r="C82" s="81" t="s">
        <v>343</v>
      </c>
      <c r="D82" s="3"/>
      <c r="E82" s="366"/>
      <c r="F82" s="366"/>
      <c r="G82" s="366"/>
      <c r="H82" s="366"/>
      <c r="I82" s="366"/>
      <c r="J82" s="366"/>
      <c r="K82" s="281"/>
      <c r="L82" s="366"/>
      <c r="M82" s="278"/>
      <c r="N82" s="351"/>
      <c r="R82" s="12"/>
      <c r="S82" s="12"/>
      <c r="T82" s="12"/>
    </row>
    <row r="83" spans="1:22" ht="15" thickBot="1" x14ac:dyDescent="0.4">
      <c r="A83" s="365"/>
      <c r="B83" s="387"/>
      <c r="C83" s="86" t="s">
        <v>344</v>
      </c>
      <c r="D83" s="78"/>
      <c r="E83" s="367"/>
      <c r="F83" s="367"/>
      <c r="G83" s="367"/>
      <c r="H83" s="367"/>
      <c r="I83" s="367"/>
      <c r="J83" s="367"/>
      <c r="K83" s="369"/>
      <c r="L83" s="367"/>
      <c r="M83" s="362"/>
      <c r="N83" s="353"/>
      <c r="R83" s="12"/>
      <c r="S83" s="12"/>
      <c r="T83" s="12"/>
    </row>
    <row r="84" spans="1:22" x14ac:dyDescent="0.35">
      <c r="A84" s="363" t="s">
        <v>345</v>
      </c>
      <c r="B84" s="386" t="s">
        <v>114</v>
      </c>
      <c r="C84" s="94" t="s">
        <v>346</v>
      </c>
      <c r="D84" s="79"/>
      <c r="E84" s="326"/>
      <c r="F84" s="326"/>
      <c r="G84" s="326"/>
      <c r="H84" s="326"/>
      <c r="I84" s="326"/>
      <c r="J84" s="326"/>
      <c r="K84" s="368"/>
      <c r="L84" s="326"/>
      <c r="M84" s="370"/>
      <c r="N84" s="354"/>
      <c r="R84" s="12" t="str">
        <f>IF(OR(J84='Drop downs'!$G$7,J84='Drop downs'!$G$5), B84&amp;": "&amp;K84&amp;CHAR(10),"")</f>
        <v/>
      </c>
      <c r="S84" s="12" t="str">
        <f>IF(J84='Drop downs'!$G$2,B84&amp;": "&amp;K84&amp;""," ")</f>
        <v xml:space="preserve"> </v>
      </c>
      <c r="T84" s="12" t="str">
        <f>IF(BLANK!E84='Drop downs'!$B$6,BLANK!B84&amp;": "&amp;BLANK!K84&amp;"","")</f>
        <v xml:space="preserve">IIA14: </v>
      </c>
      <c r="U84" t="str">
        <f t="shared" si="1"/>
        <v/>
      </c>
      <c r="V84" t="str">
        <f>IF(N84&gt;0,B84&amp;":"&amp;N84&amp;"
","")</f>
        <v/>
      </c>
    </row>
    <row r="85" spans="1:22" x14ac:dyDescent="0.35">
      <c r="A85" s="364"/>
      <c r="B85" s="388"/>
      <c r="C85" s="81" t="s">
        <v>347</v>
      </c>
      <c r="D85" s="3"/>
      <c r="E85" s="366"/>
      <c r="F85" s="366"/>
      <c r="G85" s="366"/>
      <c r="H85" s="366"/>
      <c r="I85" s="366"/>
      <c r="J85" s="366"/>
      <c r="K85" s="281"/>
      <c r="L85" s="366"/>
      <c r="M85" s="278"/>
      <c r="N85" s="351"/>
      <c r="R85" s="12"/>
      <c r="S85" s="12"/>
      <c r="T85" s="12"/>
    </row>
    <row r="86" spans="1:22" x14ac:dyDescent="0.35">
      <c r="A86" s="364"/>
      <c r="B86" s="388"/>
      <c r="C86" s="81" t="s">
        <v>348</v>
      </c>
      <c r="D86" s="3"/>
      <c r="E86" s="366"/>
      <c r="F86" s="366"/>
      <c r="G86" s="366"/>
      <c r="H86" s="366"/>
      <c r="I86" s="366"/>
      <c r="J86" s="366"/>
      <c r="K86" s="281"/>
      <c r="L86" s="366"/>
      <c r="M86" s="278"/>
      <c r="N86" s="351"/>
      <c r="R86" s="12"/>
      <c r="S86" s="12"/>
      <c r="T86" s="12"/>
    </row>
    <row r="87" spans="1:22" ht="15" thickBot="1" x14ac:dyDescent="0.4">
      <c r="A87" s="365"/>
      <c r="B87" s="387"/>
      <c r="C87" s="84" t="s">
        <v>349</v>
      </c>
      <c r="D87" s="78"/>
      <c r="E87" s="367"/>
      <c r="F87" s="367"/>
      <c r="G87" s="367"/>
      <c r="H87" s="367"/>
      <c r="I87" s="367"/>
      <c r="J87" s="367"/>
      <c r="K87" s="369"/>
      <c r="L87" s="367"/>
      <c r="M87" s="362"/>
      <c r="N87" s="353"/>
      <c r="R87" s="12" t="str">
        <f>IF(OR(J87='Drop downs'!$G$7,J87='Drop downs'!$G$5), B87&amp;": "&amp;K87&amp;CHAR(10),"")</f>
        <v/>
      </c>
      <c r="S87" s="12" t="str">
        <f>IF(J87='Drop downs'!$G$2,B87&amp;": "&amp;K87&amp;""," ")</f>
        <v xml:space="preserve"> </v>
      </c>
      <c r="T87" s="12"/>
    </row>
    <row r="88" spans="1:22" ht="15" thickBot="1" x14ac:dyDescent="0.4"/>
    <row r="89" spans="1:22" x14ac:dyDescent="0.35">
      <c r="A89" s="355" t="s">
        <v>48</v>
      </c>
      <c r="B89" s="356"/>
      <c r="C89" s="356"/>
      <c r="D89" s="356"/>
      <c r="E89" s="356"/>
      <c r="F89" s="356"/>
      <c r="G89" s="356"/>
      <c r="H89" s="356"/>
      <c r="I89" s="356"/>
      <c r="J89" s="356"/>
      <c r="K89" s="356"/>
      <c r="L89" s="356"/>
      <c r="M89" s="356"/>
      <c r="N89" s="357"/>
    </row>
    <row r="90" spans="1:22" s="2" customFormat="1" ht="129" customHeight="1" x14ac:dyDescent="0.35">
      <c r="A90" s="358" t="str">
        <f>R8&amp;R18&amp;R20&amp;R28&amp;R36&amp;R42&amp;R47&amp;R48&amp;R49&amp;R54&amp;R57&amp;R65&amp;R72&amp;R77&amp;R84&amp;R87</f>
        <v/>
      </c>
      <c r="B90" s="359"/>
      <c r="C90" s="359"/>
      <c r="D90" s="359"/>
      <c r="E90" s="359"/>
      <c r="F90" s="359"/>
      <c r="G90" s="359"/>
      <c r="H90" s="359"/>
      <c r="I90" s="359"/>
      <c r="J90" s="359"/>
      <c r="K90" s="359"/>
      <c r="L90" s="359"/>
      <c r="M90" s="359"/>
      <c r="N90" s="360"/>
    </row>
    <row r="91" spans="1:22" x14ac:dyDescent="0.35">
      <c r="A91" s="344" t="s">
        <v>50</v>
      </c>
      <c r="B91" s="345"/>
      <c r="C91" s="345"/>
      <c r="D91" s="345"/>
      <c r="E91" s="345"/>
      <c r="F91" s="345"/>
      <c r="G91" s="345"/>
      <c r="H91" s="345"/>
      <c r="I91" s="345"/>
      <c r="J91" s="345"/>
      <c r="K91" s="345"/>
      <c r="L91" s="345"/>
      <c r="M91" s="345"/>
      <c r="N91" s="346"/>
    </row>
    <row r="92" spans="1:22" ht="50.5" customHeight="1" x14ac:dyDescent="0.35">
      <c r="A92" s="358" t="str">
        <f>S8&amp;S18&amp;S20&amp;S28&amp;S36&amp;S42&amp;S47&amp;S48&amp;S49&amp;S54&amp;S57&amp;S65&amp;S72&amp;S77&amp;S84&amp;S87</f>
        <v xml:space="preserve">                </v>
      </c>
      <c r="B92" s="359"/>
      <c r="C92" s="359"/>
      <c r="D92" s="359"/>
      <c r="E92" s="359"/>
      <c r="F92" s="359"/>
      <c r="G92" s="359"/>
      <c r="H92" s="359"/>
      <c r="I92" s="359"/>
      <c r="J92" s="359"/>
      <c r="K92" s="359"/>
      <c r="L92" s="359"/>
      <c r="M92" s="359"/>
      <c r="N92" s="360"/>
    </row>
    <row r="93" spans="1:22" x14ac:dyDescent="0.35">
      <c r="A93" s="344" t="s">
        <v>52</v>
      </c>
      <c r="B93" s="345"/>
      <c r="C93" s="345"/>
      <c r="D93" s="345"/>
      <c r="E93" s="345"/>
      <c r="F93" s="345"/>
      <c r="G93" s="345"/>
      <c r="H93" s="345"/>
      <c r="I93" s="345"/>
      <c r="J93" s="345"/>
      <c r="K93" s="345"/>
      <c r="L93" s="345"/>
      <c r="M93" s="345"/>
      <c r="N93" s="346"/>
    </row>
    <row r="94" spans="1:22" ht="150" customHeight="1" x14ac:dyDescent="0.35">
      <c r="A94" s="347"/>
      <c r="B94" s="348"/>
      <c r="C94" s="348"/>
      <c r="D94" s="348"/>
      <c r="E94" s="348"/>
      <c r="F94" s="348"/>
      <c r="G94" s="348"/>
      <c r="H94" s="348"/>
      <c r="I94" s="348"/>
      <c r="J94" s="348"/>
      <c r="K94" s="348"/>
      <c r="L94" s="348"/>
      <c r="M94" s="348"/>
      <c r="N94" s="349"/>
    </row>
    <row r="95" spans="1:22" x14ac:dyDescent="0.35">
      <c r="A95" s="344" t="s">
        <v>38</v>
      </c>
      <c r="B95" s="345"/>
      <c r="C95" s="345"/>
      <c r="D95" s="345"/>
      <c r="E95" s="345"/>
      <c r="F95" s="345"/>
      <c r="G95" s="345"/>
      <c r="H95" s="345"/>
      <c r="I95" s="345"/>
      <c r="J95" s="345"/>
      <c r="K95" s="345"/>
      <c r="L95" s="345"/>
      <c r="M95" s="345"/>
      <c r="N95" s="346"/>
    </row>
    <row r="96" spans="1:22" ht="186.75" customHeight="1" x14ac:dyDescent="0.35">
      <c r="A96" s="347" t="str">
        <f>U8&amp;U18&amp;U20&amp;U28&amp;U36&amp;U42&amp;U47&amp;U49&amp;U54&amp;U57&amp;U65&amp;U72&amp;U77&amp;U84</f>
        <v/>
      </c>
      <c r="B96" s="348"/>
      <c r="C96" s="348"/>
      <c r="D96" s="348"/>
      <c r="E96" s="348"/>
      <c r="F96" s="348"/>
      <c r="G96" s="348"/>
      <c r="H96" s="348"/>
      <c r="I96" s="348"/>
      <c r="J96" s="348"/>
      <c r="K96" s="348"/>
      <c r="L96" s="348"/>
      <c r="M96" s="348"/>
      <c r="N96" s="349"/>
    </row>
    <row r="97" spans="1:14" x14ac:dyDescent="0.35">
      <c r="A97" s="344" t="s">
        <v>256</v>
      </c>
      <c r="B97" s="345"/>
      <c r="C97" s="345"/>
      <c r="D97" s="345"/>
      <c r="E97" s="345"/>
      <c r="F97" s="345"/>
      <c r="G97" s="345"/>
      <c r="H97" s="345"/>
      <c r="I97" s="345"/>
      <c r="J97" s="345"/>
      <c r="K97" s="345"/>
      <c r="L97" s="345"/>
      <c r="M97" s="345"/>
      <c r="N97" s="346"/>
    </row>
    <row r="98" spans="1:14" ht="186.75" customHeight="1" x14ac:dyDescent="0.35">
      <c r="A98" s="347" t="str">
        <f>V8&amp;V18&amp;V20&amp;V28&amp;V36&amp;V42&amp;V47&amp;V49&amp;V54&amp;V57&amp;V65&amp;V72&amp;V77&amp;V84</f>
        <v/>
      </c>
      <c r="B98" s="348"/>
      <c r="C98" s="348"/>
      <c r="D98" s="348"/>
      <c r="E98" s="348"/>
      <c r="F98" s="348"/>
      <c r="G98" s="348"/>
      <c r="H98" s="348"/>
      <c r="I98" s="348"/>
      <c r="J98" s="348"/>
      <c r="K98" s="348"/>
      <c r="L98" s="348"/>
      <c r="M98" s="348"/>
      <c r="N98" s="349"/>
    </row>
  </sheetData>
  <sheetProtection algorithmName="SHA-512" hashValue="3yTLUp3AngN/4XccK18iXbsdhcQ4VW2sTEvL7IuA3zf/sSbAHlnZZOIF4LH7rnEt7RXYxSqWxfZ1RS0rERXSEQ==" saltValue="zH0G8EOFwkGO7G0rNEPnJw==" spinCount="100000" sheet="1" objects="1" scenarios="1"/>
  <autoFilter ref="A7:M87" xr:uid="{D2C47CAF-421C-4D58-AA7A-22430CCF83D7}"/>
  <mergeCells count="183">
    <mergeCell ref="A94:N94"/>
    <mergeCell ref="A95:N95"/>
    <mergeCell ref="A96:N96"/>
    <mergeCell ref="J84:J87"/>
    <mergeCell ref="K84:K87"/>
    <mergeCell ref="L84:L87"/>
    <mergeCell ref="M84:M87"/>
    <mergeCell ref="A84:A87"/>
    <mergeCell ref="E84:E87"/>
    <mergeCell ref="F84:F87"/>
    <mergeCell ref="G84:G87"/>
    <mergeCell ref="H84:H87"/>
    <mergeCell ref="I84:I87"/>
    <mergeCell ref="B84:B87"/>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M72:M76"/>
    <mergeCell ref="A77:A83"/>
    <mergeCell ref="E77:E83"/>
    <mergeCell ref="F77:F83"/>
    <mergeCell ref="G77:G83"/>
    <mergeCell ref="H77:H83"/>
    <mergeCell ref="I77:I83"/>
    <mergeCell ref="J77:J83"/>
    <mergeCell ref="K77:K83"/>
    <mergeCell ref="L77:L83"/>
    <mergeCell ref="M77:M83"/>
    <mergeCell ref="A72:A76"/>
    <mergeCell ref="E72:E76"/>
  </mergeCells>
  <conditionalFormatting sqref="C50:C53">
    <cfRule type="expression" dxfId="3307" priority="2">
      <formula>$D50="No"</formula>
    </cfRule>
  </conditionalFormatting>
  <conditionalFormatting sqref="C8:D87">
    <cfRule type="expression" dxfId="3306" priority="1">
      <formula>$D8="No"</formula>
    </cfRule>
  </conditionalFormatting>
  <conditionalFormatting sqref="J8 J18 J28 J49 J57 J65 J72 J77 J84">
    <cfRule type="cellIs" dxfId="3305" priority="34" operator="equal">
      <formula>"Significant Negative"</formula>
    </cfRule>
    <cfRule type="cellIs" dxfId="3304" priority="35" operator="equal">
      <formula>"Minor Negative"</formula>
    </cfRule>
    <cfRule type="cellIs" dxfId="3303" priority="36" operator="equal">
      <formula>"Uncertain"</formula>
    </cfRule>
    <cfRule type="cellIs" dxfId="3302" priority="37" operator="equal">
      <formula>"Neutral"</formula>
    </cfRule>
    <cfRule type="cellIs" dxfId="3301" priority="38" operator="equal">
      <formula>"Minor Positive"</formula>
    </cfRule>
    <cfRule type="cellIs" dxfId="3300" priority="39" operator="equal">
      <formula>"Significant Positive"</formula>
    </cfRule>
  </conditionalFormatting>
  <conditionalFormatting sqref="J20">
    <cfRule type="cellIs" dxfId="3299" priority="27" operator="equal">
      <formula>"Significant Positive"</formula>
    </cfRule>
    <cfRule type="cellIs" dxfId="3298" priority="22" operator="equal">
      <formula>"Significant Negative"</formula>
    </cfRule>
    <cfRule type="cellIs" dxfId="3297" priority="23" operator="equal">
      <formula>"Minor Negative"</formula>
    </cfRule>
    <cfRule type="cellIs" dxfId="3296" priority="24" operator="equal">
      <formula>"Uncertain"</formula>
    </cfRule>
    <cfRule type="cellIs" dxfId="3295" priority="25" operator="equal">
      <formula>"Neutral"</formula>
    </cfRule>
    <cfRule type="cellIs" dxfId="3294" priority="26" operator="equal">
      <formula>"Minor Positive"</formula>
    </cfRule>
  </conditionalFormatting>
  <conditionalFormatting sqref="J36">
    <cfRule type="cellIs" dxfId="3293" priority="16" operator="equal">
      <formula>"Significant Negative"</formula>
    </cfRule>
    <cfRule type="cellIs" dxfId="3292" priority="17" operator="equal">
      <formula>"Minor Negative"</formula>
    </cfRule>
    <cfRule type="cellIs" dxfId="3291" priority="18" operator="equal">
      <formula>"Uncertain"</formula>
    </cfRule>
    <cfRule type="cellIs" dxfId="3290" priority="19" operator="equal">
      <formula>"Neutral"</formula>
    </cfRule>
    <cfRule type="cellIs" dxfId="3289" priority="20" operator="equal">
      <formula>"Minor Positive"</formula>
    </cfRule>
    <cfRule type="cellIs" dxfId="3288" priority="21" operator="equal">
      <formula>"Significant Positive"</formula>
    </cfRule>
  </conditionalFormatting>
  <conditionalFormatting sqref="J42">
    <cfRule type="cellIs" dxfId="3287" priority="10" operator="equal">
      <formula>"Significant Negative"</formula>
    </cfRule>
    <cfRule type="cellIs" dxfId="3286" priority="11" operator="equal">
      <formula>"Minor Negative"</formula>
    </cfRule>
    <cfRule type="cellIs" dxfId="3285" priority="12" operator="equal">
      <formula>"Uncertain"</formula>
    </cfRule>
    <cfRule type="cellIs" dxfId="3284" priority="13" operator="equal">
      <formula>"Neutral"</formula>
    </cfRule>
    <cfRule type="cellIs" dxfId="3283" priority="14" operator="equal">
      <formula>"Minor Positive"</formula>
    </cfRule>
    <cfRule type="cellIs" dxfId="3282" priority="15" operator="equal">
      <formula>"Significant Positive"</formula>
    </cfRule>
  </conditionalFormatting>
  <conditionalFormatting sqref="J47">
    <cfRule type="cellIs" dxfId="3281" priority="28" operator="equal">
      <formula>"Significant Negative"</formula>
    </cfRule>
    <cfRule type="cellIs" dxfId="3280" priority="29" operator="equal">
      <formula>"Minor Negative"</formula>
    </cfRule>
    <cfRule type="cellIs" dxfId="3279" priority="30" operator="equal">
      <formula>"Uncertain"</formula>
    </cfRule>
    <cfRule type="cellIs" dxfId="3278" priority="31" operator="equal">
      <formula>"Neutral"</formula>
    </cfRule>
    <cfRule type="cellIs" dxfId="3277" priority="32" operator="equal">
      <formula>"Minor Positive"</formula>
    </cfRule>
    <cfRule type="cellIs" dxfId="3276" priority="33" operator="equal">
      <formula>"Significant Positive"</formula>
    </cfRule>
  </conditionalFormatting>
  <conditionalFormatting sqref="J54">
    <cfRule type="cellIs" dxfId="3275" priority="4" operator="equal">
      <formula>"Significant Negative"</formula>
    </cfRule>
    <cfRule type="cellIs" dxfId="3274" priority="5" operator="equal">
      <formula>"Minor Negative"</formula>
    </cfRule>
    <cfRule type="cellIs" dxfId="3273" priority="6" operator="equal">
      <formula>"Uncertain"</formula>
    </cfRule>
    <cfRule type="cellIs" dxfId="3272" priority="7" operator="equal">
      <formula>"Neutral"</formula>
    </cfRule>
    <cfRule type="cellIs" dxfId="3271" priority="8" operator="equal">
      <formula>"Minor Positive"</formula>
    </cfRule>
    <cfRule type="cellIs" dxfId="3270"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A812063-33CB-48A3-AF28-0822B3E8D04A}">
          <x14:formula1>
            <xm:f>'Drop downs'!$G$2:$G$7</xm:f>
          </x14:formula1>
          <xm:sqref>J8 J18 J20 J28 J36 J42 J84 J54 J57 J65 J72 J77 J47 J49</xm:sqref>
        </x14:dataValidation>
        <x14:dataValidation type="list" allowBlank="1" showInputMessage="1" showErrorMessage="1" xr:uid="{5D102414-9580-463F-92F6-AF70B80F846B}">
          <x14:formula1>
            <xm:f>'Drop downs'!$F$2:$F$6</xm:f>
          </x14:formula1>
          <xm:sqref>I8 I18 I20 I28 I36 I42 I84 I54 I57 I65 I72 I77 I47 I49</xm:sqref>
        </x14:dataValidation>
        <x14:dataValidation type="list" allowBlank="1" showInputMessage="1" showErrorMessage="1" xr:uid="{C044E4B7-5771-4D57-A3AC-DF144182D207}">
          <x14:formula1>
            <xm:f>'Drop downs'!$E$2:$E$6</xm:f>
          </x14:formula1>
          <xm:sqref>H8 H18 H20 H28 H36 H42 H84 H54 H57 H65 H72 H77 H47 H49</xm:sqref>
        </x14:dataValidation>
        <x14:dataValidation type="list" allowBlank="1" showInputMessage="1" showErrorMessage="1" xr:uid="{FB56BA96-B883-4545-95C9-9775B8960F96}">
          <x14:formula1>
            <xm:f>'Drop downs'!$D$2:$D$7</xm:f>
          </x14:formula1>
          <xm:sqref>G8 G18 G20 G28 G36 G42 G84 G54 G57 G65 G72 G77 G47 G49</xm:sqref>
        </x14:dataValidation>
        <x14:dataValidation type="list" allowBlank="1" showInputMessage="1" showErrorMessage="1" xr:uid="{B3739D06-9348-498D-A2B6-28252681C3D6}">
          <x14:formula1>
            <xm:f>'Drop downs'!$C$2:$C$5</xm:f>
          </x14:formula1>
          <xm:sqref>F8 F18 F20 F28 F36 F42 F84 F54 F57 F65 F72 F77 F47 F49</xm:sqref>
        </x14:dataValidation>
        <x14:dataValidation type="list" allowBlank="1" showInputMessage="1" showErrorMessage="1" xr:uid="{0AC93F59-09E3-4620-A5AD-D1DA6CB204C2}">
          <x14:formula1>
            <xm:f>'Drop downs'!$B$2:$B$4</xm:f>
          </x14:formula1>
          <xm:sqref>E8 E18 E20 E28 E36 E42 E84 E54 E57 E65 E72 E77 E47 E49</xm:sqref>
        </x14:dataValidation>
        <x14:dataValidation type="list" allowBlank="1" showInputMessage="1" showErrorMessage="1" xr:uid="{6A7F0906-23DC-46D0-8831-68D4471F4B01}">
          <x14:formula1>
            <xm:f>'Drop downs'!$J$2:$J$3</xm:f>
          </x14:formula1>
          <xm:sqref>L8 L18 L20 L28 L36 L42 L84 L54 L57 L65 L72 L77 L47 L49</xm:sqref>
        </x14:dataValidation>
        <x14:dataValidation type="list" allowBlank="1" showInputMessage="1" showErrorMessage="1" xr:uid="{3D5BC366-7733-4222-9410-666D59266738}">
          <x14:formula1>
            <xm:f>'Drop downs'!$A$2:$A$3</xm:f>
          </x14:formula1>
          <xm:sqref>D8:D87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104E-B074-4744-BF69-C34969367891}">
  <sheetPr codeName="Sheet87"/>
  <dimension ref="A1:W99"/>
  <sheetViews>
    <sheetView showGridLines="0" zoomScaleNormal="100" workbookViewId="0">
      <selection activeCell="C1" sqref="C1:F1"/>
    </sheetView>
  </sheetViews>
  <sheetFormatPr defaultColWidth="8.54296875" defaultRowHeight="28.5" x14ac:dyDescent="0.65"/>
  <cols>
    <col min="1" max="1" width="46.453125" style="126" customWidth="1"/>
    <col min="2" max="2" width="9.7265625" style="126" hidden="1" customWidth="1"/>
    <col min="3" max="3" width="103.81640625" style="126" customWidth="1"/>
    <col min="4" max="4" width="24.453125" style="126" customWidth="1"/>
    <col min="5" max="5" width="20.81640625" style="126" bestFit="1" customWidth="1"/>
    <col min="6" max="6" width="23.453125" style="126" bestFit="1" customWidth="1"/>
    <col min="7" max="7" width="20.453125" style="228" customWidth="1"/>
    <col min="8" max="8" width="16.54296875" style="126" bestFit="1" customWidth="1"/>
    <col min="9" max="9" width="22.26953125" style="242" customWidth="1"/>
    <col min="10" max="10" width="25.1796875" style="126" bestFit="1" customWidth="1"/>
    <col min="11" max="11" width="63.54296875" style="126" customWidth="1"/>
    <col min="12" max="12" width="26.54296875" style="126" bestFit="1" customWidth="1"/>
    <col min="13" max="13" width="22.7265625" style="126" bestFit="1" customWidth="1"/>
    <col min="14" max="14" width="41.26953125" style="126" customWidth="1"/>
    <col min="15" max="16" width="32.81640625" style="126" customWidth="1"/>
    <col min="17" max="17" width="32.1796875" style="126" hidden="1" customWidth="1"/>
    <col min="18" max="18" width="29" style="126" hidden="1" customWidth="1"/>
    <col min="19" max="19" width="255.7265625" style="126" hidden="1" customWidth="1"/>
    <col min="20" max="20" width="31.54296875" style="126" hidden="1" customWidth="1"/>
    <col min="21" max="21" width="18" style="126" hidden="1" customWidth="1"/>
    <col min="22" max="22" width="255.7265625" style="126" hidden="1" customWidth="1"/>
    <col min="23" max="23" width="32.1796875" style="126" hidden="1" customWidth="1"/>
    <col min="24" max="16384" width="8.54296875" style="126"/>
  </cols>
  <sheetData>
    <row r="1" spans="1:22" x14ac:dyDescent="0.6">
      <c r="A1" s="125" t="s">
        <v>20</v>
      </c>
      <c r="C1" s="393" t="s">
        <v>394</v>
      </c>
      <c r="D1" s="393"/>
      <c r="E1" s="393"/>
      <c r="F1" s="394"/>
      <c r="G1" s="227"/>
      <c r="I1" s="240"/>
      <c r="J1" s="128"/>
      <c r="K1" s="128"/>
    </row>
    <row r="2" spans="1:22" x14ac:dyDescent="0.6">
      <c r="A2" s="125" t="s">
        <v>21</v>
      </c>
      <c r="B2" s="129"/>
      <c r="C2" s="393" t="s">
        <v>395</v>
      </c>
      <c r="D2" s="393"/>
      <c r="E2" s="393"/>
      <c r="F2" s="394"/>
      <c r="I2" s="241"/>
      <c r="J2" s="130"/>
      <c r="K2" s="130"/>
    </row>
    <row r="3" spans="1:22" ht="76.5" customHeight="1" x14ac:dyDescent="0.6">
      <c r="A3" s="131" t="s">
        <v>22</v>
      </c>
      <c r="B3" s="132"/>
      <c r="C3" s="393" t="s">
        <v>396</v>
      </c>
      <c r="D3" s="393"/>
      <c r="E3" s="393"/>
      <c r="F3" s="394"/>
      <c r="I3" s="241"/>
      <c r="J3" s="130"/>
      <c r="K3" s="130"/>
    </row>
    <row r="4" spans="1:22" ht="52" customHeight="1" x14ac:dyDescent="0.6">
      <c r="A4" s="131" t="s">
        <v>23</v>
      </c>
      <c r="B4" s="133"/>
      <c r="C4" s="395" t="s">
        <v>876</v>
      </c>
      <c r="D4" s="395"/>
      <c r="E4" s="395"/>
      <c r="F4" s="396"/>
      <c r="I4" s="241"/>
      <c r="J4" s="130"/>
      <c r="K4" s="130"/>
    </row>
    <row r="6" spans="1:22" ht="28.5" customHeight="1" x14ac:dyDescent="0.6">
      <c r="A6" s="134" t="s">
        <v>24</v>
      </c>
      <c r="B6" s="134"/>
      <c r="C6" s="411" t="s">
        <v>25</v>
      </c>
      <c r="D6" s="411"/>
      <c r="E6" s="411"/>
      <c r="F6" s="411"/>
      <c r="G6" s="411"/>
      <c r="H6" s="411"/>
      <c r="I6" s="411"/>
      <c r="J6" s="411"/>
      <c r="K6" s="411"/>
      <c r="L6" s="411"/>
      <c r="M6" s="411"/>
      <c r="N6" s="411"/>
      <c r="O6" s="162"/>
      <c r="P6" s="162"/>
      <c r="R6" s="135"/>
      <c r="S6" s="135"/>
      <c r="T6" s="135"/>
      <c r="U6" s="135"/>
    </row>
    <row r="7" spans="1:22" ht="78.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6" t="s">
        <v>397</v>
      </c>
      <c r="O7" s="162"/>
      <c r="P7" s="162"/>
      <c r="R7" s="139" t="str">
        <f>A89</f>
        <v>Significant Negative and Uncertain Effects</v>
      </c>
      <c r="S7" s="139" t="str">
        <f>A91</f>
        <v>Significant Positive Effects</v>
      </c>
      <c r="T7" s="139" t="str">
        <f>A93</f>
        <v>Potential Cumulative Effects Identified</v>
      </c>
      <c r="U7" s="126" t="s">
        <v>38</v>
      </c>
      <c r="V7" s="126" t="s">
        <v>256</v>
      </c>
    </row>
    <row r="8" spans="1:22" ht="93" customHeight="1" x14ac:dyDescent="0.6">
      <c r="A8" s="397" t="s">
        <v>186</v>
      </c>
      <c r="B8" s="403" t="s">
        <v>101</v>
      </c>
      <c r="C8" s="140" t="s">
        <v>257</v>
      </c>
      <c r="D8" s="140" t="s">
        <v>185</v>
      </c>
      <c r="E8" s="406" t="s">
        <v>353</v>
      </c>
      <c r="F8" s="406" t="s">
        <v>398</v>
      </c>
      <c r="G8" s="408" t="s">
        <v>358</v>
      </c>
      <c r="H8" s="406" t="s">
        <v>356</v>
      </c>
      <c r="I8" s="409" t="s">
        <v>368</v>
      </c>
      <c r="J8" s="410" t="s">
        <v>249</v>
      </c>
      <c r="K8" s="400" t="s">
        <v>399</v>
      </c>
      <c r="L8" s="410" t="s">
        <v>185</v>
      </c>
      <c r="M8" s="416"/>
      <c r="N8" s="412"/>
      <c r="O8" s="162"/>
      <c r="P8" s="162"/>
      <c r="R8" s="141" t="str">
        <f>IF(OR(J8='Drop downs'!$G$7,J8='Drop downs'!$G$5), B8&amp;": "&amp;K8&amp;CHAR(10),"")</f>
        <v/>
      </c>
      <c r="S8" s="141" t="str">
        <f>IF(J8='Drop downs'!$G$2,B8&amp;": "&amp;K8&amp;""," ")</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v>
      </c>
      <c r="T8" s="141" t="str">
        <f>IF(Strategic_Policy_01!E8='Drop downs'!$B$6,Strategic_Policy_01!B8&amp;": "&amp;Strategic_Policy_01!K8&amp;"","")</f>
        <v/>
      </c>
      <c r="U8" s="126" t="str">
        <f>IF(M8&gt;0,B8&amp;":"&amp;M8&amp;"
","")</f>
        <v/>
      </c>
      <c r="V8" s="126" t="str">
        <f>IF(N8&gt;0,B8&amp;":"&amp;N8&amp;"
","")</f>
        <v/>
      </c>
    </row>
    <row r="9" spans="1:22" ht="52" x14ac:dyDescent="0.6">
      <c r="A9" s="398"/>
      <c r="B9" s="404"/>
      <c r="C9" s="142" t="s">
        <v>258</v>
      </c>
      <c r="D9" s="142" t="s">
        <v>185</v>
      </c>
      <c r="E9" s="325"/>
      <c r="F9" s="325"/>
      <c r="G9" s="325"/>
      <c r="H9" s="325"/>
      <c r="I9" s="325"/>
      <c r="J9" s="325"/>
      <c r="K9" s="401"/>
      <c r="L9" s="325"/>
      <c r="M9" s="417"/>
      <c r="N9" s="419"/>
      <c r="O9" s="162"/>
      <c r="P9" s="162"/>
      <c r="R9" s="141"/>
      <c r="S9" s="141"/>
      <c r="T9" s="141"/>
      <c r="U9" s="139"/>
    </row>
    <row r="10" spans="1:22" ht="26" x14ac:dyDescent="0.6">
      <c r="A10" s="398"/>
      <c r="B10" s="404"/>
      <c r="C10" s="142" t="s">
        <v>259</v>
      </c>
      <c r="D10" s="142" t="s">
        <v>189</v>
      </c>
      <c r="E10" s="325"/>
      <c r="F10" s="325"/>
      <c r="G10" s="325"/>
      <c r="H10" s="325"/>
      <c r="I10" s="325"/>
      <c r="J10" s="325"/>
      <c r="K10" s="401"/>
      <c r="L10" s="325"/>
      <c r="M10" s="417"/>
      <c r="N10" s="419"/>
      <c r="O10" s="162"/>
      <c r="P10" s="162"/>
      <c r="R10" s="141"/>
      <c r="S10" s="141"/>
      <c r="T10" s="141"/>
    </row>
    <row r="11" spans="1:22" ht="52" x14ac:dyDescent="0.6">
      <c r="A11" s="398"/>
      <c r="B11" s="404"/>
      <c r="C11" s="142" t="s">
        <v>260</v>
      </c>
      <c r="D11" s="142" t="s">
        <v>185</v>
      </c>
      <c r="E11" s="325"/>
      <c r="F11" s="325"/>
      <c r="G11" s="325"/>
      <c r="H11" s="325"/>
      <c r="I11" s="325"/>
      <c r="J11" s="325"/>
      <c r="K11" s="401"/>
      <c r="L11" s="325"/>
      <c r="M11" s="417"/>
      <c r="N11" s="419"/>
      <c r="O11" s="162"/>
      <c r="P11" s="162"/>
      <c r="R11" s="141"/>
      <c r="S11" s="141"/>
      <c r="T11" s="141"/>
    </row>
    <row r="12" spans="1:22" ht="52" x14ac:dyDescent="0.6">
      <c r="A12" s="398"/>
      <c r="B12" s="404"/>
      <c r="C12" s="142" t="s">
        <v>261</v>
      </c>
      <c r="D12" s="142" t="s">
        <v>185</v>
      </c>
      <c r="E12" s="325"/>
      <c r="F12" s="325"/>
      <c r="G12" s="325"/>
      <c r="H12" s="325"/>
      <c r="I12" s="325"/>
      <c r="J12" s="325"/>
      <c r="K12" s="401"/>
      <c r="L12" s="325"/>
      <c r="M12" s="417"/>
      <c r="N12" s="419"/>
      <c r="O12" s="162"/>
      <c r="P12" s="162"/>
      <c r="R12" s="141"/>
      <c r="S12" s="141"/>
      <c r="T12" s="141"/>
    </row>
    <row r="13" spans="1:22" ht="26" x14ac:dyDescent="0.6">
      <c r="A13" s="398"/>
      <c r="B13" s="404"/>
      <c r="C13" s="142" t="s">
        <v>262</v>
      </c>
      <c r="D13" s="142" t="s">
        <v>185</v>
      </c>
      <c r="E13" s="325"/>
      <c r="F13" s="325"/>
      <c r="G13" s="325"/>
      <c r="H13" s="325"/>
      <c r="I13" s="325"/>
      <c r="J13" s="325"/>
      <c r="K13" s="401"/>
      <c r="L13" s="325"/>
      <c r="M13" s="417"/>
      <c r="N13" s="419"/>
      <c r="O13" s="162"/>
      <c r="P13" s="162"/>
      <c r="R13" s="141"/>
      <c r="S13" s="141"/>
      <c r="T13" s="141"/>
    </row>
    <row r="14" spans="1:22" ht="52" x14ac:dyDescent="0.6">
      <c r="A14" s="398"/>
      <c r="B14" s="404"/>
      <c r="C14" s="142" t="s">
        <v>263</v>
      </c>
      <c r="D14" s="142" t="s">
        <v>185</v>
      </c>
      <c r="E14" s="325"/>
      <c r="F14" s="325"/>
      <c r="G14" s="325"/>
      <c r="H14" s="325"/>
      <c r="I14" s="325"/>
      <c r="J14" s="325"/>
      <c r="K14" s="401"/>
      <c r="L14" s="325"/>
      <c r="M14" s="417"/>
      <c r="N14" s="419"/>
      <c r="O14" s="162"/>
      <c r="P14" s="162"/>
      <c r="R14" s="141"/>
      <c r="S14" s="141"/>
      <c r="T14" s="141"/>
    </row>
    <row r="15" spans="1:22" ht="52" x14ac:dyDescent="0.6">
      <c r="A15" s="398"/>
      <c r="B15" s="404"/>
      <c r="C15" s="142" t="s">
        <v>264</v>
      </c>
      <c r="D15" s="142" t="s">
        <v>185</v>
      </c>
      <c r="E15" s="325"/>
      <c r="F15" s="325"/>
      <c r="G15" s="325"/>
      <c r="H15" s="325"/>
      <c r="I15" s="325"/>
      <c r="J15" s="325"/>
      <c r="K15" s="401"/>
      <c r="L15" s="325"/>
      <c r="M15" s="417"/>
      <c r="N15" s="419"/>
      <c r="O15" s="162"/>
      <c r="P15" s="162"/>
      <c r="R15" s="141"/>
      <c r="S15" s="141"/>
      <c r="T15" s="141"/>
    </row>
    <row r="16" spans="1:22" ht="78" x14ac:dyDescent="0.6">
      <c r="A16" s="398"/>
      <c r="B16" s="404"/>
      <c r="C16" s="142" t="s">
        <v>265</v>
      </c>
      <c r="D16" s="142" t="s">
        <v>185</v>
      </c>
      <c r="E16" s="325"/>
      <c r="F16" s="325"/>
      <c r="G16" s="325"/>
      <c r="H16" s="325"/>
      <c r="I16" s="325"/>
      <c r="J16" s="325"/>
      <c r="K16" s="401"/>
      <c r="L16" s="325"/>
      <c r="M16" s="417"/>
      <c r="N16" s="419"/>
      <c r="O16" s="162"/>
      <c r="P16" s="162"/>
      <c r="R16" s="141"/>
      <c r="S16" s="141"/>
      <c r="T16" s="141"/>
    </row>
    <row r="17" spans="1:22" ht="52.5" thickBot="1" x14ac:dyDescent="0.65">
      <c r="A17" s="399"/>
      <c r="B17" s="405"/>
      <c r="C17" s="143" t="s">
        <v>266</v>
      </c>
      <c r="D17" s="143" t="s">
        <v>185</v>
      </c>
      <c r="E17" s="407"/>
      <c r="F17" s="407"/>
      <c r="G17" s="407"/>
      <c r="H17" s="407"/>
      <c r="I17" s="407"/>
      <c r="J17" s="407"/>
      <c r="K17" s="402"/>
      <c r="L17" s="407"/>
      <c r="M17" s="418"/>
      <c r="N17" s="413"/>
      <c r="O17" s="162"/>
      <c r="P17" s="162"/>
      <c r="R17" s="141"/>
      <c r="S17" s="141"/>
      <c r="T17" s="141"/>
    </row>
    <row r="18" spans="1:22" ht="86.25" customHeight="1" x14ac:dyDescent="0.6">
      <c r="A18" s="421" t="s">
        <v>267</v>
      </c>
      <c r="B18" s="215" t="s">
        <v>102</v>
      </c>
      <c r="C18" s="140" t="s">
        <v>268</v>
      </c>
      <c r="D18" s="140" t="s">
        <v>189</v>
      </c>
      <c r="E18" s="410" t="s">
        <v>88</v>
      </c>
      <c r="F18" s="410" t="s">
        <v>88</v>
      </c>
      <c r="G18" s="414" t="s">
        <v>88</v>
      </c>
      <c r="H18" s="410" t="s">
        <v>88</v>
      </c>
      <c r="I18" s="415" t="s">
        <v>88</v>
      </c>
      <c r="J18" s="410" t="s">
        <v>120</v>
      </c>
      <c r="K18" s="420" t="s">
        <v>367</v>
      </c>
      <c r="L18" s="410" t="s">
        <v>189</v>
      </c>
      <c r="M18" s="416"/>
      <c r="N18" s="412"/>
      <c r="O18" s="162"/>
      <c r="P18" s="162"/>
      <c r="R18" s="141" t="str">
        <f>IF(OR(J18='Drop downs'!$G$7,J18='Drop downs'!$G$5), B18&amp;": "&amp;K18&amp;CHAR(10),"")</f>
        <v/>
      </c>
      <c r="S18" s="141" t="str">
        <f>IF(J18='Drop downs'!$G$2,B18&amp;": "&amp;K18&amp;""," ")</f>
        <v xml:space="preserve"> </v>
      </c>
      <c r="T18" s="141" t="str">
        <f>IF(Strategic_Policy_01!E18='Drop downs'!$B$6,Strategic_Policy_01!B18&amp;": "&amp;Strategic_Policy_01!K18&amp;"","")</f>
        <v/>
      </c>
      <c r="U18" s="126" t="str">
        <f>IF(M18&gt;0,B18&amp;":"&amp;M18&amp;"
","")</f>
        <v/>
      </c>
      <c r="V18" s="126" t="str">
        <f>IF(N18&gt;0,B18&amp;":"&amp;N18&amp;"
","")</f>
        <v/>
      </c>
    </row>
    <row r="19" spans="1:22" ht="108" customHeight="1" thickBot="1" x14ac:dyDescent="0.65">
      <c r="A19" s="399"/>
      <c r="B19" s="217"/>
      <c r="C19" s="143" t="s">
        <v>269</v>
      </c>
      <c r="D19" s="143" t="s">
        <v>189</v>
      </c>
      <c r="E19" s="407"/>
      <c r="F19" s="407"/>
      <c r="G19" s="407"/>
      <c r="H19" s="407"/>
      <c r="I19" s="407"/>
      <c r="J19" s="407"/>
      <c r="K19" s="402"/>
      <c r="L19" s="407"/>
      <c r="M19" s="418"/>
      <c r="N19" s="413"/>
      <c r="O19" s="162"/>
      <c r="P19" s="162"/>
      <c r="Q19" s="141"/>
      <c r="R19" s="141"/>
      <c r="S19" s="141"/>
      <c r="T19" s="141"/>
    </row>
    <row r="20" spans="1:22" ht="84.75" customHeight="1" x14ac:dyDescent="0.6">
      <c r="A20" s="397" t="s">
        <v>270</v>
      </c>
      <c r="B20" s="215" t="s">
        <v>103</v>
      </c>
      <c r="C20" s="144" t="s">
        <v>271</v>
      </c>
      <c r="D20" s="140" t="s">
        <v>185</v>
      </c>
      <c r="E20" s="410" t="s">
        <v>353</v>
      </c>
      <c r="F20" s="410" t="s">
        <v>354</v>
      </c>
      <c r="G20" s="414" t="s">
        <v>358</v>
      </c>
      <c r="H20" s="410" t="s">
        <v>429</v>
      </c>
      <c r="I20" s="415" t="s">
        <v>357</v>
      </c>
      <c r="J20" s="410" t="s">
        <v>249</v>
      </c>
      <c r="K20" s="420" t="s">
        <v>806</v>
      </c>
      <c r="L20" s="410" t="s">
        <v>189</v>
      </c>
      <c r="M20" s="416"/>
      <c r="N20" s="412"/>
      <c r="O20" s="162"/>
      <c r="P20" s="162"/>
      <c r="Q20" s="127"/>
      <c r="R20" s="141" t="str">
        <f>IF(OR(J20='Drop downs'!$G$7,J20='Drop downs'!$G$5), B20&amp;": "&amp;K20&amp;CHAR(10),"")</f>
        <v/>
      </c>
      <c r="S20" s="141" t="str">
        <f>IF(J20='Drop downs'!$G$2,B20&amp;": "&amp;K20&amp;""," ")</f>
        <v>IIA3: The policy supports the achievement of objective IIA3 as it highlights a focus on the delivery of essential infrastructure to support new development across Borough. LBHC will work with strategic partners in conjunction with the Infrastructure Delivery Plan to identify essential infrastructure for growth. This will include the provision of education, health and recreational facilities. Therefore, a potential significant positive effect is recorded.</v>
      </c>
      <c r="T20" s="141" t="str">
        <f>IF(Strategic_Policy_01!E20='Drop downs'!$B$6,Strategic_Policy_01!B20&amp;": "&amp;Strategic_Policy_01!K20&amp;"","")</f>
        <v/>
      </c>
      <c r="U20" s="126" t="str">
        <f>IF(M20&gt;0,B20&amp;":"&amp;M20&amp;"
","")</f>
        <v/>
      </c>
      <c r="V20" s="126" t="str">
        <f>IF(N20&gt;0,B20&amp;":"&amp;N20&amp;"
","")</f>
        <v/>
      </c>
    </row>
    <row r="21" spans="1:22" ht="52" x14ac:dyDescent="0.6">
      <c r="A21" s="398"/>
      <c r="B21" s="216"/>
      <c r="C21" s="145" t="s">
        <v>272</v>
      </c>
      <c r="D21" s="142" t="s">
        <v>185</v>
      </c>
      <c r="E21" s="325"/>
      <c r="F21" s="325"/>
      <c r="G21" s="325"/>
      <c r="H21" s="325"/>
      <c r="I21" s="325"/>
      <c r="J21" s="325"/>
      <c r="K21" s="401"/>
      <c r="L21" s="325"/>
      <c r="M21" s="417"/>
      <c r="N21" s="419"/>
      <c r="O21" s="162"/>
      <c r="P21" s="162"/>
      <c r="R21" s="141"/>
      <c r="S21" s="141"/>
      <c r="T21" s="141"/>
    </row>
    <row r="22" spans="1:22" ht="52" x14ac:dyDescent="0.6">
      <c r="A22" s="398"/>
      <c r="B22" s="216"/>
      <c r="C22" s="145" t="s">
        <v>273</v>
      </c>
      <c r="D22" s="142" t="s">
        <v>185</v>
      </c>
      <c r="E22" s="325"/>
      <c r="F22" s="325"/>
      <c r="G22" s="325"/>
      <c r="H22" s="325"/>
      <c r="I22" s="325"/>
      <c r="J22" s="325"/>
      <c r="K22" s="401"/>
      <c r="L22" s="325"/>
      <c r="M22" s="417"/>
      <c r="N22" s="419"/>
      <c r="O22" s="162"/>
      <c r="P22" s="162"/>
      <c r="R22" s="141"/>
      <c r="S22" s="141"/>
      <c r="T22" s="141"/>
    </row>
    <row r="23" spans="1:22" ht="52" x14ac:dyDescent="0.6">
      <c r="A23" s="398"/>
      <c r="B23" s="216"/>
      <c r="C23" s="145" t="s">
        <v>274</v>
      </c>
      <c r="D23" s="142" t="s">
        <v>189</v>
      </c>
      <c r="E23" s="325"/>
      <c r="F23" s="325"/>
      <c r="G23" s="325"/>
      <c r="H23" s="325"/>
      <c r="I23" s="325"/>
      <c r="J23" s="325"/>
      <c r="K23" s="401"/>
      <c r="L23" s="325"/>
      <c r="M23" s="417"/>
      <c r="N23" s="419"/>
      <c r="O23" s="162"/>
      <c r="P23" s="162"/>
      <c r="R23" s="141"/>
      <c r="S23" s="141"/>
      <c r="T23" s="141"/>
    </row>
    <row r="24" spans="1:22" ht="52" x14ac:dyDescent="0.6">
      <c r="A24" s="398"/>
      <c r="B24" s="216"/>
      <c r="C24" s="145" t="s">
        <v>275</v>
      </c>
      <c r="D24" s="142" t="s">
        <v>185</v>
      </c>
      <c r="E24" s="325"/>
      <c r="F24" s="325"/>
      <c r="G24" s="325"/>
      <c r="H24" s="325"/>
      <c r="I24" s="325"/>
      <c r="J24" s="325"/>
      <c r="K24" s="401"/>
      <c r="L24" s="325"/>
      <c r="M24" s="417"/>
      <c r="N24" s="419"/>
      <c r="O24" s="162"/>
      <c r="P24" s="162"/>
      <c r="R24" s="141"/>
      <c r="S24" s="141"/>
      <c r="T24" s="141"/>
    </row>
    <row r="25" spans="1:22" ht="104" x14ac:dyDescent="0.6">
      <c r="A25" s="398"/>
      <c r="B25" s="216"/>
      <c r="C25" s="145" t="s">
        <v>276</v>
      </c>
      <c r="D25" s="142" t="s">
        <v>185</v>
      </c>
      <c r="E25" s="325"/>
      <c r="F25" s="325"/>
      <c r="G25" s="325"/>
      <c r="H25" s="325"/>
      <c r="I25" s="325"/>
      <c r="J25" s="325"/>
      <c r="K25" s="401"/>
      <c r="L25" s="325"/>
      <c r="M25" s="417"/>
      <c r="N25" s="419"/>
      <c r="O25" s="162"/>
      <c r="P25" s="162"/>
      <c r="R25" s="141"/>
      <c r="S25" s="141"/>
      <c r="T25" s="141"/>
    </row>
    <row r="26" spans="1:22" ht="52" x14ac:dyDescent="0.6">
      <c r="A26" s="398"/>
      <c r="B26" s="216"/>
      <c r="C26" s="145" t="s">
        <v>277</v>
      </c>
      <c r="D26" s="142" t="s">
        <v>189</v>
      </c>
      <c r="E26" s="325"/>
      <c r="F26" s="325"/>
      <c r="G26" s="325"/>
      <c r="H26" s="325"/>
      <c r="I26" s="325"/>
      <c r="J26" s="325"/>
      <c r="K26" s="401"/>
      <c r="L26" s="325"/>
      <c r="M26" s="417"/>
      <c r="N26" s="419"/>
      <c r="O26" s="162"/>
      <c r="P26" s="162"/>
      <c r="R26" s="141"/>
      <c r="S26" s="141"/>
      <c r="T26" s="141"/>
    </row>
    <row r="27" spans="1:22" ht="96.75" customHeight="1" thickBot="1" x14ac:dyDescent="0.65">
      <c r="A27" s="399"/>
      <c r="B27" s="217"/>
      <c r="C27" s="146" t="s">
        <v>278</v>
      </c>
      <c r="D27" s="142" t="s">
        <v>189</v>
      </c>
      <c r="E27" s="407"/>
      <c r="F27" s="407"/>
      <c r="G27" s="407"/>
      <c r="H27" s="407"/>
      <c r="I27" s="407"/>
      <c r="J27" s="407"/>
      <c r="K27" s="402"/>
      <c r="L27" s="407"/>
      <c r="M27" s="418"/>
      <c r="N27" s="413"/>
      <c r="O27" s="162"/>
      <c r="P27" s="162"/>
      <c r="R27" s="141"/>
      <c r="S27" s="141"/>
      <c r="T27" s="141"/>
    </row>
    <row r="28" spans="1:22" ht="78" x14ac:dyDescent="0.6">
      <c r="A28" s="397" t="s">
        <v>279</v>
      </c>
      <c r="B28" s="215" t="s">
        <v>104</v>
      </c>
      <c r="C28" s="147" t="s">
        <v>280</v>
      </c>
      <c r="D28" s="144" t="s">
        <v>400</v>
      </c>
      <c r="E28" s="410" t="s">
        <v>353</v>
      </c>
      <c r="F28" s="410" t="s">
        <v>401</v>
      </c>
      <c r="G28" s="414" t="s">
        <v>358</v>
      </c>
      <c r="H28" s="410" t="s">
        <v>356</v>
      </c>
      <c r="I28" s="415" t="s">
        <v>357</v>
      </c>
      <c r="J28" s="410" t="s">
        <v>402</v>
      </c>
      <c r="K28" s="422" t="s">
        <v>890</v>
      </c>
      <c r="L28" s="410" t="s">
        <v>189</v>
      </c>
      <c r="M28" s="416"/>
      <c r="N28" s="425" t="s">
        <v>403</v>
      </c>
      <c r="O28" s="163"/>
      <c r="P28" s="163"/>
      <c r="R28" s="141" t="str">
        <f>IF(OR(J28='Drop downs'!$G$7,J28='Drop downs'!$G$5), B28&amp;": "&amp;K28&amp;CHAR(10),"")</f>
        <v/>
      </c>
      <c r="S28" s="141" t="str">
        <f>IF(J28='Drop downs'!$G$2,B28&amp;": "&amp;K28&amp;""," ")</f>
        <v xml:space="preserve"> </v>
      </c>
      <c r="T28" s="141" t="str">
        <f>IF(Strategic_Policy_01!E28='Drop downs'!$B$6,Strategic_Policy_01!B28&amp;": "&amp;Strategic_Policy_01!K28&amp;"","")</f>
        <v/>
      </c>
      <c r="U28" s="126" t="str">
        <f>IF(M28&gt;0,B28&amp;":"&amp;M28&amp;"
","")</f>
        <v/>
      </c>
      <c r="V28" s="126" t="str">
        <f>IF(N28&gt;0,B28&amp;":"&amp;N28&amp;"
","")</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v>
      </c>
    </row>
    <row r="29" spans="1:22" ht="78" x14ac:dyDescent="0.6">
      <c r="A29" s="398"/>
      <c r="B29" s="216"/>
      <c r="C29" s="148" t="s">
        <v>281</v>
      </c>
      <c r="D29" s="145" t="s">
        <v>404</v>
      </c>
      <c r="E29" s="325"/>
      <c r="F29" s="325"/>
      <c r="G29" s="325"/>
      <c r="H29" s="325"/>
      <c r="I29" s="325"/>
      <c r="J29" s="325"/>
      <c r="K29" s="423"/>
      <c r="L29" s="325"/>
      <c r="M29" s="417"/>
      <c r="N29" s="426"/>
      <c r="O29" s="163"/>
      <c r="P29" s="163"/>
      <c r="R29" s="141"/>
      <c r="S29" s="141"/>
      <c r="T29" s="141"/>
    </row>
    <row r="30" spans="1:22" ht="52" x14ac:dyDescent="0.6">
      <c r="A30" s="398"/>
      <c r="B30" s="216"/>
      <c r="C30" s="148" t="s">
        <v>282</v>
      </c>
      <c r="D30" s="145" t="s">
        <v>400</v>
      </c>
      <c r="E30" s="325"/>
      <c r="F30" s="325"/>
      <c r="G30" s="325"/>
      <c r="H30" s="325"/>
      <c r="I30" s="325"/>
      <c r="J30" s="325"/>
      <c r="K30" s="423"/>
      <c r="L30" s="325"/>
      <c r="M30" s="417"/>
      <c r="N30" s="426"/>
      <c r="O30" s="163"/>
      <c r="P30" s="163"/>
      <c r="R30" s="141"/>
      <c r="S30" s="141"/>
      <c r="T30" s="141"/>
    </row>
    <row r="31" spans="1:22" ht="116.25" customHeight="1" x14ac:dyDescent="0.6">
      <c r="A31" s="398"/>
      <c r="B31" s="216"/>
      <c r="C31" s="148" t="s">
        <v>283</v>
      </c>
      <c r="D31" s="145" t="s">
        <v>404</v>
      </c>
      <c r="E31" s="325"/>
      <c r="F31" s="325"/>
      <c r="G31" s="325"/>
      <c r="H31" s="325"/>
      <c r="I31" s="325"/>
      <c r="J31" s="325"/>
      <c r="K31" s="423"/>
      <c r="L31" s="325"/>
      <c r="M31" s="417"/>
      <c r="N31" s="426"/>
      <c r="O31" s="163"/>
      <c r="P31" s="163"/>
      <c r="R31" s="141"/>
      <c r="S31" s="141"/>
      <c r="T31" s="141"/>
    </row>
    <row r="32" spans="1:22" ht="52" x14ac:dyDescent="0.6">
      <c r="A32" s="398"/>
      <c r="B32" s="216"/>
      <c r="C32" s="148" t="s">
        <v>284</v>
      </c>
      <c r="D32" s="145" t="s">
        <v>185</v>
      </c>
      <c r="E32" s="325"/>
      <c r="F32" s="325"/>
      <c r="G32" s="325"/>
      <c r="H32" s="325"/>
      <c r="I32" s="325"/>
      <c r="J32" s="325"/>
      <c r="K32" s="423"/>
      <c r="L32" s="325"/>
      <c r="M32" s="417"/>
      <c r="N32" s="426"/>
      <c r="O32" s="163"/>
      <c r="P32" s="163"/>
      <c r="R32" s="141"/>
      <c r="S32" s="141"/>
      <c r="T32" s="141"/>
    </row>
    <row r="33" spans="1:22" ht="84" customHeight="1" x14ac:dyDescent="0.6">
      <c r="A33" s="398"/>
      <c r="B33" s="216"/>
      <c r="C33" s="148" t="s">
        <v>285</v>
      </c>
      <c r="D33" s="145" t="s">
        <v>404</v>
      </c>
      <c r="E33" s="325"/>
      <c r="F33" s="325"/>
      <c r="G33" s="325"/>
      <c r="H33" s="325"/>
      <c r="I33" s="325"/>
      <c r="J33" s="325"/>
      <c r="K33" s="423"/>
      <c r="L33" s="325"/>
      <c r="M33" s="417"/>
      <c r="N33" s="426"/>
      <c r="O33" s="163"/>
      <c r="P33" s="163"/>
      <c r="R33" s="141"/>
      <c r="S33" s="141"/>
      <c r="T33" s="141"/>
    </row>
    <row r="34" spans="1:22" ht="112.5" customHeight="1" x14ac:dyDescent="0.6">
      <c r="A34" s="398"/>
      <c r="B34" s="216"/>
      <c r="C34" s="148" t="s">
        <v>286</v>
      </c>
      <c r="D34" s="145" t="s">
        <v>404</v>
      </c>
      <c r="E34" s="325"/>
      <c r="F34" s="325"/>
      <c r="G34" s="325"/>
      <c r="H34" s="325"/>
      <c r="I34" s="325"/>
      <c r="J34" s="325"/>
      <c r="K34" s="423"/>
      <c r="L34" s="325"/>
      <c r="M34" s="417"/>
      <c r="N34" s="426"/>
      <c r="O34" s="163"/>
      <c r="P34" s="163"/>
      <c r="R34" s="141"/>
      <c r="S34" s="141"/>
      <c r="T34" s="141"/>
    </row>
    <row r="35" spans="1:22" ht="81" customHeight="1" thickBot="1" x14ac:dyDescent="0.65">
      <c r="A35" s="399"/>
      <c r="B35" s="217"/>
      <c r="C35" s="149" t="s">
        <v>287</v>
      </c>
      <c r="D35" s="151" t="s">
        <v>185</v>
      </c>
      <c r="E35" s="407"/>
      <c r="F35" s="407"/>
      <c r="G35" s="407"/>
      <c r="H35" s="407"/>
      <c r="I35" s="407"/>
      <c r="J35" s="407"/>
      <c r="K35" s="424"/>
      <c r="L35" s="407"/>
      <c r="M35" s="418"/>
      <c r="N35" s="427"/>
      <c r="O35" s="163"/>
      <c r="P35" s="163"/>
      <c r="R35" s="141"/>
      <c r="S35" s="141"/>
      <c r="T35" s="141"/>
    </row>
    <row r="36" spans="1:22" ht="52" x14ac:dyDescent="0.6">
      <c r="A36" s="397" t="s">
        <v>288</v>
      </c>
      <c r="B36" s="215" t="s">
        <v>105</v>
      </c>
      <c r="C36" s="150" t="s">
        <v>289</v>
      </c>
      <c r="D36" s="150" t="s">
        <v>189</v>
      </c>
      <c r="E36" s="410" t="s">
        <v>88</v>
      </c>
      <c r="F36" s="410" t="s">
        <v>88</v>
      </c>
      <c r="G36" s="414" t="s">
        <v>88</v>
      </c>
      <c r="H36" s="410" t="s">
        <v>88</v>
      </c>
      <c r="I36" s="415" t="s">
        <v>88</v>
      </c>
      <c r="J36" s="410" t="s">
        <v>120</v>
      </c>
      <c r="K36" s="434" t="s">
        <v>405</v>
      </c>
      <c r="L36" s="410" t="s">
        <v>189</v>
      </c>
      <c r="M36" s="416"/>
      <c r="N36" s="412"/>
      <c r="O36" s="162"/>
      <c r="P36" s="162"/>
      <c r="R36" s="141" t="str">
        <f>IF(OR(J36='Drop downs'!$G$7,J36='Drop downs'!$G$5), B36&amp;": "&amp;K36&amp;CHAR(10),"")</f>
        <v/>
      </c>
      <c r="S36" s="141" t="str">
        <f>IF(J36='Drop downs'!$G$2,B36&amp;": "&amp;K36&amp;""," ")</f>
        <v xml:space="preserve"> </v>
      </c>
      <c r="T36" s="141" t="str">
        <f>IF(Strategic_Policy_01!E36='Drop downs'!$B$6,Strategic_Policy_01!B36&amp;": "&amp;Strategic_Policy_01!K36&amp;"","")</f>
        <v/>
      </c>
      <c r="U36" s="126" t="str">
        <f>IF(M36&gt;0,B36&amp;":"&amp;M36&amp;"
","")</f>
        <v/>
      </c>
      <c r="V36" s="126" t="str">
        <f>IF(N36&gt;0,B36&amp;":"&amp;N36&amp;"
","")</f>
        <v/>
      </c>
    </row>
    <row r="37" spans="1:22" ht="52" x14ac:dyDescent="0.6">
      <c r="A37" s="398"/>
      <c r="B37" s="216"/>
      <c r="C37" s="145" t="s">
        <v>290</v>
      </c>
      <c r="D37" s="145" t="s">
        <v>189</v>
      </c>
      <c r="E37" s="325"/>
      <c r="F37" s="325"/>
      <c r="G37" s="325"/>
      <c r="H37" s="325"/>
      <c r="I37" s="325"/>
      <c r="J37" s="432"/>
      <c r="K37" s="401"/>
      <c r="L37" s="325"/>
      <c r="M37" s="417"/>
      <c r="N37" s="419"/>
      <c r="O37" s="162"/>
      <c r="P37" s="162"/>
      <c r="R37" s="141"/>
      <c r="S37" s="141"/>
      <c r="T37" s="141"/>
    </row>
    <row r="38" spans="1:22" ht="52" x14ac:dyDescent="0.6">
      <c r="A38" s="398"/>
      <c r="B38" s="216"/>
      <c r="C38" s="145" t="s">
        <v>291</v>
      </c>
      <c r="D38" s="145" t="s">
        <v>189</v>
      </c>
      <c r="E38" s="325"/>
      <c r="F38" s="325"/>
      <c r="G38" s="325"/>
      <c r="H38" s="325"/>
      <c r="I38" s="325"/>
      <c r="J38" s="432"/>
      <c r="K38" s="401"/>
      <c r="L38" s="325"/>
      <c r="M38" s="417"/>
      <c r="N38" s="419"/>
      <c r="O38" s="162"/>
      <c r="P38" s="162"/>
      <c r="R38" s="141"/>
      <c r="S38" s="141"/>
      <c r="T38" s="141"/>
    </row>
    <row r="39" spans="1:22" ht="78" x14ac:dyDescent="0.6">
      <c r="A39" s="398"/>
      <c r="B39" s="216"/>
      <c r="C39" s="145" t="s">
        <v>292</v>
      </c>
      <c r="D39" s="145" t="s">
        <v>189</v>
      </c>
      <c r="E39" s="325"/>
      <c r="F39" s="325"/>
      <c r="G39" s="325"/>
      <c r="H39" s="325"/>
      <c r="I39" s="325"/>
      <c r="J39" s="432"/>
      <c r="K39" s="401"/>
      <c r="L39" s="325"/>
      <c r="M39" s="417"/>
      <c r="N39" s="419"/>
      <c r="O39" s="162"/>
      <c r="P39" s="162"/>
      <c r="R39" s="141"/>
      <c r="S39" s="141"/>
      <c r="T39" s="141"/>
    </row>
    <row r="40" spans="1:22" ht="104" x14ac:dyDescent="0.6">
      <c r="A40" s="398"/>
      <c r="B40" s="216"/>
      <c r="C40" s="145" t="s">
        <v>293</v>
      </c>
      <c r="D40" s="145" t="s">
        <v>189</v>
      </c>
      <c r="E40" s="325"/>
      <c r="F40" s="325"/>
      <c r="G40" s="325"/>
      <c r="H40" s="325"/>
      <c r="I40" s="325"/>
      <c r="J40" s="432"/>
      <c r="K40" s="401"/>
      <c r="L40" s="325"/>
      <c r="M40" s="417"/>
      <c r="N40" s="419"/>
      <c r="O40" s="162"/>
      <c r="P40" s="162"/>
      <c r="R40" s="141"/>
      <c r="S40" s="141"/>
      <c r="T40" s="141"/>
    </row>
    <row r="41" spans="1:22" ht="78.5" thickBot="1" x14ac:dyDescent="0.65">
      <c r="A41" s="399"/>
      <c r="B41" s="217"/>
      <c r="C41" s="151" t="s">
        <v>294</v>
      </c>
      <c r="D41" s="151" t="s">
        <v>189</v>
      </c>
      <c r="E41" s="407"/>
      <c r="F41" s="407"/>
      <c r="G41" s="407"/>
      <c r="H41" s="407"/>
      <c r="I41" s="407"/>
      <c r="J41" s="433"/>
      <c r="K41" s="402"/>
      <c r="L41" s="407"/>
      <c r="M41" s="418"/>
      <c r="N41" s="413"/>
      <c r="O41" s="162"/>
      <c r="P41" s="162"/>
      <c r="R41" s="141"/>
      <c r="S41" s="141"/>
      <c r="T41" s="141"/>
    </row>
    <row r="42" spans="1:22" ht="78" x14ac:dyDescent="0.6">
      <c r="A42" s="397" t="s">
        <v>295</v>
      </c>
      <c r="B42" s="215" t="s">
        <v>106</v>
      </c>
      <c r="C42" s="150" t="s">
        <v>296</v>
      </c>
      <c r="D42" s="150" t="s">
        <v>400</v>
      </c>
      <c r="E42" s="410" t="s">
        <v>364</v>
      </c>
      <c r="F42" s="410" t="s">
        <v>401</v>
      </c>
      <c r="G42" s="414" t="s">
        <v>358</v>
      </c>
      <c r="H42" s="410" t="s">
        <v>356</v>
      </c>
      <c r="I42" s="415" t="s">
        <v>357</v>
      </c>
      <c r="J42" s="428" t="s">
        <v>402</v>
      </c>
      <c r="K42" s="429" t="s">
        <v>805</v>
      </c>
      <c r="L42" s="410" t="s">
        <v>189</v>
      </c>
      <c r="M42" s="416"/>
      <c r="N42" s="425" t="s">
        <v>406</v>
      </c>
      <c r="O42" s="163"/>
      <c r="P42" s="163"/>
      <c r="R42" s="141" t="str">
        <f>IF(OR(J42='Drop downs'!$G$7,J42='Drop downs'!$G$5), B42&amp;": "&amp;K42&amp;CHAR(10),"")</f>
        <v/>
      </c>
      <c r="S42" s="141" t="str">
        <f>IF(J42='Drop downs'!$G$2,B42&amp;": "&amp;K42&amp;""," ")</f>
        <v xml:space="preserve"> </v>
      </c>
      <c r="T42" s="141" t="str">
        <f>IF(Strategic_Policy_01!E42='Drop downs'!$B$6,Strategic_Policy_01!B42&amp;": "&amp;Strategic_Policy_01!K42&amp;"","")</f>
        <v/>
      </c>
      <c r="U42" s="126" t="str">
        <f>IF(M42&gt;0,B42&amp;":"&amp;M42&amp;"
","")</f>
        <v/>
      </c>
      <c r="V42" s="126" t="str">
        <f>IF(N42&gt;0,B42&amp;":"&amp;N42&amp;"
","")</f>
        <v xml:space="preserve">IIA6:The policy could perform more positively if it specifically mentioned encouraging the design of new developments to optimise sustainable accessibility for all e.g. by walking and cycling. 
</v>
      </c>
    </row>
    <row r="43" spans="1:22" ht="121.5" customHeight="1" x14ac:dyDescent="0.6">
      <c r="A43" s="398"/>
      <c r="B43" s="216"/>
      <c r="C43" s="145" t="s">
        <v>297</v>
      </c>
      <c r="D43" s="145" t="s">
        <v>400</v>
      </c>
      <c r="E43" s="325"/>
      <c r="F43" s="325"/>
      <c r="G43" s="325"/>
      <c r="H43" s="325"/>
      <c r="I43" s="325"/>
      <c r="J43" s="325"/>
      <c r="K43" s="430"/>
      <c r="L43" s="325"/>
      <c r="M43" s="417"/>
      <c r="N43" s="426"/>
      <c r="O43" s="163"/>
      <c r="P43" s="163"/>
      <c r="R43" s="141"/>
      <c r="S43" s="141"/>
      <c r="T43" s="141"/>
    </row>
    <row r="44" spans="1:22" ht="126.75" customHeight="1" x14ac:dyDescent="0.6">
      <c r="A44" s="398"/>
      <c r="B44" s="216"/>
      <c r="C44" s="145" t="s">
        <v>298</v>
      </c>
      <c r="D44" s="145" t="s">
        <v>189</v>
      </c>
      <c r="E44" s="325"/>
      <c r="F44" s="325"/>
      <c r="G44" s="325"/>
      <c r="H44" s="325"/>
      <c r="I44" s="325"/>
      <c r="J44" s="325"/>
      <c r="K44" s="430"/>
      <c r="L44" s="325"/>
      <c r="M44" s="417"/>
      <c r="N44" s="426"/>
      <c r="O44" s="163"/>
      <c r="P44" s="163"/>
      <c r="R44" s="141"/>
      <c r="S44" s="141"/>
      <c r="T44" s="141"/>
    </row>
    <row r="45" spans="1:22" ht="52" x14ac:dyDescent="0.6">
      <c r="A45" s="398"/>
      <c r="B45" s="216"/>
      <c r="C45" s="145" t="s">
        <v>299</v>
      </c>
      <c r="D45" s="145" t="s">
        <v>189</v>
      </c>
      <c r="E45" s="325"/>
      <c r="F45" s="325"/>
      <c r="G45" s="325"/>
      <c r="H45" s="325"/>
      <c r="I45" s="325"/>
      <c r="J45" s="325"/>
      <c r="K45" s="430"/>
      <c r="L45" s="325"/>
      <c r="M45" s="417"/>
      <c r="N45" s="426"/>
      <c r="O45" s="163"/>
      <c r="P45" s="163"/>
      <c r="R45" s="141"/>
      <c r="S45" s="141"/>
      <c r="T45" s="141"/>
    </row>
    <row r="46" spans="1:22" ht="131" customHeight="1" thickBot="1" x14ac:dyDescent="0.65">
      <c r="A46" s="399"/>
      <c r="B46" s="217"/>
      <c r="C46" s="151" t="s">
        <v>300</v>
      </c>
      <c r="D46" s="145" t="s">
        <v>189</v>
      </c>
      <c r="E46" s="407"/>
      <c r="F46" s="407"/>
      <c r="G46" s="407"/>
      <c r="H46" s="407"/>
      <c r="I46" s="407"/>
      <c r="J46" s="407"/>
      <c r="K46" s="431"/>
      <c r="L46" s="407"/>
      <c r="M46" s="418"/>
      <c r="N46" s="427"/>
      <c r="O46" s="163"/>
      <c r="P46" s="163"/>
      <c r="R46" s="141"/>
      <c r="S46" s="141"/>
      <c r="T46" s="141"/>
    </row>
    <row r="47" spans="1:22" ht="130" x14ac:dyDescent="0.6">
      <c r="A47" s="397" t="s">
        <v>301</v>
      </c>
      <c r="B47" s="215" t="s">
        <v>107</v>
      </c>
      <c r="C47" s="150" t="s">
        <v>302</v>
      </c>
      <c r="D47" s="150" t="s">
        <v>189</v>
      </c>
      <c r="E47" s="410" t="s">
        <v>88</v>
      </c>
      <c r="F47" s="410" t="s">
        <v>88</v>
      </c>
      <c r="G47" s="414" t="s">
        <v>88</v>
      </c>
      <c r="H47" s="410" t="s">
        <v>88</v>
      </c>
      <c r="I47" s="415" t="s">
        <v>88</v>
      </c>
      <c r="J47" s="410" t="s">
        <v>120</v>
      </c>
      <c r="K47" s="438" t="s">
        <v>367</v>
      </c>
      <c r="L47" s="410" t="s">
        <v>189</v>
      </c>
      <c r="M47" s="416"/>
      <c r="N47" s="412"/>
      <c r="O47" s="162"/>
      <c r="P47" s="162"/>
      <c r="R47" s="141" t="str">
        <f>IF(OR(J47='Drop downs'!$G$7,J47='Drop downs'!$G$5), B47&amp;": "&amp;K47&amp;CHAR(10),"")</f>
        <v/>
      </c>
      <c r="S47" s="141" t="str">
        <f>IF(J47='Drop downs'!$G$2,B47&amp;": "&amp;K47&amp;""," ")</f>
        <v xml:space="preserve"> </v>
      </c>
      <c r="T47" s="141" t="str">
        <f>IF(Strategic_Policy_01!E47='Drop downs'!$B$6,Strategic_Policy_01!B47&amp;": "&amp;Strategic_Policy_01!K47&amp;"","")</f>
        <v/>
      </c>
      <c r="U47" s="126" t="str">
        <f>IF(M47&gt;0,B47&amp;":"&amp;M47&amp;"
","")</f>
        <v/>
      </c>
      <c r="V47" s="126" t="str">
        <f>IF(N47&gt;0,B47&amp;":"&amp;N47&amp;"
","")</f>
        <v/>
      </c>
    </row>
    <row r="48" spans="1:22" ht="134.25" customHeight="1" thickBot="1" x14ac:dyDescent="0.65">
      <c r="A48" s="399"/>
      <c r="B48" s="217"/>
      <c r="C48" s="146" t="s">
        <v>303</v>
      </c>
      <c r="D48" s="146" t="s">
        <v>189</v>
      </c>
      <c r="E48" s="407"/>
      <c r="F48" s="407"/>
      <c r="G48" s="407"/>
      <c r="H48" s="407"/>
      <c r="I48" s="407"/>
      <c r="J48" s="407"/>
      <c r="K48" s="431"/>
      <c r="L48" s="407"/>
      <c r="M48" s="418"/>
      <c r="N48" s="413"/>
      <c r="O48" s="162"/>
      <c r="P48" s="162"/>
      <c r="R48" s="141" t="str">
        <f>IF(OR(J48='Drop downs'!$G$7,J48='Drop downs'!$G$5), B48&amp;": "&amp;K48&amp;CHAR(10),"")</f>
        <v/>
      </c>
      <c r="S48" s="141" t="str">
        <f>IF(J48='Drop downs'!$G$2,B48&amp;": "&amp;K48&amp;""," ")</f>
        <v xml:space="preserve"> </v>
      </c>
      <c r="T48" s="141" t="str">
        <f>IF(Strategic_Policy_01!E48='Drop downs'!$B$6,Strategic_Policy_01!B48&amp;": "&amp;Strategic_Policy_01!K48&amp;"","")</f>
        <v xml:space="preserve">: </v>
      </c>
    </row>
    <row r="49" spans="1:22" ht="78" x14ac:dyDescent="0.6">
      <c r="A49" s="397" t="s">
        <v>304</v>
      </c>
      <c r="B49" s="215" t="s">
        <v>108</v>
      </c>
      <c r="C49" s="140" t="s">
        <v>305</v>
      </c>
      <c r="D49" s="140" t="s">
        <v>189</v>
      </c>
      <c r="E49" s="410" t="s">
        <v>88</v>
      </c>
      <c r="F49" s="410" t="s">
        <v>88</v>
      </c>
      <c r="G49" s="414" t="s">
        <v>88</v>
      </c>
      <c r="H49" s="410" t="s">
        <v>88</v>
      </c>
      <c r="I49" s="415" t="s">
        <v>88</v>
      </c>
      <c r="J49" s="410" t="s">
        <v>120</v>
      </c>
      <c r="K49" s="438" t="s">
        <v>367</v>
      </c>
      <c r="L49" s="410" t="s">
        <v>189</v>
      </c>
      <c r="M49" s="416"/>
      <c r="N49" s="412"/>
      <c r="O49" s="162"/>
      <c r="P49" s="162"/>
      <c r="R49" s="141" t="str">
        <f>IF(OR(J49='Drop downs'!$G$7,J49='Drop downs'!$G$5), B49&amp;": "&amp;K49&amp;CHAR(10),"")</f>
        <v/>
      </c>
      <c r="S49" s="141" t="str">
        <f>IF(J49='Drop downs'!$G$2,B49&amp;": "&amp;K49&amp;""," ")</f>
        <v xml:space="preserve"> </v>
      </c>
      <c r="T49" s="141" t="str">
        <f>IF(Strategic_Policy_01!E49='Drop downs'!$B$6,Strategic_Policy_01!B49&amp;": "&amp;Strategic_Policy_01!K49&amp;"","")</f>
        <v/>
      </c>
      <c r="U49" s="126" t="str">
        <f>IF(M49&gt;0,B49&amp;":"&amp;M49&amp;"
","")</f>
        <v/>
      </c>
      <c r="V49" s="126" t="str">
        <f>IF(N49&gt;0,B49&amp;":"&amp;N49&amp;"
","")</f>
        <v/>
      </c>
    </row>
    <row r="50" spans="1:22" ht="52" x14ac:dyDescent="0.6">
      <c r="A50" s="398"/>
      <c r="B50" s="216"/>
      <c r="C50" s="142" t="s">
        <v>306</v>
      </c>
      <c r="D50" s="142" t="s">
        <v>189</v>
      </c>
      <c r="E50" s="325"/>
      <c r="F50" s="325"/>
      <c r="G50" s="325"/>
      <c r="H50" s="325"/>
      <c r="I50" s="325"/>
      <c r="J50" s="325"/>
      <c r="K50" s="430"/>
      <c r="L50" s="325"/>
      <c r="M50" s="417"/>
      <c r="N50" s="419"/>
      <c r="O50" s="162"/>
      <c r="P50" s="162"/>
      <c r="R50" s="141"/>
      <c r="S50" s="141"/>
      <c r="T50" s="141"/>
    </row>
    <row r="51" spans="1:22" ht="26" x14ac:dyDescent="0.6">
      <c r="A51" s="398"/>
      <c r="B51" s="216"/>
      <c r="C51" s="152" t="s">
        <v>307</v>
      </c>
      <c r="D51" s="142" t="s">
        <v>189</v>
      </c>
      <c r="E51" s="325"/>
      <c r="F51" s="325"/>
      <c r="G51" s="325"/>
      <c r="H51" s="325"/>
      <c r="I51" s="325"/>
      <c r="J51" s="325"/>
      <c r="K51" s="430"/>
      <c r="L51" s="325"/>
      <c r="M51" s="417"/>
      <c r="N51" s="419"/>
      <c r="O51" s="162"/>
      <c r="P51" s="162"/>
      <c r="R51" s="141"/>
      <c r="S51" s="141"/>
      <c r="T51" s="141"/>
    </row>
    <row r="52" spans="1:22" ht="26" x14ac:dyDescent="0.6">
      <c r="A52" s="398"/>
      <c r="B52" s="216"/>
      <c r="C52" s="142" t="s">
        <v>308</v>
      </c>
      <c r="D52" s="142" t="s">
        <v>189</v>
      </c>
      <c r="E52" s="325"/>
      <c r="F52" s="325"/>
      <c r="G52" s="325"/>
      <c r="H52" s="325"/>
      <c r="I52" s="325"/>
      <c r="J52" s="325"/>
      <c r="K52" s="430"/>
      <c r="L52" s="325"/>
      <c r="M52" s="417"/>
      <c r="N52" s="419"/>
      <c r="O52" s="162"/>
      <c r="P52" s="162"/>
      <c r="R52" s="141"/>
      <c r="S52" s="141"/>
      <c r="T52" s="141"/>
    </row>
    <row r="53" spans="1:22" ht="26.5" thickBot="1" x14ac:dyDescent="0.65">
      <c r="A53" s="399"/>
      <c r="B53" s="217"/>
      <c r="C53" s="143" t="s">
        <v>309</v>
      </c>
      <c r="D53" s="142" t="s">
        <v>189</v>
      </c>
      <c r="E53" s="407"/>
      <c r="F53" s="407"/>
      <c r="G53" s="407"/>
      <c r="H53" s="407"/>
      <c r="I53" s="407"/>
      <c r="J53" s="407"/>
      <c r="K53" s="431"/>
      <c r="L53" s="407"/>
      <c r="M53" s="418"/>
      <c r="N53" s="413"/>
      <c r="O53" s="162"/>
      <c r="P53" s="162"/>
      <c r="R53" s="141"/>
      <c r="S53" s="141"/>
      <c r="T53" s="141"/>
    </row>
    <row r="54" spans="1:22" ht="86.25" customHeight="1" x14ac:dyDescent="0.6">
      <c r="A54" s="397" t="s">
        <v>310</v>
      </c>
      <c r="B54" s="215" t="s">
        <v>109</v>
      </c>
      <c r="C54" s="153" t="s">
        <v>311</v>
      </c>
      <c r="D54" s="140" t="s">
        <v>189</v>
      </c>
      <c r="E54" s="410" t="s">
        <v>88</v>
      </c>
      <c r="F54" s="410" t="s">
        <v>88</v>
      </c>
      <c r="G54" s="414" t="s">
        <v>88</v>
      </c>
      <c r="H54" s="410" t="s">
        <v>88</v>
      </c>
      <c r="I54" s="415" t="s">
        <v>88</v>
      </c>
      <c r="J54" s="410" t="s">
        <v>120</v>
      </c>
      <c r="K54" s="400" t="s">
        <v>367</v>
      </c>
      <c r="L54" s="410" t="s">
        <v>189</v>
      </c>
      <c r="M54" s="439"/>
      <c r="N54" s="412"/>
      <c r="O54" s="162"/>
      <c r="P54" s="162"/>
      <c r="Q54" s="127"/>
      <c r="R54" s="141" t="str">
        <f>IF(OR(J54='Drop downs'!$G$7,J54='Drop downs'!$G$5), B54&amp;": "&amp;K54&amp;CHAR(10),"")</f>
        <v/>
      </c>
      <c r="S54" s="141" t="str">
        <f>IF(J54='Drop downs'!$G$2,B54&amp;": "&amp;K54&amp;""," ")</f>
        <v xml:space="preserve"> </v>
      </c>
      <c r="T54" s="141" t="str">
        <f>IF(Strategic_Policy_01!E54='Drop downs'!$B$6,Strategic_Policy_01!B54&amp;": "&amp;Strategic_Policy_01!K54&amp;"","")</f>
        <v/>
      </c>
      <c r="U54" s="126" t="str">
        <f>IF(M54&gt;0,B54&amp;":"&amp;M54&amp;"
","")</f>
        <v/>
      </c>
      <c r="V54" s="126" t="str">
        <f>IF(N54&gt;0,B54&amp;":"&amp;N54&amp;"
","")</f>
        <v/>
      </c>
    </row>
    <row r="55" spans="1:22" ht="52" x14ac:dyDescent="0.6">
      <c r="A55" s="398"/>
      <c r="B55" s="216"/>
      <c r="C55" s="154" t="s">
        <v>312</v>
      </c>
      <c r="D55" s="142" t="s">
        <v>189</v>
      </c>
      <c r="E55" s="325"/>
      <c r="F55" s="325"/>
      <c r="G55" s="325"/>
      <c r="H55" s="325"/>
      <c r="I55" s="325"/>
      <c r="J55" s="325"/>
      <c r="K55" s="401"/>
      <c r="L55" s="325"/>
      <c r="M55" s="440"/>
      <c r="N55" s="419"/>
      <c r="O55" s="162"/>
      <c r="P55" s="162"/>
      <c r="Q55" s="127"/>
      <c r="R55" s="141"/>
      <c r="S55" s="141"/>
      <c r="T55" s="141"/>
    </row>
    <row r="56" spans="1:22" ht="78.5" thickBot="1" x14ac:dyDescent="0.65">
      <c r="A56" s="399"/>
      <c r="B56" s="217"/>
      <c r="C56" s="155" t="s">
        <v>313</v>
      </c>
      <c r="D56" s="143" t="s">
        <v>189</v>
      </c>
      <c r="E56" s="407"/>
      <c r="F56" s="407"/>
      <c r="G56" s="407"/>
      <c r="H56" s="407"/>
      <c r="I56" s="407"/>
      <c r="J56" s="407"/>
      <c r="K56" s="402"/>
      <c r="L56" s="407"/>
      <c r="M56" s="441"/>
      <c r="N56" s="413"/>
      <c r="O56" s="162"/>
      <c r="P56" s="162"/>
      <c r="R56" s="141"/>
      <c r="S56" s="141"/>
      <c r="T56" s="141"/>
    </row>
    <row r="57" spans="1:22" ht="26.5" thickBot="1" x14ac:dyDescent="0.65">
      <c r="A57" s="397" t="s">
        <v>314</v>
      </c>
      <c r="B57" s="215" t="s">
        <v>110</v>
      </c>
      <c r="C57" s="140" t="s">
        <v>315</v>
      </c>
      <c r="D57" s="140" t="s">
        <v>189</v>
      </c>
      <c r="E57" s="410" t="s">
        <v>88</v>
      </c>
      <c r="F57" s="410" t="s">
        <v>88</v>
      </c>
      <c r="G57" s="414" t="s">
        <v>88</v>
      </c>
      <c r="H57" s="410" t="s">
        <v>88</v>
      </c>
      <c r="I57" s="415" t="s">
        <v>88</v>
      </c>
      <c r="J57" s="410" t="s">
        <v>120</v>
      </c>
      <c r="K57" s="400" t="s">
        <v>367</v>
      </c>
      <c r="L57" s="410" t="s">
        <v>189</v>
      </c>
      <c r="M57" s="416"/>
      <c r="N57" s="412"/>
      <c r="O57" s="162"/>
      <c r="P57" s="162"/>
      <c r="R57" s="141" t="str">
        <f>IF(OR(J57='Drop downs'!$G$7,J57='Drop downs'!$G$5), B57&amp;": "&amp;K57&amp;CHAR(10),"")</f>
        <v/>
      </c>
      <c r="S57" s="141" t="str">
        <f>IF(J57='Drop downs'!$G$2,B57&amp;": "&amp;K57&amp;""," ")</f>
        <v xml:space="preserve"> </v>
      </c>
      <c r="T57" s="141" t="str">
        <f>IF(Strategic_Policy_01!E57='Drop downs'!$B$6,Strategic_Policy_01!B57&amp;": "&amp;Strategic_Policy_01!K57&amp;"","")</f>
        <v/>
      </c>
      <c r="U57" s="126" t="str">
        <f>IF(M57&gt;0,B57&amp;":"&amp;M57&amp;"
","")</f>
        <v/>
      </c>
      <c r="V57" s="126" t="str">
        <f>IF(N57&gt;0,B57&amp;":"&amp;N57&amp;"
","")</f>
        <v/>
      </c>
    </row>
    <row r="58" spans="1:22" ht="52.5" thickBot="1" x14ac:dyDescent="0.65">
      <c r="A58" s="398"/>
      <c r="B58" s="216"/>
      <c r="C58" s="142" t="s">
        <v>316</v>
      </c>
      <c r="D58" s="140" t="s">
        <v>189</v>
      </c>
      <c r="E58" s="325"/>
      <c r="F58" s="325"/>
      <c r="G58" s="325"/>
      <c r="H58" s="325"/>
      <c r="I58" s="325"/>
      <c r="J58" s="325"/>
      <c r="K58" s="401"/>
      <c r="L58" s="325"/>
      <c r="M58" s="417"/>
      <c r="N58" s="419"/>
      <c r="O58" s="162"/>
      <c r="P58" s="162"/>
      <c r="R58" s="141"/>
      <c r="S58" s="141"/>
      <c r="T58" s="141"/>
    </row>
    <row r="59" spans="1:22" ht="26.5" thickBot="1" x14ac:dyDescent="0.65">
      <c r="A59" s="398"/>
      <c r="B59" s="216"/>
      <c r="C59" s="142" t="s">
        <v>317</v>
      </c>
      <c r="D59" s="140" t="s">
        <v>189</v>
      </c>
      <c r="E59" s="325"/>
      <c r="F59" s="325"/>
      <c r="G59" s="325"/>
      <c r="H59" s="325"/>
      <c r="I59" s="325"/>
      <c r="J59" s="325"/>
      <c r="K59" s="401"/>
      <c r="L59" s="325"/>
      <c r="M59" s="417"/>
      <c r="N59" s="419"/>
      <c r="O59" s="162"/>
      <c r="P59" s="162"/>
      <c r="R59" s="141"/>
      <c r="S59" s="141"/>
      <c r="T59" s="141"/>
    </row>
    <row r="60" spans="1:22" ht="52.5" thickBot="1" x14ac:dyDescent="0.65">
      <c r="A60" s="398"/>
      <c r="B60" s="216"/>
      <c r="C60" s="142" t="s">
        <v>318</v>
      </c>
      <c r="D60" s="140" t="s">
        <v>189</v>
      </c>
      <c r="E60" s="325"/>
      <c r="F60" s="325"/>
      <c r="G60" s="325"/>
      <c r="H60" s="325"/>
      <c r="I60" s="325"/>
      <c r="J60" s="325"/>
      <c r="K60" s="401"/>
      <c r="L60" s="325"/>
      <c r="M60" s="417"/>
      <c r="N60" s="419"/>
      <c r="O60" s="162"/>
      <c r="P60" s="162"/>
      <c r="R60" s="141"/>
      <c r="S60" s="141"/>
      <c r="T60" s="141"/>
    </row>
    <row r="61" spans="1:22" ht="26.5" thickBot="1" x14ac:dyDescent="0.65">
      <c r="A61" s="398"/>
      <c r="B61" s="216"/>
      <c r="C61" s="142" t="s">
        <v>319</v>
      </c>
      <c r="D61" s="140" t="s">
        <v>189</v>
      </c>
      <c r="E61" s="325"/>
      <c r="F61" s="325"/>
      <c r="G61" s="325"/>
      <c r="H61" s="325"/>
      <c r="I61" s="325"/>
      <c r="J61" s="325"/>
      <c r="K61" s="401"/>
      <c r="L61" s="325"/>
      <c r="M61" s="417"/>
      <c r="N61" s="419"/>
      <c r="O61" s="162"/>
      <c r="P61" s="162"/>
      <c r="R61" s="141"/>
      <c r="S61" s="141"/>
      <c r="T61" s="141"/>
    </row>
    <row r="62" spans="1:22" ht="26.5" thickBot="1" x14ac:dyDescent="0.65">
      <c r="A62" s="398"/>
      <c r="B62" s="216"/>
      <c r="C62" s="142" t="s">
        <v>320</v>
      </c>
      <c r="D62" s="140" t="s">
        <v>189</v>
      </c>
      <c r="E62" s="325"/>
      <c r="F62" s="325"/>
      <c r="G62" s="325"/>
      <c r="H62" s="325"/>
      <c r="I62" s="325"/>
      <c r="J62" s="325"/>
      <c r="K62" s="401"/>
      <c r="L62" s="325"/>
      <c r="M62" s="417"/>
      <c r="N62" s="419"/>
      <c r="O62" s="162"/>
      <c r="P62" s="162"/>
      <c r="R62" s="141"/>
      <c r="S62" s="141"/>
      <c r="T62" s="141"/>
    </row>
    <row r="63" spans="1:22" ht="78.5" thickBot="1" x14ac:dyDescent="0.65">
      <c r="A63" s="398"/>
      <c r="B63" s="216"/>
      <c r="C63" s="142" t="s">
        <v>321</v>
      </c>
      <c r="D63" s="140" t="s">
        <v>189</v>
      </c>
      <c r="E63" s="325"/>
      <c r="F63" s="325"/>
      <c r="G63" s="325"/>
      <c r="H63" s="325"/>
      <c r="I63" s="325"/>
      <c r="J63" s="325"/>
      <c r="K63" s="401"/>
      <c r="L63" s="325"/>
      <c r="M63" s="417"/>
      <c r="N63" s="419"/>
      <c r="O63" s="162"/>
      <c r="P63" s="162"/>
      <c r="R63" s="141"/>
      <c r="S63" s="141"/>
      <c r="T63" s="141"/>
    </row>
    <row r="64" spans="1:22" ht="26.5" thickBot="1" x14ac:dyDescent="0.65">
      <c r="A64" s="399"/>
      <c r="B64" s="217"/>
      <c r="C64" s="143" t="s">
        <v>322</v>
      </c>
      <c r="D64" s="140" t="s">
        <v>189</v>
      </c>
      <c r="E64" s="407"/>
      <c r="F64" s="407"/>
      <c r="G64" s="407"/>
      <c r="H64" s="407"/>
      <c r="I64" s="407"/>
      <c r="J64" s="407"/>
      <c r="K64" s="402"/>
      <c r="L64" s="407"/>
      <c r="M64" s="418"/>
      <c r="N64" s="413"/>
      <c r="O64" s="162"/>
      <c r="P64" s="162"/>
      <c r="R64" s="141"/>
      <c r="S64" s="141"/>
      <c r="T64" s="141"/>
    </row>
    <row r="65" spans="1:22" ht="52" x14ac:dyDescent="0.6">
      <c r="A65" s="397" t="s">
        <v>843</v>
      </c>
      <c r="B65" s="215" t="s">
        <v>111</v>
      </c>
      <c r="C65" s="147" t="s">
        <v>845</v>
      </c>
      <c r="D65" s="140" t="s">
        <v>400</v>
      </c>
      <c r="E65" s="410" t="s">
        <v>364</v>
      </c>
      <c r="F65" s="410" t="s">
        <v>401</v>
      </c>
      <c r="G65" s="414" t="s">
        <v>358</v>
      </c>
      <c r="H65" s="410" t="s">
        <v>407</v>
      </c>
      <c r="I65" s="415" t="s">
        <v>357</v>
      </c>
      <c r="J65" s="410" t="s">
        <v>402</v>
      </c>
      <c r="K65" s="400" t="s">
        <v>408</v>
      </c>
      <c r="L65" s="410" t="s">
        <v>189</v>
      </c>
      <c r="M65" s="416"/>
      <c r="N65" s="412"/>
      <c r="O65" s="162"/>
      <c r="P65" s="162"/>
      <c r="R65" s="141" t="str">
        <f>IF(OR(J65='Drop downs'!$G$7,J65='Drop downs'!$G$5), B65&amp;": "&amp;K65&amp;CHAR(10),"")</f>
        <v/>
      </c>
      <c r="S65" s="141" t="str">
        <f>IF(J65='Drop downs'!$G$2,B65&amp;": "&amp;K65&amp;""," ")</f>
        <v xml:space="preserve"> </v>
      </c>
      <c r="T65" s="141" t="str">
        <f>IF(Strategic_Policy_01!E65='Drop downs'!$B$6,Strategic_Policy_01!B65&amp;": "&amp;Strategic_Policy_01!K65&amp;"","")</f>
        <v/>
      </c>
      <c r="U65" s="126" t="str">
        <f>IF(M65&gt;0,B65&amp;":"&amp;M65&amp;"
","")</f>
        <v/>
      </c>
      <c r="V65" s="126" t="str">
        <f>IF(N65&gt;0,B65&amp;":"&amp;N65&amp;"
","")</f>
        <v/>
      </c>
    </row>
    <row r="66" spans="1:22" ht="26" x14ac:dyDescent="0.6">
      <c r="A66" s="398"/>
      <c r="B66" s="216"/>
      <c r="C66" s="148" t="s">
        <v>325</v>
      </c>
      <c r="D66" s="142" t="s">
        <v>404</v>
      </c>
      <c r="E66" s="325"/>
      <c r="F66" s="325"/>
      <c r="G66" s="325"/>
      <c r="H66" s="325"/>
      <c r="I66" s="325"/>
      <c r="J66" s="325"/>
      <c r="K66" s="401"/>
      <c r="L66" s="325"/>
      <c r="M66" s="417"/>
      <c r="N66" s="419"/>
      <c r="O66" s="162"/>
      <c r="P66" s="162"/>
      <c r="R66" s="141"/>
      <c r="S66" s="141"/>
      <c r="T66" s="141"/>
    </row>
    <row r="67" spans="1:22" ht="78" x14ac:dyDescent="0.6">
      <c r="A67" s="398"/>
      <c r="B67" s="216"/>
      <c r="C67" s="148" t="s">
        <v>326</v>
      </c>
      <c r="D67" s="142" t="s">
        <v>400</v>
      </c>
      <c r="E67" s="325"/>
      <c r="F67" s="325"/>
      <c r="G67" s="325"/>
      <c r="H67" s="325"/>
      <c r="I67" s="325"/>
      <c r="J67" s="325"/>
      <c r="K67" s="401"/>
      <c r="L67" s="325"/>
      <c r="M67" s="417"/>
      <c r="N67" s="419"/>
      <c r="O67" s="162"/>
      <c r="P67" s="162"/>
      <c r="R67" s="141"/>
      <c r="S67" s="141"/>
      <c r="T67" s="141"/>
    </row>
    <row r="68" spans="1:22" ht="176.25" customHeight="1" x14ac:dyDescent="0.6">
      <c r="A68" s="398"/>
      <c r="B68" s="216"/>
      <c r="C68" s="148" t="s">
        <v>327</v>
      </c>
      <c r="D68" s="142" t="s">
        <v>404</v>
      </c>
      <c r="E68" s="325"/>
      <c r="F68" s="325"/>
      <c r="G68" s="325"/>
      <c r="H68" s="325"/>
      <c r="I68" s="325"/>
      <c r="J68" s="325"/>
      <c r="K68" s="401"/>
      <c r="L68" s="325"/>
      <c r="M68" s="417"/>
      <c r="N68" s="419"/>
      <c r="O68" s="162"/>
      <c r="P68" s="162"/>
      <c r="R68" s="141"/>
      <c r="S68" s="141"/>
      <c r="T68" s="141"/>
    </row>
    <row r="69" spans="1:22" ht="26" x14ac:dyDescent="0.6">
      <c r="A69" s="398"/>
      <c r="B69" s="216"/>
      <c r="C69" s="148" t="s">
        <v>846</v>
      </c>
      <c r="D69" s="142" t="s">
        <v>404</v>
      </c>
      <c r="E69" s="325"/>
      <c r="F69" s="325"/>
      <c r="G69" s="325"/>
      <c r="H69" s="325"/>
      <c r="I69" s="325"/>
      <c r="J69" s="325"/>
      <c r="K69" s="401"/>
      <c r="L69" s="325"/>
      <c r="M69" s="417"/>
      <c r="N69" s="419"/>
      <c r="O69" s="162"/>
      <c r="P69" s="162"/>
      <c r="R69" s="141"/>
      <c r="S69" s="141"/>
      <c r="T69" s="141"/>
    </row>
    <row r="70" spans="1:22" ht="26" x14ac:dyDescent="0.6">
      <c r="A70" s="398"/>
      <c r="B70" s="216"/>
      <c r="C70" s="148" t="s">
        <v>329</v>
      </c>
      <c r="D70" s="142" t="s">
        <v>404</v>
      </c>
      <c r="E70" s="325"/>
      <c r="F70" s="325"/>
      <c r="G70" s="325"/>
      <c r="H70" s="325"/>
      <c r="I70" s="325"/>
      <c r="J70" s="325"/>
      <c r="K70" s="401"/>
      <c r="L70" s="325"/>
      <c r="M70" s="417"/>
      <c r="N70" s="419"/>
      <c r="O70" s="162"/>
      <c r="P70" s="162"/>
      <c r="R70" s="141"/>
      <c r="S70" s="141"/>
      <c r="T70" s="141"/>
    </row>
    <row r="71" spans="1:22" ht="52.5" thickBot="1" x14ac:dyDescent="0.65">
      <c r="A71" s="399"/>
      <c r="B71" s="217"/>
      <c r="C71" s="156" t="s">
        <v>330</v>
      </c>
      <c r="D71" s="143" t="s">
        <v>404</v>
      </c>
      <c r="E71" s="407"/>
      <c r="F71" s="407"/>
      <c r="G71" s="407"/>
      <c r="H71" s="407"/>
      <c r="I71" s="407"/>
      <c r="J71" s="407"/>
      <c r="K71" s="402"/>
      <c r="L71" s="407"/>
      <c r="M71" s="418"/>
      <c r="N71" s="413"/>
      <c r="O71" s="162"/>
      <c r="P71" s="162"/>
      <c r="R71" s="141"/>
      <c r="S71" s="141"/>
      <c r="T71" s="141"/>
    </row>
    <row r="72" spans="1:22" ht="262.5" customHeight="1" x14ac:dyDescent="0.6">
      <c r="A72" s="397" t="s">
        <v>331</v>
      </c>
      <c r="B72" s="215" t="s">
        <v>112</v>
      </c>
      <c r="C72" s="147" t="s">
        <v>332</v>
      </c>
      <c r="D72" s="140" t="s">
        <v>400</v>
      </c>
      <c r="E72" s="410" t="s">
        <v>353</v>
      </c>
      <c r="F72" s="410" t="s">
        <v>398</v>
      </c>
      <c r="G72" s="414" t="s">
        <v>358</v>
      </c>
      <c r="H72" s="410" t="s">
        <v>407</v>
      </c>
      <c r="I72" s="415" t="s">
        <v>357</v>
      </c>
      <c r="J72" s="410" t="s">
        <v>249</v>
      </c>
      <c r="K72" s="435" t="s">
        <v>891</v>
      </c>
      <c r="L72" s="410" t="s">
        <v>189</v>
      </c>
      <c r="M72" s="416"/>
      <c r="N72" s="412"/>
      <c r="O72" s="162"/>
      <c r="P72" s="162"/>
      <c r="R72" s="141" t="str">
        <f>IF(OR(J72='Drop downs'!$G$7,J72='Drop downs'!$G$5), B72&amp;": "&amp;K72&amp;CHAR(10),"")</f>
        <v/>
      </c>
      <c r="S72" s="141" t="str">
        <f>IF(J72='Drop downs'!$G$2,B72&amp;": "&amp;K72&amp;""," ")</f>
        <v xml:space="preserve">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 Design parameters will be used to guide development on allocation sites. Along with the other development management policies within the Local Plan, such as Policy GR4 (Tall Buildings), the policy has potential to achieve a significant positive effect. </v>
      </c>
      <c r="T72" s="141" t="str">
        <f>IF(Strategic_Policy_01!E72='Drop downs'!$B$6,Strategic_Policy_01!B72&amp;": "&amp;Strategic_Policy_01!K72&amp;"","")</f>
        <v/>
      </c>
      <c r="U72" s="126" t="str">
        <f>IF(M72&gt;0,B72&amp;":"&amp;M72&amp;"
","")</f>
        <v/>
      </c>
      <c r="V72" s="126" t="str">
        <f>IF(N73&gt;0,B73&amp;":"&amp;N73&amp;"
","")</f>
        <v/>
      </c>
    </row>
    <row r="73" spans="1:22" ht="203.25" customHeight="1" x14ac:dyDescent="0.6">
      <c r="A73" s="398"/>
      <c r="B73" s="216"/>
      <c r="C73" s="148" t="s">
        <v>333</v>
      </c>
      <c r="D73" s="142" t="s">
        <v>400</v>
      </c>
      <c r="E73" s="325"/>
      <c r="F73" s="325"/>
      <c r="G73" s="325"/>
      <c r="H73" s="325"/>
      <c r="I73" s="325"/>
      <c r="J73" s="325"/>
      <c r="K73" s="436"/>
      <c r="L73" s="325"/>
      <c r="M73" s="417"/>
      <c r="N73" s="419"/>
      <c r="O73" s="162"/>
      <c r="P73" s="162"/>
      <c r="R73" s="141"/>
      <c r="S73" s="141"/>
      <c r="T73" s="141"/>
    </row>
    <row r="74" spans="1:22" ht="144.75" customHeight="1" x14ac:dyDescent="0.6">
      <c r="A74" s="398"/>
      <c r="B74" s="216"/>
      <c r="C74" s="148" t="s">
        <v>334</v>
      </c>
      <c r="D74" s="142" t="s">
        <v>400</v>
      </c>
      <c r="E74" s="325"/>
      <c r="F74" s="325"/>
      <c r="G74" s="325"/>
      <c r="H74" s="325"/>
      <c r="I74" s="325"/>
      <c r="J74" s="325"/>
      <c r="K74" s="436"/>
      <c r="L74" s="325"/>
      <c r="M74" s="417"/>
      <c r="N74" s="419"/>
      <c r="O74" s="162"/>
      <c r="P74" s="162"/>
      <c r="R74" s="141"/>
      <c r="S74" s="141"/>
      <c r="T74" s="141"/>
    </row>
    <row r="75" spans="1:22" ht="344.25" customHeight="1" x14ac:dyDescent="0.6">
      <c r="A75" s="398"/>
      <c r="B75" s="216"/>
      <c r="C75" s="148" t="s">
        <v>335</v>
      </c>
      <c r="D75" s="142" t="s">
        <v>400</v>
      </c>
      <c r="E75" s="325"/>
      <c r="F75" s="325"/>
      <c r="G75" s="325"/>
      <c r="H75" s="325"/>
      <c r="I75" s="325"/>
      <c r="J75" s="325"/>
      <c r="K75" s="436"/>
      <c r="L75" s="325"/>
      <c r="M75" s="417"/>
      <c r="N75" s="419"/>
      <c r="O75" s="162"/>
      <c r="P75" s="162"/>
      <c r="R75" s="141"/>
      <c r="S75" s="141"/>
      <c r="T75" s="141"/>
    </row>
    <row r="76" spans="1:22" ht="175.5" customHeight="1" thickBot="1" x14ac:dyDescent="0.65">
      <c r="A76" s="399"/>
      <c r="B76" s="217"/>
      <c r="C76" s="157" t="s">
        <v>336</v>
      </c>
      <c r="D76" s="165" t="s">
        <v>400</v>
      </c>
      <c r="E76" s="407"/>
      <c r="F76" s="407"/>
      <c r="G76" s="407"/>
      <c r="H76" s="407"/>
      <c r="I76" s="407"/>
      <c r="J76" s="407"/>
      <c r="K76" s="437"/>
      <c r="L76" s="407"/>
      <c r="M76" s="418"/>
      <c r="N76" s="413"/>
      <c r="O76" s="162"/>
      <c r="P76" s="162"/>
      <c r="R76" s="141"/>
      <c r="S76" s="141"/>
      <c r="T76" s="141"/>
    </row>
    <row r="77" spans="1:22" ht="52.5" customHeight="1" x14ac:dyDescent="0.6">
      <c r="A77" s="421" t="s">
        <v>337</v>
      </c>
      <c r="B77" s="215" t="s">
        <v>113</v>
      </c>
      <c r="C77" s="158" t="s">
        <v>338</v>
      </c>
      <c r="D77" s="150" t="s">
        <v>189</v>
      </c>
      <c r="E77" s="410" t="s">
        <v>88</v>
      </c>
      <c r="F77" s="410" t="s">
        <v>88</v>
      </c>
      <c r="G77" s="414" t="s">
        <v>88</v>
      </c>
      <c r="H77" s="410" t="s">
        <v>88</v>
      </c>
      <c r="I77" s="415" t="s">
        <v>88</v>
      </c>
      <c r="J77" s="410" t="s">
        <v>120</v>
      </c>
      <c r="K77" s="438" t="s">
        <v>367</v>
      </c>
      <c r="L77" s="410" t="s">
        <v>189</v>
      </c>
      <c r="M77" s="416"/>
      <c r="N77" s="412"/>
      <c r="O77" s="162"/>
      <c r="P77" s="162"/>
      <c r="R77" s="141" t="str">
        <f>IF(OR(J77='Drop downs'!$G$7,J77='Drop downs'!$G$5), B77&amp;": "&amp;K77&amp;CHAR(10),"")</f>
        <v/>
      </c>
      <c r="S77" s="141" t="str">
        <f>IF(J77='Drop downs'!$G$2,B77&amp;": "&amp;K77&amp;""," ")</f>
        <v xml:space="preserve"> </v>
      </c>
      <c r="T77" s="141" t="str">
        <f>IF(Strategic_Policy_01!E77='Drop downs'!$B$6,Strategic_Policy_01!B77&amp;": "&amp;Strategic_Policy_01!K77&amp;"","")</f>
        <v/>
      </c>
      <c r="U77" s="126" t="str">
        <f>IF(M77&gt;0,B77&amp;":"&amp;M77&amp;"
","")</f>
        <v/>
      </c>
      <c r="V77" s="126" t="str">
        <f>IF(N77&gt;0,B77&amp;":"&amp;N77&amp;"
","")</f>
        <v/>
      </c>
    </row>
    <row r="78" spans="1:22" ht="26" x14ac:dyDescent="0.6">
      <c r="A78" s="398"/>
      <c r="B78" s="216"/>
      <c r="C78" s="148" t="s">
        <v>339</v>
      </c>
      <c r="D78" s="145" t="s">
        <v>189</v>
      </c>
      <c r="E78" s="325"/>
      <c r="F78" s="325"/>
      <c r="G78" s="325"/>
      <c r="H78" s="325"/>
      <c r="I78" s="325"/>
      <c r="J78" s="325"/>
      <c r="K78" s="430"/>
      <c r="L78" s="325"/>
      <c r="M78" s="417"/>
      <c r="N78" s="419"/>
      <c r="O78" s="162"/>
      <c r="P78" s="162"/>
      <c r="R78" s="141"/>
      <c r="S78" s="141"/>
      <c r="T78" s="141"/>
    </row>
    <row r="79" spans="1:22" ht="26" x14ac:dyDescent="0.6">
      <c r="A79" s="398"/>
      <c r="B79" s="216"/>
      <c r="C79" s="148" t="s">
        <v>340</v>
      </c>
      <c r="D79" s="145" t="s">
        <v>189</v>
      </c>
      <c r="E79" s="325"/>
      <c r="F79" s="325"/>
      <c r="G79" s="325"/>
      <c r="H79" s="325"/>
      <c r="I79" s="325"/>
      <c r="J79" s="325"/>
      <c r="K79" s="430"/>
      <c r="L79" s="325"/>
      <c r="M79" s="417"/>
      <c r="N79" s="419"/>
      <c r="O79" s="162"/>
      <c r="P79" s="162"/>
      <c r="R79" s="141"/>
      <c r="S79" s="141"/>
      <c r="T79" s="141"/>
    </row>
    <row r="80" spans="1:22" ht="26" x14ac:dyDescent="0.6">
      <c r="A80" s="398"/>
      <c r="B80" s="216"/>
      <c r="C80" s="159" t="s">
        <v>341</v>
      </c>
      <c r="D80" s="145" t="s">
        <v>189</v>
      </c>
      <c r="E80" s="325"/>
      <c r="F80" s="325"/>
      <c r="G80" s="325"/>
      <c r="H80" s="325"/>
      <c r="I80" s="325"/>
      <c r="J80" s="325"/>
      <c r="K80" s="430"/>
      <c r="L80" s="325"/>
      <c r="M80" s="417"/>
      <c r="N80" s="419"/>
      <c r="O80" s="162"/>
      <c r="P80" s="162"/>
      <c r="R80" s="141"/>
      <c r="S80" s="141"/>
      <c r="T80" s="141"/>
    </row>
    <row r="81" spans="1:22" ht="78" x14ac:dyDescent="0.6">
      <c r="A81" s="398"/>
      <c r="B81" s="216"/>
      <c r="C81" s="159" t="s">
        <v>342</v>
      </c>
      <c r="D81" s="145" t="s">
        <v>189</v>
      </c>
      <c r="E81" s="325"/>
      <c r="F81" s="325"/>
      <c r="G81" s="325"/>
      <c r="H81" s="325"/>
      <c r="I81" s="325"/>
      <c r="J81" s="325"/>
      <c r="K81" s="430"/>
      <c r="L81" s="325"/>
      <c r="M81" s="417"/>
      <c r="N81" s="419"/>
      <c r="O81" s="162"/>
      <c r="P81" s="162"/>
      <c r="R81" s="141"/>
      <c r="S81" s="141"/>
      <c r="T81" s="141"/>
    </row>
    <row r="82" spans="1:22" ht="78" x14ac:dyDescent="0.6">
      <c r="A82" s="398"/>
      <c r="B82" s="216"/>
      <c r="C82" s="159" t="s">
        <v>343</v>
      </c>
      <c r="D82" s="145" t="s">
        <v>189</v>
      </c>
      <c r="E82" s="325"/>
      <c r="F82" s="325"/>
      <c r="G82" s="325"/>
      <c r="H82" s="325"/>
      <c r="I82" s="325"/>
      <c r="J82" s="325"/>
      <c r="K82" s="430"/>
      <c r="L82" s="325"/>
      <c r="M82" s="417"/>
      <c r="N82" s="419"/>
      <c r="O82" s="162"/>
      <c r="P82" s="162"/>
      <c r="R82" s="141"/>
      <c r="S82" s="141"/>
      <c r="T82" s="141"/>
    </row>
    <row r="83" spans="1:22" ht="52.5" thickBot="1" x14ac:dyDescent="0.65">
      <c r="A83" s="399"/>
      <c r="B83" s="217"/>
      <c r="C83" s="160" t="s">
        <v>344</v>
      </c>
      <c r="D83" s="151" t="s">
        <v>189</v>
      </c>
      <c r="E83" s="407"/>
      <c r="F83" s="407"/>
      <c r="G83" s="407"/>
      <c r="H83" s="407"/>
      <c r="I83" s="407"/>
      <c r="J83" s="407"/>
      <c r="K83" s="431"/>
      <c r="L83" s="407"/>
      <c r="M83" s="418"/>
      <c r="N83" s="413"/>
      <c r="O83" s="162"/>
      <c r="P83" s="162"/>
      <c r="R83" s="141"/>
      <c r="S83" s="141"/>
      <c r="T83" s="141"/>
    </row>
    <row r="84" spans="1:22" ht="52" x14ac:dyDescent="0.6">
      <c r="A84" s="421" t="s">
        <v>345</v>
      </c>
      <c r="B84" s="215" t="s">
        <v>114</v>
      </c>
      <c r="C84" s="161" t="s">
        <v>346</v>
      </c>
      <c r="D84" s="150" t="s">
        <v>189</v>
      </c>
      <c r="E84" s="410" t="s">
        <v>88</v>
      </c>
      <c r="F84" s="410" t="s">
        <v>88</v>
      </c>
      <c r="G84" s="414" t="s">
        <v>88</v>
      </c>
      <c r="H84" s="410" t="s">
        <v>88</v>
      </c>
      <c r="I84" s="415" t="s">
        <v>88</v>
      </c>
      <c r="J84" s="410" t="s">
        <v>120</v>
      </c>
      <c r="K84" s="438" t="s">
        <v>367</v>
      </c>
      <c r="L84" s="410" t="s">
        <v>189</v>
      </c>
      <c r="M84" s="416"/>
      <c r="N84" s="412"/>
      <c r="O84" s="162"/>
      <c r="P84" s="162"/>
      <c r="R84" s="141" t="str">
        <f>IF(OR(J84='Drop downs'!$G$7,J84='Drop downs'!$G$5), B84&amp;": "&amp;K84&amp;CHAR(10),"")</f>
        <v/>
      </c>
      <c r="S84" s="141" t="str">
        <f>IF(J84='Drop downs'!$G$2,B84&amp;": "&amp;K84&amp;""," ")</f>
        <v xml:space="preserve"> </v>
      </c>
      <c r="T84" s="141" t="str">
        <f>IF(Strategic_Policy_01!E84='Drop downs'!$B$6,Strategic_Policy_01!B84&amp;": "&amp;Strategic_Policy_01!K84&amp;"","")</f>
        <v/>
      </c>
      <c r="U84" s="126" t="str">
        <f>IF(M84&gt;0,B84&amp;":"&amp;M84&amp;"
","")</f>
        <v/>
      </c>
      <c r="V84" s="126" t="str">
        <f>IF(N84&gt;0,B84&amp;":"&amp;N84&amp;"
","")</f>
        <v/>
      </c>
    </row>
    <row r="85" spans="1:22" ht="52" x14ac:dyDescent="0.6">
      <c r="A85" s="398"/>
      <c r="B85" s="216"/>
      <c r="C85" s="159" t="s">
        <v>347</v>
      </c>
      <c r="D85" s="145" t="s">
        <v>189</v>
      </c>
      <c r="E85" s="325"/>
      <c r="F85" s="325"/>
      <c r="G85" s="325"/>
      <c r="H85" s="432"/>
      <c r="I85" s="325"/>
      <c r="J85" s="325"/>
      <c r="K85" s="430"/>
      <c r="L85" s="325"/>
      <c r="M85" s="417"/>
      <c r="N85" s="419"/>
      <c r="O85" s="162"/>
      <c r="P85" s="162"/>
      <c r="R85" s="141"/>
      <c r="S85" s="141"/>
      <c r="T85" s="141"/>
    </row>
    <row r="86" spans="1:22" ht="52" x14ac:dyDescent="0.6">
      <c r="A86" s="398"/>
      <c r="B86" s="216"/>
      <c r="C86" s="159" t="s">
        <v>348</v>
      </c>
      <c r="D86" s="145" t="s">
        <v>189</v>
      </c>
      <c r="E86" s="325"/>
      <c r="F86" s="325"/>
      <c r="G86" s="325"/>
      <c r="H86" s="432"/>
      <c r="I86" s="325"/>
      <c r="J86" s="325"/>
      <c r="K86" s="430"/>
      <c r="L86" s="325"/>
      <c r="M86" s="417"/>
      <c r="N86" s="419"/>
      <c r="O86" s="162"/>
      <c r="P86" s="162"/>
      <c r="R86" s="141"/>
      <c r="S86" s="141"/>
      <c r="T86" s="141"/>
    </row>
    <row r="87" spans="1:22" ht="26.5" thickBot="1" x14ac:dyDescent="0.65">
      <c r="A87" s="399"/>
      <c r="B87" s="217"/>
      <c r="C87" s="157" t="s">
        <v>349</v>
      </c>
      <c r="D87" s="145" t="s">
        <v>189</v>
      </c>
      <c r="E87" s="407"/>
      <c r="F87" s="407"/>
      <c r="G87" s="407"/>
      <c r="H87" s="433"/>
      <c r="I87" s="407"/>
      <c r="J87" s="407"/>
      <c r="K87" s="431"/>
      <c r="L87" s="407"/>
      <c r="M87" s="418"/>
      <c r="N87" s="413"/>
      <c r="O87" s="162"/>
      <c r="P87" s="162"/>
      <c r="R87" s="141"/>
      <c r="S87" s="141"/>
      <c r="T87" s="141" t="str">
        <f>IF(Strategic_Policy_01!E87='Drop downs'!$B$6,Strategic_Policy_01!B87&amp;": "&amp;Strategic_Policy_01!K87&amp;"","")</f>
        <v xml:space="preserve">: </v>
      </c>
    </row>
    <row r="88" spans="1:22" ht="29" thickBot="1" x14ac:dyDescent="0.7"/>
    <row r="89" spans="1:22" ht="26" x14ac:dyDescent="0.6">
      <c r="A89" s="445" t="s">
        <v>48</v>
      </c>
      <c r="B89" s="446"/>
      <c r="C89" s="446"/>
      <c r="D89" s="446"/>
      <c r="E89" s="446"/>
      <c r="F89" s="446"/>
      <c r="G89" s="446"/>
      <c r="H89" s="446"/>
      <c r="I89" s="446"/>
      <c r="J89" s="446"/>
      <c r="K89" s="446"/>
      <c r="L89" s="446"/>
      <c r="M89" s="446"/>
      <c r="N89" s="447"/>
      <c r="O89" s="168"/>
      <c r="P89" s="168"/>
    </row>
    <row r="90" spans="1:22" s="139" customFormat="1" x14ac:dyDescent="0.6">
      <c r="A90" s="221" t="str">
        <f>R8&amp;R18&amp;R20&amp;R28&amp;R36&amp;R42&amp;R47&amp;R48&amp;R49&amp;R54&amp;R57&amp;R65&amp;R72&amp;R77&amp;R84&amp;R87</f>
        <v/>
      </c>
      <c r="B90" s="162"/>
      <c r="C90" s="162"/>
      <c r="D90" s="162"/>
      <c r="E90" s="162"/>
      <c r="F90" s="162"/>
      <c r="G90" s="238"/>
      <c r="H90" s="162"/>
      <c r="I90" s="243"/>
      <c r="J90" s="162"/>
      <c r="K90" s="162"/>
      <c r="L90" s="162"/>
      <c r="M90" s="162"/>
      <c r="N90" s="222"/>
      <c r="O90" s="169"/>
      <c r="P90" s="169"/>
    </row>
    <row r="91" spans="1:22" ht="26" x14ac:dyDescent="0.6">
      <c r="A91" s="448" t="s">
        <v>50</v>
      </c>
      <c r="B91" s="359"/>
      <c r="C91" s="359"/>
      <c r="D91" s="359"/>
      <c r="E91" s="359"/>
      <c r="F91" s="359"/>
      <c r="G91" s="359"/>
      <c r="H91" s="359"/>
      <c r="I91" s="359"/>
      <c r="J91" s="359"/>
      <c r="K91" s="359"/>
      <c r="L91" s="359"/>
      <c r="M91" s="359"/>
      <c r="N91" s="360"/>
      <c r="O91" s="168"/>
      <c r="P91" s="168"/>
    </row>
    <row r="92" spans="1:22" ht="258.75" customHeight="1" x14ac:dyDescent="0.6">
      <c r="A92" s="449" t="str">
        <f>S8&amp;S18&amp;S20&amp;S28&amp;S36&amp;S42&amp;S47&amp;S48&amp;S49&amp;S54&amp;S57&amp;S65&amp;S72&amp;S77&amp;S84&amp;S87</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IIA3: The policy supports the achievement of objective IIA3 as it highlights a focus on the delivery of essential infrastructure to support new development across Borough. LBHC will work with strategic partners in conjunction with the Infrastructure Delivery Plan to identify essential infrastructure for growth. This will include the provision of education, health and recreational facilities. Therefore, a potential significant positive effect is recorded.         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 Design parameters will be used to guide development on allocation sites. Along with the other development management policies within the Local Plan, such as Policy GR4 (Tall Buildings), the policy has potential to achieve a significant positive effect.   </v>
      </c>
      <c r="B92" s="359"/>
      <c r="C92" s="359"/>
      <c r="D92" s="359"/>
      <c r="E92" s="359"/>
      <c r="F92" s="359"/>
      <c r="G92" s="359"/>
      <c r="H92" s="359"/>
      <c r="I92" s="359"/>
      <c r="J92" s="359"/>
      <c r="K92" s="359"/>
      <c r="L92" s="359"/>
      <c r="M92" s="359"/>
      <c r="N92" s="360"/>
      <c r="O92" s="169"/>
      <c r="P92" s="169"/>
    </row>
    <row r="93" spans="1:22" ht="26" x14ac:dyDescent="0.6">
      <c r="A93" s="448" t="s">
        <v>52</v>
      </c>
      <c r="B93" s="359"/>
      <c r="C93" s="359"/>
      <c r="D93" s="359"/>
      <c r="E93" s="359"/>
      <c r="F93" s="359"/>
      <c r="G93" s="359"/>
      <c r="H93" s="359"/>
      <c r="I93" s="359"/>
      <c r="J93" s="359"/>
      <c r="K93" s="359"/>
      <c r="L93" s="359"/>
      <c r="M93" s="359"/>
      <c r="N93" s="360"/>
      <c r="O93" s="168"/>
      <c r="P93" s="168"/>
    </row>
    <row r="94" spans="1:22" x14ac:dyDescent="0.6">
      <c r="A94" s="218"/>
      <c r="B94" s="219"/>
      <c r="C94" s="219"/>
      <c r="D94" s="219"/>
      <c r="E94" s="219"/>
      <c r="F94" s="219"/>
      <c r="G94" s="239"/>
      <c r="H94" s="219"/>
      <c r="I94" s="244"/>
      <c r="J94" s="219"/>
      <c r="K94" s="219"/>
      <c r="L94" s="219"/>
      <c r="M94" s="219"/>
      <c r="N94" s="220"/>
      <c r="O94" s="170"/>
      <c r="P94" s="170"/>
    </row>
    <row r="95" spans="1:22" ht="26" x14ac:dyDescent="0.6">
      <c r="A95" s="448" t="s">
        <v>38</v>
      </c>
      <c r="B95" s="359"/>
      <c r="C95" s="359"/>
      <c r="D95" s="359"/>
      <c r="E95" s="359"/>
      <c r="F95" s="359"/>
      <c r="G95" s="359"/>
      <c r="H95" s="359"/>
      <c r="I95" s="359"/>
      <c r="J95" s="359"/>
      <c r="K95" s="359"/>
      <c r="L95" s="359"/>
      <c r="M95" s="359"/>
      <c r="N95" s="360"/>
      <c r="O95" s="168"/>
      <c r="P95" s="168"/>
    </row>
    <row r="96" spans="1:22" x14ac:dyDescent="0.6">
      <c r="A96" s="218" t="str">
        <f>U8&amp;U18&amp;U20&amp;U28&amp;U36&amp;U42&amp;U47&amp;U49&amp;U54&amp;U57&amp;U65&amp;U72&amp;U77&amp;U84</f>
        <v/>
      </c>
      <c r="B96" s="219"/>
      <c r="C96" s="219"/>
      <c r="D96" s="219"/>
      <c r="E96" s="219"/>
      <c r="F96" s="219"/>
      <c r="G96" s="239"/>
      <c r="H96" s="219"/>
      <c r="I96" s="244"/>
      <c r="J96" s="219"/>
      <c r="K96" s="219"/>
      <c r="L96" s="219"/>
      <c r="M96" s="219"/>
      <c r="N96" s="220"/>
      <c r="O96" s="170"/>
      <c r="P96" s="170"/>
    </row>
    <row r="97" spans="1:16" ht="26" x14ac:dyDescent="0.6">
      <c r="A97" s="448" t="s">
        <v>256</v>
      </c>
      <c r="B97" s="359"/>
      <c r="C97" s="359"/>
      <c r="D97" s="359"/>
      <c r="E97" s="359"/>
      <c r="F97" s="359"/>
      <c r="G97" s="359"/>
      <c r="H97" s="359"/>
      <c r="I97" s="359"/>
      <c r="J97" s="359"/>
      <c r="K97" s="359"/>
      <c r="L97" s="359"/>
      <c r="M97" s="359"/>
      <c r="N97" s="360"/>
      <c r="O97" s="168"/>
      <c r="P97" s="168"/>
    </row>
    <row r="98" spans="1:16" ht="122.25" customHeight="1" thickBot="1" x14ac:dyDescent="0.65">
      <c r="A98" s="442" t="str">
        <f>V8&amp;V18&amp;V20&amp;V28&amp;V36&amp;V42&amp;V47&amp;V49&amp;V54&amp;V57&amp;V65&amp;V72&amp;V77&amp;V84</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IIA6:The policy could perform more positively if it specifically mentioned encouraging the design of new developments to optimise sustainable accessibility for all e.g. by walking and cycling. 
</v>
      </c>
      <c r="B98" s="443"/>
      <c r="C98" s="443"/>
      <c r="D98" s="443"/>
      <c r="E98" s="443"/>
      <c r="F98" s="443"/>
      <c r="G98" s="443"/>
      <c r="H98" s="443"/>
      <c r="I98" s="443"/>
      <c r="J98" s="443"/>
      <c r="K98" s="443"/>
      <c r="L98" s="443"/>
      <c r="M98" s="443"/>
      <c r="N98" s="444"/>
      <c r="O98" s="170"/>
      <c r="P98" s="170"/>
    </row>
    <row r="99" spans="1:16" x14ac:dyDescent="0.65">
      <c r="O99" s="171"/>
      <c r="P99" s="171"/>
    </row>
  </sheetData>
  <sheetProtection algorithmName="SHA-512" hashValue="Em1zHPLqGfZWc+a1MooFpux9Y/SJ737sy4I6kw9gnyuPaag/rBrxpjxfEY2P93rc1Zhgd2Ng61AAPZNRMnHtLQ==" saltValue="57tODQMccOKYh9+Bf64w2Q==" spinCount="100000" sheet="1" objects="1" scenarios="1"/>
  <autoFilter ref="A7:M87" xr:uid="{D2C47CAF-421C-4D58-AA7A-22430CCF83D7}"/>
  <mergeCells count="167">
    <mergeCell ref="A98:N98"/>
    <mergeCell ref="A89:N89"/>
    <mergeCell ref="A91:N91"/>
    <mergeCell ref="A92:N92"/>
    <mergeCell ref="A93:N93"/>
    <mergeCell ref="A95:N95"/>
    <mergeCell ref="A97:N97"/>
    <mergeCell ref="L77:L83"/>
    <mergeCell ref="M77:M83"/>
    <mergeCell ref="N77:N83"/>
    <mergeCell ref="N84:N87"/>
    <mergeCell ref="M84:M87"/>
    <mergeCell ref="L84:L87"/>
    <mergeCell ref="K77:K83"/>
    <mergeCell ref="A77:A83"/>
    <mergeCell ref="A84:A87"/>
    <mergeCell ref="I84:I87"/>
    <mergeCell ref="J84:J87"/>
    <mergeCell ref="K84:K87"/>
    <mergeCell ref="E77:E83"/>
    <mergeCell ref="F77:F83"/>
    <mergeCell ref="G77:G83"/>
    <mergeCell ref="H77:H83"/>
    <mergeCell ref="I77:I83"/>
    <mergeCell ref="L65:L71"/>
    <mergeCell ref="M65:M71"/>
    <mergeCell ref="N65:N71"/>
    <mergeCell ref="L72:L76"/>
    <mergeCell ref="M72:M76"/>
    <mergeCell ref="N72:N76"/>
    <mergeCell ref="M54:M56"/>
    <mergeCell ref="N49:N53"/>
    <mergeCell ref="N54:N56"/>
    <mergeCell ref="L57:L64"/>
    <mergeCell ref="M57:M64"/>
    <mergeCell ref="N57:N64"/>
    <mergeCell ref="N42:N46"/>
    <mergeCell ref="L47:L48"/>
    <mergeCell ref="M47:M48"/>
    <mergeCell ref="N47:N48"/>
    <mergeCell ref="L49:L53"/>
    <mergeCell ref="L54:L56"/>
    <mergeCell ref="M49:M53"/>
    <mergeCell ref="K49:K53"/>
    <mergeCell ref="K54:K56"/>
    <mergeCell ref="F49:F53"/>
    <mergeCell ref="F54:F56"/>
    <mergeCell ref="G49:G53"/>
    <mergeCell ref="G54:G56"/>
    <mergeCell ref="H49:H53"/>
    <mergeCell ref="H54:H56"/>
    <mergeCell ref="K57:K64"/>
    <mergeCell ref="L42:L46"/>
    <mergeCell ref="M42:M46"/>
    <mergeCell ref="J77:J83"/>
    <mergeCell ref="E84:E87"/>
    <mergeCell ref="F84:F87"/>
    <mergeCell ref="G84:G87"/>
    <mergeCell ref="H84:H87"/>
    <mergeCell ref="A47:A48"/>
    <mergeCell ref="A49:A53"/>
    <mergeCell ref="A54:A56"/>
    <mergeCell ref="A57:A64"/>
    <mergeCell ref="A65:A71"/>
    <mergeCell ref="A72:A76"/>
    <mergeCell ref="E47:E48"/>
    <mergeCell ref="F47:F48"/>
    <mergeCell ref="E65:E71"/>
    <mergeCell ref="F65:F71"/>
    <mergeCell ref="G65:G71"/>
    <mergeCell ref="H65:H71"/>
    <mergeCell ref="I65:I71"/>
    <mergeCell ref="J65:J71"/>
    <mergeCell ref="E57:E64"/>
    <mergeCell ref="F57:F64"/>
    <mergeCell ref="G57:G64"/>
    <mergeCell ref="H57:H64"/>
    <mergeCell ref="I57:I64"/>
    <mergeCell ref="J36:J41"/>
    <mergeCell ref="K36:K41"/>
    <mergeCell ref="L36:L41"/>
    <mergeCell ref="E72:E76"/>
    <mergeCell ref="F72:F76"/>
    <mergeCell ref="G72:G76"/>
    <mergeCell ref="H72:H76"/>
    <mergeCell ref="I72:I76"/>
    <mergeCell ref="J72:J76"/>
    <mergeCell ref="K72:K76"/>
    <mergeCell ref="G47:G48"/>
    <mergeCell ref="H47:H48"/>
    <mergeCell ref="I47:I48"/>
    <mergeCell ref="J47:J48"/>
    <mergeCell ref="K47:K48"/>
    <mergeCell ref="E49:E53"/>
    <mergeCell ref="K65:K71"/>
    <mergeCell ref="E42:E46"/>
    <mergeCell ref="J57:J64"/>
    <mergeCell ref="I54:I56"/>
    <mergeCell ref="I49:I53"/>
    <mergeCell ref="J49:J53"/>
    <mergeCell ref="J54:J56"/>
    <mergeCell ref="E54:E56"/>
    <mergeCell ref="N28:N35"/>
    <mergeCell ref="J20:J27"/>
    <mergeCell ref="K20:K27"/>
    <mergeCell ref="L20:L27"/>
    <mergeCell ref="M20:M27"/>
    <mergeCell ref="N20:N27"/>
    <mergeCell ref="M36:M41"/>
    <mergeCell ref="N36:N41"/>
    <mergeCell ref="A42:A46"/>
    <mergeCell ref="A36:A41"/>
    <mergeCell ref="E36:E41"/>
    <mergeCell ref="F36:F41"/>
    <mergeCell ref="G36:G41"/>
    <mergeCell ref="H36:H41"/>
    <mergeCell ref="I36:I41"/>
    <mergeCell ref="F42:F46"/>
    <mergeCell ref="G42:G46"/>
    <mergeCell ref="H42:H46"/>
    <mergeCell ref="I42:I46"/>
    <mergeCell ref="J42:J46"/>
    <mergeCell ref="K42:K46"/>
    <mergeCell ref="A28:A35"/>
    <mergeCell ref="E28:E35"/>
    <mergeCell ref="F28:F35"/>
    <mergeCell ref="G28:G35"/>
    <mergeCell ref="H28:H35"/>
    <mergeCell ref="J18:J19"/>
    <mergeCell ref="K18:K19"/>
    <mergeCell ref="L18:L19"/>
    <mergeCell ref="M18:M19"/>
    <mergeCell ref="A18:A19"/>
    <mergeCell ref="A20:A27"/>
    <mergeCell ref="I28:I35"/>
    <mergeCell ref="J28:J35"/>
    <mergeCell ref="K28:K35"/>
    <mergeCell ref="L28:L35"/>
    <mergeCell ref="M28:M35"/>
    <mergeCell ref="N18:N19"/>
    <mergeCell ref="E20:E27"/>
    <mergeCell ref="F20:F27"/>
    <mergeCell ref="G20:G27"/>
    <mergeCell ref="H20:H27"/>
    <mergeCell ref="I20:I27"/>
    <mergeCell ref="L8:L17"/>
    <mergeCell ref="M8:M17"/>
    <mergeCell ref="N8:N17"/>
    <mergeCell ref="E18:E19"/>
    <mergeCell ref="F18:F19"/>
    <mergeCell ref="G18:G19"/>
    <mergeCell ref="H18:H19"/>
    <mergeCell ref="I18:I19"/>
    <mergeCell ref="C3:F3"/>
    <mergeCell ref="C4:F4"/>
    <mergeCell ref="C2:F2"/>
    <mergeCell ref="C1:F1"/>
    <mergeCell ref="A8:A17"/>
    <mergeCell ref="K8:K17"/>
    <mergeCell ref="B8:B17"/>
    <mergeCell ref="E8:E17"/>
    <mergeCell ref="F8:F17"/>
    <mergeCell ref="G8:G17"/>
    <mergeCell ref="H8:H17"/>
    <mergeCell ref="I8:I17"/>
    <mergeCell ref="J8:J17"/>
    <mergeCell ref="C6:N6"/>
  </mergeCells>
  <conditionalFormatting sqref="C50:C53">
    <cfRule type="expression" dxfId="3269" priority="51">
      <formula>$D50="No"</formula>
    </cfRule>
  </conditionalFormatting>
  <conditionalFormatting sqref="C8:D87">
    <cfRule type="expression" dxfId="3268" priority="1">
      <formula>$D8="No"</formula>
    </cfRule>
  </conditionalFormatting>
  <conditionalFormatting sqref="J8 J18">
    <cfRule type="cellIs" dxfId="3267" priority="53" operator="equal">
      <formula>"Significant Negative"</formula>
    </cfRule>
    <cfRule type="cellIs" dxfId="3266" priority="57" operator="equal">
      <formula>"Minor Positive"</formula>
    </cfRule>
    <cfRule type="cellIs" dxfId="3265" priority="56" operator="equal">
      <formula>"Neutral"</formula>
    </cfRule>
    <cfRule type="cellIs" dxfId="3264" priority="55" operator="equal">
      <formula>"Uncertain"</formula>
    </cfRule>
    <cfRule type="cellIs" dxfId="3263" priority="58" operator="equal">
      <formula>"Significant Positive"</formula>
    </cfRule>
    <cfRule type="cellIs" dxfId="3262" priority="54" operator="equal">
      <formula>"Minor Negative"</formula>
    </cfRule>
  </conditionalFormatting>
  <conditionalFormatting sqref="J20">
    <cfRule type="cellIs" dxfId="3261" priority="2" operator="equal">
      <formula>"Significant Negative"</formula>
    </cfRule>
    <cfRule type="cellIs" dxfId="3260" priority="3" operator="equal">
      <formula>"Minor Negative"</formula>
    </cfRule>
    <cfRule type="cellIs" dxfId="3259" priority="4" operator="equal">
      <formula>"Uncertain"</formula>
    </cfRule>
    <cfRule type="cellIs" dxfId="3258" priority="5" operator="equal">
      <formula>"Neutral"</formula>
    </cfRule>
    <cfRule type="cellIs" dxfId="3257" priority="6" operator="equal">
      <formula>"Minor Positive"</formula>
    </cfRule>
    <cfRule type="cellIs" dxfId="3256" priority="7" operator="equal">
      <formula>"Significant Positive"</formula>
    </cfRule>
  </conditionalFormatting>
  <conditionalFormatting sqref="J28 J57">
    <cfRule type="cellIs" dxfId="3255" priority="49" operator="equal">
      <formula>"Significant Positive"</formula>
    </cfRule>
    <cfRule type="cellIs" dxfId="3254" priority="48" operator="equal">
      <formula>"Minor Positive"</formula>
    </cfRule>
    <cfRule type="cellIs" dxfId="3253" priority="47" operator="equal">
      <formula>"Neutral"</formula>
    </cfRule>
    <cfRule type="cellIs" dxfId="3252" priority="46" operator="equal">
      <formula>"Uncertain"</formula>
    </cfRule>
    <cfRule type="cellIs" dxfId="3251" priority="45" operator="equal">
      <formula>"Minor Negative"</formula>
    </cfRule>
    <cfRule type="cellIs" dxfId="3250" priority="44" operator="equal">
      <formula>"Significant Negative"</formula>
    </cfRule>
  </conditionalFormatting>
  <conditionalFormatting sqref="J36">
    <cfRule type="cellIs" dxfId="3249" priority="18" operator="equal">
      <formula>"Minor Positive"</formula>
    </cfRule>
    <cfRule type="cellIs" dxfId="3248" priority="19" operator="equal">
      <formula>"Significant Positive"</formula>
    </cfRule>
    <cfRule type="cellIs" dxfId="3247" priority="15" operator="equal">
      <formula>"Minor Negative"</formula>
    </cfRule>
    <cfRule type="cellIs" dxfId="3246" priority="14" operator="equal">
      <formula>"Significant Negative"</formula>
    </cfRule>
    <cfRule type="cellIs" dxfId="3245" priority="16" operator="equal">
      <formula>"Uncertain"</formula>
    </cfRule>
    <cfRule type="cellIs" dxfId="3244" priority="17" operator="equal">
      <formula>"Neutral"</formula>
    </cfRule>
  </conditionalFormatting>
  <conditionalFormatting sqref="J42">
    <cfRule type="cellIs" dxfId="3243" priority="9" operator="equal">
      <formula>"Minor Negative"</formula>
    </cfRule>
    <cfRule type="cellIs" dxfId="3242" priority="10" operator="equal">
      <formula>"Uncertain"</formula>
    </cfRule>
    <cfRule type="cellIs" dxfId="3241" priority="11" operator="equal">
      <formula>"Neutral"</formula>
    </cfRule>
    <cfRule type="cellIs" dxfId="3240" priority="8" operator="equal">
      <formula>"Significant Negative"</formula>
    </cfRule>
    <cfRule type="cellIs" dxfId="3239" priority="13" operator="equal">
      <formula>"Significant Positive"</formula>
    </cfRule>
    <cfRule type="cellIs" dxfId="3238" priority="12" operator="equal">
      <formula>"Minor Positive"</formula>
    </cfRule>
  </conditionalFormatting>
  <conditionalFormatting sqref="J47">
    <cfRule type="cellIs" dxfId="3237" priority="25" operator="equal">
      <formula>"Significant Positive"</formula>
    </cfRule>
    <cfRule type="cellIs" dxfId="3236" priority="24" operator="equal">
      <formula>"Minor Positive"</formula>
    </cfRule>
    <cfRule type="cellIs" dxfId="3235" priority="23" operator="equal">
      <formula>"Neutral"</formula>
    </cfRule>
    <cfRule type="cellIs" dxfId="3234" priority="22" operator="equal">
      <formula>"Uncertain"</formula>
    </cfRule>
    <cfRule type="cellIs" dxfId="3233" priority="21" operator="equal">
      <formula>"Minor Negative"</formula>
    </cfRule>
    <cfRule type="cellIs" dxfId="3232" priority="20" operator="equal">
      <formula>"Significant Negative"</formula>
    </cfRule>
  </conditionalFormatting>
  <conditionalFormatting sqref="J49">
    <cfRule type="cellIs" dxfId="3231" priority="30" operator="equal">
      <formula>"Minor Positive"</formula>
    </cfRule>
    <cfRule type="cellIs" dxfId="3230" priority="31" operator="equal">
      <formula>"Significant Positive"</formula>
    </cfRule>
    <cfRule type="cellIs" dxfId="3229" priority="28" operator="equal">
      <formula>"Uncertain"</formula>
    </cfRule>
    <cfRule type="cellIs" dxfId="3228" priority="27" operator="equal">
      <formula>"Minor Negative"</formula>
    </cfRule>
    <cfRule type="cellIs" dxfId="3227" priority="26" operator="equal">
      <formula>"Significant Negative"</formula>
    </cfRule>
    <cfRule type="cellIs" dxfId="3226" priority="29" operator="equal">
      <formula>"Neutral"</formula>
    </cfRule>
  </conditionalFormatting>
  <conditionalFormatting sqref="J54">
    <cfRule type="cellIs" dxfId="3225" priority="38" operator="equal">
      <formula>"Significant Negative"</formula>
    </cfRule>
    <cfRule type="cellIs" dxfId="3224" priority="39" operator="equal">
      <formula>"Minor Negative"</formula>
    </cfRule>
    <cfRule type="cellIs" dxfId="3223" priority="40" operator="equal">
      <formula>"Uncertain"</formula>
    </cfRule>
    <cfRule type="cellIs" dxfId="3222" priority="41" operator="equal">
      <formula>"Neutral"</formula>
    </cfRule>
    <cfRule type="cellIs" dxfId="3221" priority="43" operator="equal">
      <formula>"Significant Positive"</formula>
    </cfRule>
    <cfRule type="cellIs" dxfId="3220" priority="42" operator="equal">
      <formula>"Minor Positive"</formula>
    </cfRule>
  </conditionalFormatting>
  <conditionalFormatting sqref="J65 J72 J77 J84">
    <cfRule type="cellIs" dxfId="3219" priority="32" operator="equal">
      <formula>"Significant Negative"</formula>
    </cfRule>
    <cfRule type="cellIs" dxfId="3218" priority="33" operator="equal">
      <formula>"Minor Negative"</formula>
    </cfRule>
    <cfRule type="cellIs" dxfId="3217" priority="34" operator="equal">
      <formula>"Uncertain"</formula>
    </cfRule>
    <cfRule type="cellIs" dxfId="3216" priority="35" operator="equal">
      <formula>"Neutral"</formula>
    </cfRule>
    <cfRule type="cellIs" dxfId="3215" priority="36" operator="equal">
      <formula>"Minor Positive"</formula>
    </cfRule>
    <cfRule type="cellIs" dxfId="3214" priority="37"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6">
        <x14:dataValidation type="list" allowBlank="1" showInputMessage="1" showErrorMessage="1" xr:uid="{6C477CDA-6D56-48AA-B00D-A816DD9EA07A}">
          <x14:formula1>
            <xm:f>'Drop downs'!$B$2:$B$4</xm:f>
          </x14:formula1>
          <xm:sqref>E20</xm:sqref>
        </x14:dataValidation>
        <x14:dataValidation type="list" allowBlank="1" showInputMessage="1" showErrorMessage="1" xr:uid="{192B4B46-E7AE-4EFF-A5EB-49A4687896B3}">
          <x14:formula1>
            <xm:f>'Drop downs'!$C$2:$C$5</xm:f>
          </x14:formula1>
          <xm:sqref>F20</xm:sqref>
        </x14:dataValidation>
        <x14:dataValidation type="list" allowBlank="1" showInputMessage="1" showErrorMessage="1" xr:uid="{C4A63DB0-8EF1-48CC-8D24-7404F42953B7}">
          <x14:formula1>
            <xm:f>'Drop downs'!$D$2:$D$7</xm:f>
          </x14:formula1>
          <xm:sqref>G20</xm:sqref>
        </x14:dataValidation>
        <x14:dataValidation type="list" allowBlank="1" showInputMessage="1" showErrorMessage="1" xr:uid="{ED128565-2BE8-44AE-A7EF-1CDAA88E882A}">
          <x14:formula1>
            <xm:f>'Drop downs'!$E$2:$E$6</xm:f>
          </x14:formula1>
          <xm:sqref>H20</xm:sqref>
        </x14:dataValidation>
        <x14:dataValidation type="list" allowBlank="1" showInputMessage="1" showErrorMessage="1" xr:uid="{830FED30-5B64-4D21-AF42-BC336CAA9E63}">
          <x14:formula1>
            <xm:f>'Drop downs'!$F$2:$F$6</xm:f>
          </x14:formula1>
          <xm:sqref>I20</xm:sqref>
        </x14:dataValidation>
        <x14:dataValidation type="list" allowBlank="1" showInputMessage="1" showErrorMessage="1" xr:uid="{49CF4EBA-0A18-42D2-B4B5-E21767EB69A6}">
          <x14:formula1>
            <xm:f>'Drop downs'!$A$2:$A$3</xm:f>
          </x14:formula1>
          <xm:sqref>D20:D27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ACE6-09AB-464A-9600-DC9814D6CC28}">
  <sheetPr codeName="Sheet89">
    <pageSetUpPr fitToPage="1"/>
  </sheetPr>
  <dimension ref="A1:V98"/>
  <sheetViews>
    <sheetView showGridLines="0" zoomScaleNormal="100" workbookViewId="0">
      <selection activeCell="C1" sqref="C1:F1"/>
    </sheetView>
  </sheetViews>
  <sheetFormatPr defaultColWidth="8.54296875" defaultRowHeight="31" x14ac:dyDescent="0.7"/>
  <cols>
    <col min="1" max="1" width="46.453125" style="126" bestFit="1" customWidth="1"/>
    <col min="2" max="2" width="5.453125" style="126" hidden="1" customWidth="1"/>
    <col min="3" max="3" width="103.81640625" style="126" customWidth="1"/>
    <col min="4" max="4" width="24.453125" style="126" customWidth="1"/>
    <col min="5" max="5" width="20.7265625" style="126" customWidth="1"/>
    <col min="6" max="6" width="23.81640625" style="126" customWidth="1"/>
    <col min="7" max="7" width="20.7265625" style="228" customWidth="1"/>
    <col min="8" max="8" width="20.7265625" style="126" customWidth="1"/>
    <col min="9" max="9" width="24.81640625" style="223" customWidth="1"/>
    <col min="10" max="10" width="24.453125" style="126" customWidth="1"/>
    <col min="11" max="11" width="63" style="126" customWidth="1"/>
    <col min="12" max="12" width="31.453125" style="126" customWidth="1"/>
    <col min="13" max="13" width="41.453125" style="126" customWidth="1"/>
    <col min="14" max="14" width="48.5429687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350</v>
      </c>
      <c r="D1" s="393"/>
      <c r="E1" s="393"/>
      <c r="F1" s="394"/>
      <c r="G1" s="227"/>
      <c r="I1" s="224"/>
      <c r="J1" s="128"/>
      <c r="K1" s="128"/>
    </row>
    <row r="2" spans="1:22" x14ac:dyDescent="0.6">
      <c r="A2" s="125" t="s">
        <v>21</v>
      </c>
      <c r="B2" s="129"/>
      <c r="C2" s="393" t="s">
        <v>972</v>
      </c>
      <c r="D2" s="393"/>
      <c r="E2" s="393"/>
      <c r="F2" s="394"/>
      <c r="I2" s="225"/>
      <c r="J2" s="130"/>
      <c r="K2" s="130"/>
    </row>
    <row r="3" spans="1:22" ht="87" customHeight="1" x14ac:dyDescent="0.6">
      <c r="A3" s="131" t="s">
        <v>22</v>
      </c>
      <c r="B3" s="132"/>
      <c r="C3" s="393" t="s">
        <v>919</v>
      </c>
      <c r="D3" s="393"/>
      <c r="E3" s="393"/>
      <c r="F3" s="394"/>
      <c r="I3" s="225"/>
      <c r="J3" s="130"/>
      <c r="K3" s="130"/>
    </row>
    <row r="4" spans="1:22" ht="35.5" customHeight="1" x14ac:dyDescent="0.6">
      <c r="A4" s="131" t="s">
        <v>23</v>
      </c>
      <c r="B4" s="133"/>
      <c r="C4" s="395" t="s">
        <v>352</v>
      </c>
      <c r="D4" s="395"/>
      <c r="E4" s="395"/>
      <c r="F4" s="396"/>
      <c r="I4" s="225"/>
      <c r="J4" s="130"/>
      <c r="K4" s="130"/>
    </row>
    <row r="5" spans="1:22" ht="31.5" thickBot="1" x14ac:dyDescent="0.7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256</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353</v>
      </c>
      <c r="F8" s="493" t="s">
        <v>354</v>
      </c>
      <c r="G8" s="505" t="s">
        <v>355</v>
      </c>
      <c r="H8" s="493" t="s">
        <v>356</v>
      </c>
      <c r="I8" s="496" t="s">
        <v>357</v>
      </c>
      <c r="J8" s="475" t="s">
        <v>249</v>
      </c>
      <c r="K8" s="499" t="s">
        <v>925</v>
      </c>
      <c r="L8" s="475" t="s">
        <v>185</v>
      </c>
      <c r="M8" s="480"/>
      <c r="N8" s="454"/>
      <c r="R8" s="141" t="str">
        <f>IF(OR(J8='Drop downs'!$G$7,J8='Drop downs'!$G$5), B8&amp;": "&amp;K8&amp;CHAR(10),"")</f>
        <v/>
      </c>
      <c r="S8" s="141" t="str">
        <f>IF(J8='Drop downs'!$G$2,B8&amp;": "&amp;K8&amp;""," ")</f>
        <v>IIA1: The strategy contributes to the achievement of objective IIA1 as it aims to direct flexible employment and industrial land to appropriate locations, to meet current and future needs. The plan seeks to safeguard existing employment levels, and increase opportunities for local employment by providing a minimum of 35,845m2 of non-residential floorspace with the potential to create over 1,750 new jobs across the borough. Non-residential floorspace will be delivered primarily by way of site allocations, which will create 25,360m2 of new non-residential floorspace within the Harrow &amp; Wealdstone Opportunity Area, and 10,485m2 across the remainder of the borough.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T8" s="141" t="str">
        <f>IF(Spatial_Strategy!E8='Drop downs'!$B$6,Spatial_Strategy!B8&amp;": "&amp;Spatial_Strategy!K8&amp;"","")</f>
        <v/>
      </c>
      <c r="U8" s="126" t="str">
        <f>IF(M8&gt;0,B8&amp;":"&amp;M8&amp;"
","")</f>
        <v/>
      </c>
      <c r="V8" s="126" t="str">
        <f>IF(N8&gt;0,B8&amp;":"&amp;N8&amp;"
","")</f>
        <v/>
      </c>
    </row>
    <row r="9" spans="1:22" ht="52" x14ac:dyDescent="0.6">
      <c r="A9" s="470"/>
      <c r="B9" s="503"/>
      <c r="C9" s="142" t="s">
        <v>258</v>
      </c>
      <c r="D9" s="142" t="s">
        <v>185</v>
      </c>
      <c r="E9" s="494"/>
      <c r="F9" s="494"/>
      <c r="G9" s="506"/>
      <c r="H9" s="494"/>
      <c r="I9" s="497"/>
      <c r="J9" s="476"/>
      <c r="K9" s="489"/>
      <c r="L9" s="476"/>
      <c r="M9" s="481"/>
      <c r="N9" s="455"/>
      <c r="R9" s="141"/>
      <c r="S9" s="141"/>
      <c r="T9" s="141"/>
    </row>
    <row r="10" spans="1:22" ht="26" x14ac:dyDescent="0.6">
      <c r="A10" s="470"/>
      <c r="B10" s="503"/>
      <c r="C10" s="142" t="s">
        <v>259</v>
      </c>
      <c r="D10" s="142" t="s">
        <v>189</v>
      </c>
      <c r="E10" s="494"/>
      <c r="F10" s="494"/>
      <c r="G10" s="506"/>
      <c r="H10" s="494"/>
      <c r="I10" s="497"/>
      <c r="J10" s="476"/>
      <c r="K10" s="489"/>
      <c r="L10" s="476"/>
      <c r="M10" s="481"/>
      <c r="N10" s="455"/>
      <c r="R10" s="141"/>
      <c r="S10" s="141"/>
      <c r="T10" s="141"/>
    </row>
    <row r="11" spans="1:22" ht="52" x14ac:dyDescent="0.6">
      <c r="A11" s="470"/>
      <c r="B11" s="503"/>
      <c r="C11" s="142" t="s">
        <v>260</v>
      </c>
      <c r="D11" s="142" t="s">
        <v>185</v>
      </c>
      <c r="E11" s="494"/>
      <c r="F11" s="494"/>
      <c r="G11" s="506"/>
      <c r="H11" s="494"/>
      <c r="I11" s="497"/>
      <c r="J11" s="476"/>
      <c r="K11" s="489"/>
      <c r="L11" s="476"/>
      <c r="M11" s="481"/>
      <c r="N11" s="455"/>
      <c r="R11" s="141"/>
      <c r="S11" s="141"/>
      <c r="T11" s="141"/>
    </row>
    <row r="12" spans="1:22" ht="52" x14ac:dyDescent="0.6">
      <c r="A12" s="470"/>
      <c r="B12" s="503"/>
      <c r="C12" s="142" t="s">
        <v>261</v>
      </c>
      <c r="D12" s="142" t="s">
        <v>185</v>
      </c>
      <c r="E12" s="494"/>
      <c r="F12" s="494"/>
      <c r="G12" s="506"/>
      <c r="H12" s="494"/>
      <c r="I12" s="497"/>
      <c r="J12" s="476"/>
      <c r="K12" s="489"/>
      <c r="L12" s="476"/>
      <c r="M12" s="481"/>
      <c r="N12" s="455"/>
      <c r="R12" s="141"/>
      <c r="S12" s="141"/>
      <c r="T12" s="141"/>
    </row>
    <row r="13" spans="1:22" ht="26" x14ac:dyDescent="0.6">
      <c r="A13" s="470"/>
      <c r="B13" s="503"/>
      <c r="C13" s="142" t="s">
        <v>262</v>
      </c>
      <c r="D13" s="142" t="s">
        <v>185</v>
      </c>
      <c r="E13" s="494"/>
      <c r="F13" s="494"/>
      <c r="G13" s="506"/>
      <c r="H13" s="494"/>
      <c r="I13" s="497"/>
      <c r="J13" s="476"/>
      <c r="K13" s="489"/>
      <c r="L13" s="476"/>
      <c r="M13" s="481"/>
      <c r="N13" s="455"/>
      <c r="R13" s="141"/>
      <c r="S13" s="141"/>
      <c r="T13" s="141"/>
    </row>
    <row r="14" spans="1:22" ht="52" x14ac:dyDescent="0.6">
      <c r="A14" s="470"/>
      <c r="B14" s="503"/>
      <c r="C14" s="142" t="s">
        <v>263</v>
      </c>
      <c r="D14" s="142" t="s">
        <v>185</v>
      </c>
      <c r="E14" s="494"/>
      <c r="F14" s="494"/>
      <c r="G14" s="506"/>
      <c r="H14" s="494"/>
      <c r="I14" s="497"/>
      <c r="J14" s="476"/>
      <c r="K14" s="489"/>
      <c r="L14" s="476"/>
      <c r="M14" s="481"/>
      <c r="N14" s="455"/>
      <c r="R14" s="141"/>
      <c r="S14" s="141"/>
      <c r="T14" s="141"/>
    </row>
    <row r="15" spans="1:22" ht="52" x14ac:dyDescent="0.6">
      <c r="A15" s="470"/>
      <c r="B15" s="503"/>
      <c r="C15" s="142" t="s">
        <v>264</v>
      </c>
      <c r="D15" s="142" t="s">
        <v>185</v>
      </c>
      <c r="E15" s="494"/>
      <c r="F15" s="494"/>
      <c r="G15" s="506"/>
      <c r="H15" s="494"/>
      <c r="I15" s="497"/>
      <c r="J15" s="476"/>
      <c r="K15" s="489"/>
      <c r="L15" s="476"/>
      <c r="M15" s="481"/>
      <c r="N15" s="455"/>
      <c r="R15" s="141"/>
      <c r="S15" s="141"/>
      <c r="T15" s="141"/>
    </row>
    <row r="16" spans="1:22" ht="78" x14ac:dyDescent="0.6">
      <c r="A16" s="470"/>
      <c r="B16" s="503"/>
      <c r="C16" s="142" t="s">
        <v>265</v>
      </c>
      <c r="D16" s="142" t="s">
        <v>185</v>
      </c>
      <c r="E16" s="494"/>
      <c r="F16" s="494"/>
      <c r="G16" s="506"/>
      <c r="H16" s="494"/>
      <c r="I16" s="497"/>
      <c r="J16" s="476"/>
      <c r="K16" s="489"/>
      <c r="L16" s="476"/>
      <c r="M16" s="481"/>
      <c r="N16" s="455"/>
      <c r="R16" s="141"/>
      <c r="S16" s="141"/>
      <c r="T16" s="141"/>
    </row>
    <row r="17" spans="1:22" ht="409.5" customHeight="1" thickBot="1" x14ac:dyDescent="0.65">
      <c r="A17" s="471"/>
      <c r="B17" s="504"/>
      <c r="C17" s="143" t="s">
        <v>266</v>
      </c>
      <c r="D17" s="143" t="s">
        <v>185</v>
      </c>
      <c r="E17" s="495"/>
      <c r="F17" s="495"/>
      <c r="G17" s="507"/>
      <c r="H17" s="495"/>
      <c r="I17" s="498"/>
      <c r="J17" s="428"/>
      <c r="K17" s="500"/>
      <c r="L17" s="428"/>
      <c r="M17" s="482"/>
      <c r="N17" s="456"/>
      <c r="R17" s="141"/>
      <c r="S17" s="141"/>
      <c r="T17" s="141"/>
    </row>
    <row r="18" spans="1:22" ht="205.5" customHeight="1" x14ac:dyDescent="0.6">
      <c r="A18" s="511" t="s">
        <v>267</v>
      </c>
      <c r="B18" s="472" t="s">
        <v>102</v>
      </c>
      <c r="C18" s="140" t="s">
        <v>268</v>
      </c>
      <c r="D18" s="140" t="s">
        <v>185</v>
      </c>
      <c r="E18" s="475" t="s">
        <v>353</v>
      </c>
      <c r="F18" s="475" t="s">
        <v>354</v>
      </c>
      <c r="G18" s="477" t="s">
        <v>358</v>
      </c>
      <c r="H18" s="475" t="s">
        <v>356</v>
      </c>
      <c r="I18" s="513" t="s">
        <v>357</v>
      </c>
      <c r="J18" s="475" t="s">
        <v>119</v>
      </c>
      <c r="K18" s="499" t="s">
        <v>923</v>
      </c>
      <c r="L18" s="475" t="s">
        <v>189</v>
      </c>
      <c r="M18" s="480"/>
      <c r="N18" s="454"/>
      <c r="R18" s="141" t="str">
        <f>IF(OR(J18='Drop downs'!$G$7,J18='Drop downs'!$G$5), B18&amp;": "&amp;K18&amp;CHAR(10),"")</f>
        <v/>
      </c>
      <c r="S18" s="141" t="str">
        <f>IF(J18='Drop downs'!$G$2,B18&amp;": "&amp;K18&amp;""," ")</f>
        <v xml:space="preserve"> </v>
      </c>
      <c r="T18" s="141" t="str">
        <f>IF(Spatial_Strategy!E18='Drop downs'!$B$6,Spatial_Strategy!B18&amp;": "&amp;Spatial_Strategy!K18&amp;"","")</f>
        <v/>
      </c>
      <c r="U18" s="126" t="str">
        <f t="shared" ref="U18:U72" si="0">IF(M18&gt;0,B18&amp;":"&amp;M18&amp;"
","")</f>
        <v/>
      </c>
      <c r="V18" s="126" t="str">
        <f>IF(N18&gt;0,B18&amp;":"&amp;N18&amp;"
","")</f>
        <v/>
      </c>
    </row>
    <row r="19" spans="1:22" ht="233.25" customHeight="1" thickBot="1" x14ac:dyDescent="0.65">
      <c r="A19" s="512"/>
      <c r="B19" s="474"/>
      <c r="C19" s="143" t="s">
        <v>269</v>
      </c>
      <c r="D19" s="143" t="s">
        <v>189</v>
      </c>
      <c r="E19" s="428"/>
      <c r="F19" s="428"/>
      <c r="G19" s="479"/>
      <c r="H19" s="428"/>
      <c r="I19" s="515"/>
      <c r="J19" s="428"/>
      <c r="K19" s="500"/>
      <c r="L19" s="428"/>
      <c r="M19" s="482"/>
      <c r="N19" s="456"/>
      <c r="R19" s="141"/>
      <c r="S19" s="141"/>
      <c r="T19" s="141"/>
    </row>
    <row r="20" spans="1:22" ht="156" x14ac:dyDescent="0.6">
      <c r="A20" s="469" t="s">
        <v>270</v>
      </c>
      <c r="B20" s="472" t="s">
        <v>103</v>
      </c>
      <c r="C20" s="144" t="s">
        <v>271</v>
      </c>
      <c r="D20" s="140" t="s">
        <v>185</v>
      </c>
      <c r="E20" s="475" t="s">
        <v>353</v>
      </c>
      <c r="F20" s="475" t="s">
        <v>354</v>
      </c>
      <c r="G20" s="477" t="s">
        <v>355</v>
      </c>
      <c r="H20" s="475" t="s">
        <v>356</v>
      </c>
      <c r="I20" s="513" t="s">
        <v>357</v>
      </c>
      <c r="J20" s="475" t="s">
        <v>119</v>
      </c>
      <c r="K20" s="499" t="s">
        <v>359</v>
      </c>
      <c r="L20" s="475" t="s">
        <v>185</v>
      </c>
      <c r="M20" s="480"/>
      <c r="N20" s="454"/>
      <c r="R20" s="141" t="str">
        <f>IF(OR(J20='Drop downs'!$G$7,J20='Drop downs'!$G$5), B20&amp;": "&amp;K20&amp;CHAR(10),"")</f>
        <v/>
      </c>
      <c r="S20" s="141" t="str">
        <f>IF(J20='Drop downs'!$G$2,B20&amp;": "&amp;K20&amp;""," ")</f>
        <v xml:space="preserve"> </v>
      </c>
      <c r="T20" s="141" t="str">
        <f>IF(Spatial_Strategy!E20='Drop downs'!$B$6,Spatial_Strategy!B20&amp;": "&amp;Spatial_Strategy!K20&amp;"","")</f>
        <v/>
      </c>
      <c r="U20" s="126" t="str">
        <f t="shared" si="0"/>
        <v/>
      </c>
      <c r="V20" s="126" t="str">
        <f>IF(N20&gt;0,B20&amp;":"&amp;N20&amp;"
","")</f>
        <v/>
      </c>
    </row>
    <row r="21" spans="1:22" ht="52" x14ac:dyDescent="0.6">
      <c r="A21" s="470"/>
      <c r="B21" s="473"/>
      <c r="C21" s="145" t="s">
        <v>272</v>
      </c>
      <c r="D21" s="142" t="s">
        <v>189</v>
      </c>
      <c r="E21" s="476"/>
      <c r="F21" s="476"/>
      <c r="G21" s="478"/>
      <c r="H21" s="476"/>
      <c r="I21" s="514"/>
      <c r="J21" s="476"/>
      <c r="K21" s="489"/>
      <c r="L21" s="476"/>
      <c r="M21" s="481"/>
      <c r="N21" s="455"/>
      <c r="R21" s="141"/>
      <c r="S21" s="141"/>
      <c r="T21" s="141"/>
    </row>
    <row r="22" spans="1:22" ht="52" x14ac:dyDescent="0.6">
      <c r="A22" s="470"/>
      <c r="B22" s="473"/>
      <c r="C22" s="145" t="s">
        <v>273</v>
      </c>
      <c r="D22" s="142" t="s">
        <v>189</v>
      </c>
      <c r="E22" s="476"/>
      <c r="F22" s="476"/>
      <c r="G22" s="478"/>
      <c r="H22" s="476"/>
      <c r="I22" s="514"/>
      <c r="J22" s="476"/>
      <c r="K22" s="489"/>
      <c r="L22" s="476"/>
      <c r="M22" s="481"/>
      <c r="N22" s="455"/>
      <c r="R22" s="141"/>
      <c r="S22" s="141"/>
      <c r="T22" s="141"/>
    </row>
    <row r="23" spans="1:22" ht="52" x14ac:dyDescent="0.6">
      <c r="A23" s="470"/>
      <c r="B23" s="473"/>
      <c r="C23" s="145" t="s">
        <v>274</v>
      </c>
      <c r="D23" s="142" t="s">
        <v>189</v>
      </c>
      <c r="E23" s="476"/>
      <c r="F23" s="476"/>
      <c r="G23" s="478"/>
      <c r="H23" s="476"/>
      <c r="I23" s="514"/>
      <c r="J23" s="476"/>
      <c r="K23" s="489"/>
      <c r="L23" s="476"/>
      <c r="M23" s="481"/>
      <c r="N23" s="455"/>
      <c r="R23" s="141"/>
      <c r="S23" s="141"/>
      <c r="T23" s="141"/>
    </row>
    <row r="24" spans="1:22" ht="52" x14ac:dyDescent="0.6">
      <c r="A24" s="470"/>
      <c r="B24" s="473"/>
      <c r="C24" s="145" t="s">
        <v>275</v>
      </c>
      <c r="D24" s="142" t="s">
        <v>189</v>
      </c>
      <c r="E24" s="476"/>
      <c r="F24" s="476"/>
      <c r="G24" s="478"/>
      <c r="H24" s="476"/>
      <c r="I24" s="514"/>
      <c r="J24" s="476"/>
      <c r="K24" s="489"/>
      <c r="L24" s="476"/>
      <c r="M24" s="481"/>
      <c r="N24" s="455"/>
      <c r="R24" s="141"/>
      <c r="S24" s="141"/>
      <c r="T24" s="141"/>
    </row>
    <row r="25" spans="1:22" ht="104" x14ac:dyDescent="0.6">
      <c r="A25" s="470"/>
      <c r="B25" s="473"/>
      <c r="C25" s="145" t="s">
        <v>276</v>
      </c>
      <c r="D25" s="142" t="s">
        <v>185</v>
      </c>
      <c r="E25" s="476"/>
      <c r="F25" s="476"/>
      <c r="G25" s="478"/>
      <c r="H25" s="476"/>
      <c r="I25" s="514"/>
      <c r="J25" s="476"/>
      <c r="K25" s="489"/>
      <c r="L25" s="476"/>
      <c r="M25" s="481"/>
      <c r="N25" s="455"/>
      <c r="R25" s="141"/>
      <c r="S25" s="141"/>
      <c r="T25" s="141"/>
    </row>
    <row r="26" spans="1:22" ht="52" x14ac:dyDescent="0.6">
      <c r="A26" s="470"/>
      <c r="B26" s="473"/>
      <c r="C26" s="145" t="s">
        <v>277</v>
      </c>
      <c r="D26" s="142" t="s">
        <v>185</v>
      </c>
      <c r="E26" s="476"/>
      <c r="F26" s="476"/>
      <c r="G26" s="478"/>
      <c r="H26" s="476"/>
      <c r="I26" s="514"/>
      <c r="J26" s="476"/>
      <c r="K26" s="489"/>
      <c r="L26" s="476"/>
      <c r="M26" s="481"/>
      <c r="N26" s="455"/>
      <c r="R26" s="141"/>
      <c r="S26" s="141"/>
      <c r="T26" s="141"/>
    </row>
    <row r="27" spans="1:22" ht="78.5" thickBot="1" x14ac:dyDescent="0.65">
      <c r="A27" s="471"/>
      <c r="B27" s="474"/>
      <c r="C27" s="146" t="s">
        <v>278</v>
      </c>
      <c r="D27" s="142" t="s">
        <v>185</v>
      </c>
      <c r="E27" s="428"/>
      <c r="F27" s="428"/>
      <c r="G27" s="479"/>
      <c r="H27" s="428"/>
      <c r="I27" s="515"/>
      <c r="J27" s="428"/>
      <c r="K27" s="500"/>
      <c r="L27" s="428"/>
      <c r="M27" s="482"/>
      <c r="N27" s="456"/>
      <c r="R27" s="141"/>
      <c r="S27" s="141"/>
      <c r="T27" s="141"/>
    </row>
    <row r="28" spans="1:22" ht="78" x14ac:dyDescent="0.6">
      <c r="A28" s="469" t="s">
        <v>279</v>
      </c>
      <c r="B28" s="472" t="s">
        <v>104</v>
      </c>
      <c r="C28" s="147" t="s">
        <v>280</v>
      </c>
      <c r="D28" s="144" t="s">
        <v>185</v>
      </c>
      <c r="E28" s="475" t="s">
        <v>353</v>
      </c>
      <c r="F28" s="475" t="s">
        <v>354</v>
      </c>
      <c r="G28" s="477" t="s">
        <v>355</v>
      </c>
      <c r="H28" s="475" t="s">
        <v>356</v>
      </c>
      <c r="I28" s="513" t="s">
        <v>357</v>
      </c>
      <c r="J28" s="475" t="s">
        <v>119</v>
      </c>
      <c r="K28" s="499" t="s">
        <v>926</v>
      </c>
      <c r="L28" s="475" t="s">
        <v>185</v>
      </c>
      <c r="M28" s="480"/>
      <c r="N28" s="454"/>
      <c r="R28" s="141" t="str">
        <f>IF(OR(J28='Drop downs'!$G$7,J28='Drop downs'!$G$5), B28&amp;": "&amp;K28&amp;CHAR(10),"")</f>
        <v/>
      </c>
      <c r="S28" s="141" t="str">
        <f>IF(J28='Drop downs'!$G$2,B28&amp;": "&amp;K28&amp;""," ")</f>
        <v xml:space="preserve"> </v>
      </c>
      <c r="T28" s="141" t="str">
        <f>IF(Spatial_Strategy!E28='Drop downs'!$B$6,Spatial_Strategy!B28&amp;": "&amp;Spatial_Strategy!K28&amp;"","")</f>
        <v/>
      </c>
      <c r="U28" s="126" t="str">
        <f t="shared" si="0"/>
        <v/>
      </c>
      <c r="V28" s="126" t="str">
        <f>IF(N28&gt;0,B28&amp;":"&amp;N28&amp;"
","")</f>
        <v/>
      </c>
    </row>
    <row r="29" spans="1:22" ht="78" x14ac:dyDescent="0.6">
      <c r="A29" s="470"/>
      <c r="B29" s="473"/>
      <c r="C29" s="148" t="s">
        <v>281</v>
      </c>
      <c r="D29" s="145" t="s">
        <v>185</v>
      </c>
      <c r="E29" s="476"/>
      <c r="F29" s="476"/>
      <c r="G29" s="478"/>
      <c r="H29" s="476"/>
      <c r="I29" s="514"/>
      <c r="J29" s="476"/>
      <c r="K29" s="489"/>
      <c r="L29" s="476"/>
      <c r="M29" s="481"/>
      <c r="N29" s="455"/>
      <c r="R29" s="141"/>
      <c r="S29" s="141"/>
      <c r="T29" s="141"/>
    </row>
    <row r="30" spans="1:22" ht="52" x14ac:dyDescent="0.6">
      <c r="A30" s="470"/>
      <c r="B30" s="473"/>
      <c r="C30" s="148" t="s">
        <v>282</v>
      </c>
      <c r="D30" s="145" t="s">
        <v>185</v>
      </c>
      <c r="E30" s="476"/>
      <c r="F30" s="476"/>
      <c r="G30" s="478"/>
      <c r="H30" s="476"/>
      <c r="I30" s="514"/>
      <c r="J30" s="476"/>
      <c r="K30" s="489"/>
      <c r="L30" s="476"/>
      <c r="M30" s="481"/>
      <c r="N30" s="455"/>
      <c r="R30" s="141"/>
      <c r="S30" s="141"/>
      <c r="T30" s="141"/>
    </row>
    <row r="31" spans="1:22" ht="52" x14ac:dyDescent="0.6">
      <c r="A31" s="470"/>
      <c r="B31" s="473"/>
      <c r="C31" s="148" t="s">
        <v>283</v>
      </c>
      <c r="D31" s="145" t="s">
        <v>185</v>
      </c>
      <c r="E31" s="476"/>
      <c r="F31" s="476"/>
      <c r="G31" s="478"/>
      <c r="H31" s="476"/>
      <c r="I31" s="514"/>
      <c r="J31" s="476"/>
      <c r="K31" s="489"/>
      <c r="L31" s="476"/>
      <c r="M31" s="481"/>
      <c r="N31" s="455"/>
      <c r="R31" s="141"/>
      <c r="S31" s="141"/>
      <c r="T31" s="141"/>
    </row>
    <row r="32" spans="1:22" ht="52" x14ac:dyDescent="0.6">
      <c r="A32" s="470"/>
      <c r="B32" s="473"/>
      <c r="C32" s="148" t="s">
        <v>284</v>
      </c>
      <c r="D32" s="145" t="s">
        <v>185</v>
      </c>
      <c r="E32" s="476"/>
      <c r="F32" s="476"/>
      <c r="G32" s="478"/>
      <c r="H32" s="476"/>
      <c r="I32" s="514"/>
      <c r="J32" s="476"/>
      <c r="K32" s="489"/>
      <c r="L32" s="476"/>
      <c r="M32" s="481"/>
      <c r="N32" s="455"/>
      <c r="R32" s="141"/>
      <c r="S32" s="141"/>
      <c r="T32" s="141"/>
    </row>
    <row r="33" spans="1:22" ht="26" x14ac:dyDescent="0.6">
      <c r="A33" s="470"/>
      <c r="B33" s="473"/>
      <c r="C33" s="148" t="s">
        <v>285</v>
      </c>
      <c r="D33" s="145" t="s">
        <v>189</v>
      </c>
      <c r="E33" s="476"/>
      <c r="F33" s="476"/>
      <c r="G33" s="478"/>
      <c r="H33" s="476"/>
      <c r="I33" s="514"/>
      <c r="J33" s="476"/>
      <c r="K33" s="489"/>
      <c r="L33" s="476"/>
      <c r="M33" s="481"/>
      <c r="N33" s="455"/>
      <c r="R33" s="141"/>
      <c r="S33" s="141"/>
      <c r="T33" s="141"/>
    </row>
    <row r="34" spans="1:22" ht="52" x14ac:dyDescent="0.6">
      <c r="A34" s="470"/>
      <c r="B34" s="473"/>
      <c r="C34" s="148" t="s">
        <v>286</v>
      </c>
      <c r="D34" s="145" t="s">
        <v>189</v>
      </c>
      <c r="E34" s="476"/>
      <c r="F34" s="476"/>
      <c r="G34" s="478"/>
      <c r="H34" s="476"/>
      <c r="I34" s="514"/>
      <c r="J34" s="476"/>
      <c r="K34" s="489"/>
      <c r="L34" s="476"/>
      <c r="M34" s="481"/>
      <c r="N34" s="455"/>
      <c r="R34" s="141"/>
      <c r="S34" s="141"/>
      <c r="T34" s="141"/>
    </row>
    <row r="35" spans="1:22" ht="52.5" thickBot="1" x14ac:dyDescent="0.65">
      <c r="A35" s="517"/>
      <c r="B35" s="474"/>
      <c r="C35" s="149" t="s">
        <v>287</v>
      </c>
      <c r="D35" s="145" t="s">
        <v>189</v>
      </c>
      <c r="E35" s="483"/>
      <c r="F35" s="483"/>
      <c r="G35" s="519"/>
      <c r="H35" s="483"/>
      <c r="I35" s="521"/>
      <c r="J35" s="483"/>
      <c r="K35" s="490"/>
      <c r="L35" s="483"/>
      <c r="M35" s="492"/>
      <c r="N35" s="464"/>
      <c r="R35" s="141"/>
      <c r="S35" s="141"/>
      <c r="T35" s="141"/>
    </row>
    <row r="36" spans="1:22" ht="52" x14ac:dyDescent="0.6">
      <c r="A36" s="516" t="s">
        <v>288</v>
      </c>
      <c r="B36" s="472" t="s">
        <v>105</v>
      </c>
      <c r="C36" s="150" t="s">
        <v>289</v>
      </c>
      <c r="D36" s="150" t="s">
        <v>185</v>
      </c>
      <c r="E36" s="487" t="s">
        <v>353</v>
      </c>
      <c r="F36" s="487" t="s">
        <v>354</v>
      </c>
      <c r="G36" s="518" t="s">
        <v>355</v>
      </c>
      <c r="H36" s="487" t="s">
        <v>356</v>
      </c>
      <c r="I36" s="520" t="s">
        <v>361</v>
      </c>
      <c r="J36" s="487" t="s">
        <v>249</v>
      </c>
      <c r="K36" s="488" t="s">
        <v>927</v>
      </c>
      <c r="L36" s="487" t="s">
        <v>189</v>
      </c>
      <c r="M36" s="491"/>
      <c r="N36" s="463"/>
      <c r="R36" s="141" t="str">
        <f>IF(OR(J36='Drop downs'!$G$7,J36='Drop downs'!$G$5), B36&amp;": "&amp;K36&amp;CHAR(10),"")</f>
        <v/>
      </c>
      <c r="S36" s="141" t="str">
        <f>IF(J36='Drop downs'!$G$2,B36&amp;": "&amp;K36&amp;""," ")</f>
        <v>IIA5: The strategy contributes to the achievement of objective IIA5 as it aims to provide a minimum of 16,040 (net) homes during the Plan period (2021 – 2041), of which at least 8,020 new homes (net) will be delivered between 2019 -2029 (Policy H1, London Plan). These additional homes should be developed to suit a range of residents. Within the Harrow and Wealdstone Opportunity Area, around 8,750 additional homes are to be delivered. Therefore, a potential significant positive effect is recorded.</v>
      </c>
      <c r="T36" s="141" t="str">
        <f>IF(Spatial_Strategy!E36='Drop downs'!$B$6,Spatial_Strategy!B36&amp;": "&amp;Spatial_Strategy!K36&amp;"","")</f>
        <v/>
      </c>
      <c r="U36" s="126" t="str">
        <f t="shared" si="0"/>
        <v/>
      </c>
      <c r="V36" s="126" t="str">
        <f>IF(N36&gt;0,B36&amp;":"&amp;N36&amp;"
","")</f>
        <v/>
      </c>
    </row>
    <row r="37" spans="1:22" ht="52" x14ac:dyDescent="0.6">
      <c r="A37" s="470"/>
      <c r="B37" s="473"/>
      <c r="C37" s="145" t="s">
        <v>290</v>
      </c>
      <c r="D37" s="145" t="s">
        <v>185</v>
      </c>
      <c r="E37" s="476"/>
      <c r="F37" s="476"/>
      <c r="G37" s="478"/>
      <c r="H37" s="476"/>
      <c r="I37" s="514"/>
      <c r="J37" s="476"/>
      <c r="K37" s="489"/>
      <c r="L37" s="476"/>
      <c r="M37" s="481"/>
      <c r="N37" s="455"/>
      <c r="R37" s="141"/>
      <c r="S37" s="141"/>
      <c r="T37" s="141"/>
    </row>
    <row r="38" spans="1:22" ht="52" x14ac:dyDescent="0.6">
      <c r="A38" s="470"/>
      <c r="B38" s="473"/>
      <c r="C38" s="145" t="s">
        <v>291</v>
      </c>
      <c r="D38" s="145" t="s">
        <v>185</v>
      </c>
      <c r="E38" s="476"/>
      <c r="F38" s="476"/>
      <c r="G38" s="478"/>
      <c r="H38" s="476"/>
      <c r="I38" s="514"/>
      <c r="J38" s="476"/>
      <c r="K38" s="489"/>
      <c r="L38" s="476"/>
      <c r="M38" s="481"/>
      <c r="N38" s="455"/>
      <c r="R38" s="141"/>
      <c r="S38" s="141"/>
      <c r="T38" s="141"/>
    </row>
    <row r="39" spans="1:22" ht="78" x14ac:dyDescent="0.6">
      <c r="A39" s="470"/>
      <c r="B39" s="473"/>
      <c r="C39" s="145" t="s">
        <v>292</v>
      </c>
      <c r="D39" s="145" t="s">
        <v>185</v>
      </c>
      <c r="E39" s="476"/>
      <c r="F39" s="476"/>
      <c r="G39" s="478"/>
      <c r="H39" s="476"/>
      <c r="I39" s="514"/>
      <c r="J39" s="476"/>
      <c r="K39" s="489"/>
      <c r="L39" s="476"/>
      <c r="M39" s="481"/>
      <c r="N39" s="455"/>
      <c r="R39" s="141"/>
      <c r="S39" s="141"/>
      <c r="T39" s="141"/>
    </row>
    <row r="40" spans="1:22" ht="206.25" customHeight="1" x14ac:dyDescent="0.6">
      <c r="A40" s="470"/>
      <c r="B40" s="473"/>
      <c r="C40" s="145" t="s">
        <v>293</v>
      </c>
      <c r="D40" s="145" t="s">
        <v>189</v>
      </c>
      <c r="E40" s="476"/>
      <c r="F40" s="476"/>
      <c r="G40" s="478"/>
      <c r="H40" s="476"/>
      <c r="I40" s="514"/>
      <c r="J40" s="476"/>
      <c r="K40" s="489"/>
      <c r="L40" s="476"/>
      <c r="M40" s="481"/>
      <c r="N40" s="455"/>
      <c r="R40" s="141"/>
      <c r="S40" s="141"/>
      <c r="T40" s="141"/>
    </row>
    <row r="41" spans="1:22" ht="78.5" thickBot="1" x14ac:dyDescent="0.65">
      <c r="A41" s="517"/>
      <c r="B41" s="474"/>
      <c r="C41" s="151" t="s">
        <v>294</v>
      </c>
      <c r="D41" s="151" t="s">
        <v>185</v>
      </c>
      <c r="E41" s="483"/>
      <c r="F41" s="483"/>
      <c r="G41" s="519"/>
      <c r="H41" s="483"/>
      <c r="I41" s="521"/>
      <c r="J41" s="483"/>
      <c r="K41" s="490"/>
      <c r="L41" s="483"/>
      <c r="M41" s="492"/>
      <c r="N41" s="464"/>
      <c r="R41" s="141"/>
      <c r="S41" s="141"/>
      <c r="T41" s="141"/>
    </row>
    <row r="42" spans="1:22" ht="78" x14ac:dyDescent="0.6">
      <c r="A42" s="516" t="s">
        <v>295</v>
      </c>
      <c r="B42" s="472" t="s">
        <v>106</v>
      </c>
      <c r="C42" s="150" t="s">
        <v>296</v>
      </c>
      <c r="D42" s="150" t="s">
        <v>185</v>
      </c>
      <c r="E42" s="487" t="s">
        <v>353</v>
      </c>
      <c r="F42" s="487" t="s">
        <v>354</v>
      </c>
      <c r="G42" s="518" t="s">
        <v>355</v>
      </c>
      <c r="H42" s="487" t="s">
        <v>362</v>
      </c>
      <c r="I42" s="520" t="s">
        <v>357</v>
      </c>
      <c r="J42" s="487" t="s">
        <v>249</v>
      </c>
      <c r="K42" s="488" t="s">
        <v>920</v>
      </c>
      <c r="L42" s="487" t="s">
        <v>185</v>
      </c>
      <c r="M42" s="491"/>
      <c r="N42" s="463"/>
      <c r="R42" s="141" t="str">
        <f>IF(OR(J42='Drop downs'!$G$7,J42='Drop downs'!$G$5), B42&amp;": "&amp;K42&amp;CHAR(10),"")</f>
        <v/>
      </c>
      <c r="S42" s="141" t="str">
        <f>IF(J42='Drop downs'!$G$2,B42&amp;": "&amp;K42&amp;""," ")</f>
        <v>IIA6: The strategy contributes to the achievement of objective IIA6 as it aims to have "new development designed to support future occupants to move around by sustainable travel modes. And where possible new transport infrastructure will be provided and extended." Through bringing forwards new developments in close proximity to public transport, and through improvements to pedestrian and cycling infrastructure, the plan will support residents to become less car dependant. Improvements will be made to the walking network and pedestrian connectivity, particularly between Harrow Town Centre and Harrow on the Hill. Therefore, a potential significant positive effect is recorded.</v>
      </c>
      <c r="T42" s="141" t="str">
        <f>IF(Spatial_Strategy!E42='Drop downs'!$B$6,Spatial_Strategy!B42&amp;": "&amp;Spatial_Strategy!K42&amp;"","")</f>
        <v/>
      </c>
      <c r="U42" s="126" t="str">
        <f t="shared" si="0"/>
        <v/>
      </c>
      <c r="V42" s="126" t="str">
        <f>IF(N42&gt;0,B42&amp;":"&amp;N42&amp;"
","")</f>
        <v/>
      </c>
    </row>
    <row r="43" spans="1:22" ht="81" customHeight="1" x14ac:dyDescent="0.6">
      <c r="A43" s="470"/>
      <c r="B43" s="473"/>
      <c r="C43" s="145" t="s">
        <v>297</v>
      </c>
      <c r="D43" s="145" t="s">
        <v>185</v>
      </c>
      <c r="E43" s="476"/>
      <c r="F43" s="476"/>
      <c r="G43" s="478"/>
      <c r="H43" s="476"/>
      <c r="I43" s="514"/>
      <c r="J43" s="476"/>
      <c r="K43" s="489"/>
      <c r="L43" s="476"/>
      <c r="M43" s="481"/>
      <c r="N43" s="455"/>
      <c r="R43" s="141"/>
      <c r="S43" s="141"/>
      <c r="T43" s="141"/>
    </row>
    <row r="44" spans="1:22" ht="116.25" customHeight="1" x14ac:dyDescent="0.6">
      <c r="A44" s="470"/>
      <c r="B44" s="473"/>
      <c r="C44" s="145" t="s">
        <v>298</v>
      </c>
      <c r="D44" s="145" t="s">
        <v>185</v>
      </c>
      <c r="E44" s="476"/>
      <c r="F44" s="476"/>
      <c r="G44" s="478"/>
      <c r="H44" s="476"/>
      <c r="I44" s="514"/>
      <c r="J44" s="476"/>
      <c r="K44" s="489"/>
      <c r="L44" s="476"/>
      <c r="M44" s="481"/>
      <c r="N44" s="455"/>
      <c r="R44" s="141"/>
      <c r="S44" s="141"/>
      <c r="T44" s="141"/>
    </row>
    <row r="45" spans="1:22" ht="170.25" customHeight="1" x14ac:dyDescent="0.6">
      <c r="A45" s="470"/>
      <c r="B45" s="473"/>
      <c r="C45" s="145" t="s">
        <v>299</v>
      </c>
      <c r="D45" s="145" t="s">
        <v>185</v>
      </c>
      <c r="E45" s="476"/>
      <c r="F45" s="476"/>
      <c r="G45" s="478"/>
      <c r="H45" s="476"/>
      <c r="I45" s="514"/>
      <c r="J45" s="476"/>
      <c r="K45" s="489"/>
      <c r="L45" s="476"/>
      <c r="M45" s="481"/>
      <c r="N45" s="455"/>
      <c r="R45" s="141"/>
      <c r="S45" s="141"/>
      <c r="T45" s="141"/>
    </row>
    <row r="46" spans="1:22" ht="170.25" customHeight="1" thickBot="1" x14ac:dyDescent="0.65">
      <c r="A46" s="517"/>
      <c r="B46" s="474"/>
      <c r="C46" s="151" t="s">
        <v>300</v>
      </c>
      <c r="D46" s="151" t="s">
        <v>185</v>
      </c>
      <c r="E46" s="483"/>
      <c r="F46" s="483"/>
      <c r="G46" s="519"/>
      <c r="H46" s="483"/>
      <c r="I46" s="521"/>
      <c r="J46" s="483"/>
      <c r="K46" s="490"/>
      <c r="L46" s="483"/>
      <c r="M46" s="492"/>
      <c r="N46" s="464"/>
      <c r="R46" s="141"/>
      <c r="S46" s="141"/>
      <c r="T46" s="141"/>
    </row>
    <row r="47" spans="1:22" ht="130" x14ac:dyDescent="0.6">
      <c r="A47" s="516" t="s">
        <v>301</v>
      </c>
      <c r="B47" s="472" t="s">
        <v>107</v>
      </c>
      <c r="C47" s="150" t="s">
        <v>302</v>
      </c>
      <c r="D47" s="150" t="s">
        <v>185</v>
      </c>
      <c r="E47" s="487" t="s">
        <v>364</v>
      </c>
      <c r="F47" s="487" t="s">
        <v>354</v>
      </c>
      <c r="G47" s="518" t="s">
        <v>355</v>
      </c>
      <c r="H47" s="487" t="s">
        <v>356</v>
      </c>
      <c r="I47" s="520" t="s">
        <v>357</v>
      </c>
      <c r="J47" s="487" t="s">
        <v>119</v>
      </c>
      <c r="K47" s="488" t="s">
        <v>928</v>
      </c>
      <c r="L47" s="487" t="s">
        <v>189</v>
      </c>
      <c r="M47" s="491"/>
      <c r="N47" s="463"/>
      <c r="R47" s="141" t="str">
        <f>IF(OR(J47='Drop downs'!$G$7,J47='Drop downs'!$G$5), B47&amp;": "&amp;K47&amp;CHAR(10),"")</f>
        <v/>
      </c>
      <c r="S47" s="141" t="str">
        <f>IF(J47='Drop downs'!$G$2,B47&amp;": "&amp;K47&amp;""," ")</f>
        <v xml:space="preserve"> </v>
      </c>
      <c r="T47" s="141" t="str">
        <f>IF(Spatial_Strategy!E47='Drop downs'!$B$6,Spatial_Strategy!B47&amp;": "&amp;Spatial_Strategy!K47&amp;"","")</f>
        <v/>
      </c>
      <c r="U47" s="126" t="str">
        <f t="shared" si="0"/>
        <v/>
      </c>
      <c r="V47" s="126" t="str">
        <f>IF(N47&gt;0,B47&amp;":"&amp;N47&amp;"
","")</f>
        <v/>
      </c>
    </row>
    <row r="48" spans="1:22" ht="87" customHeight="1" thickBot="1" x14ac:dyDescent="0.65">
      <c r="A48" s="471"/>
      <c r="B48" s="474"/>
      <c r="C48" s="146" t="s">
        <v>303</v>
      </c>
      <c r="D48" s="146" t="s">
        <v>189</v>
      </c>
      <c r="E48" s="428"/>
      <c r="F48" s="428"/>
      <c r="G48" s="479"/>
      <c r="H48" s="428"/>
      <c r="I48" s="515"/>
      <c r="J48" s="428"/>
      <c r="K48" s="500"/>
      <c r="L48" s="428"/>
      <c r="M48" s="482"/>
      <c r="N48" s="456"/>
      <c r="R48" s="141" t="str">
        <f>IF(OR(J48='Drop downs'!$G$7,J48='Drop downs'!$G$5), B48&amp;": "&amp;K48&amp;CHAR(10),"")</f>
        <v/>
      </c>
      <c r="S48" s="141" t="str">
        <f>IF(J48='Drop downs'!$G$2,B48&amp;": "&amp;K48&amp;""," ")</f>
        <v xml:space="preserve"> </v>
      </c>
      <c r="T48" s="141" t="str">
        <f>IF(Spatial_Strategy!E48='Drop downs'!$B$6,Spatial_Strategy!B48&amp;": "&amp;Spatial_Strategy!K48&amp;"","")</f>
        <v xml:space="preserve">: </v>
      </c>
    </row>
    <row r="49" spans="1:22" ht="78" x14ac:dyDescent="0.6">
      <c r="A49" s="469" t="s">
        <v>304</v>
      </c>
      <c r="B49" s="472" t="s">
        <v>108</v>
      </c>
      <c r="C49" s="140" t="s">
        <v>305</v>
      </c>
      <c r="D49" s="140" t="s">
        <v>189</v>
      </c>
      <c r="E49" s="475" t="s">
        <v>353</v>
      </c>
      <c r="F49" s="475" t="s">
        <v>354</v>
      </c>
      <c r="G49" s="477" t="s">
        <v>355</v>
      </c>
      <c r="H49" s="475" t="s">
        <v>356</v>
      </c>
      <c r="I49" s="513" t="s">
        <v>357</v>
      </c>
      <c r="J49" s="475" t="s">
        <v>119</v>
      </c>
      <c r="K49" s="499" t="s">
        <v>922</v>
      </c>
      <c r="L49" s="475" t="s">
        <v>185</v>
      </c>
      <c r="M49" s="480"/>
      <c r="N49" s="454"/>
      <c r="R49" s="141" t="str">
        <f>IF(OR(J49='Drop downs'!$G$7,J49='Drop downs'!$G$5), B49&amp;": "&amp;K49&amp;CHAR(10),"")</f>
        <v/>
      </c>
      <c r="S49" s="141" t="str">
        <f>IF(J49='Drop downs'!$G$2,B49&amp;": "&amp;K49&amp;""," ")</f>
        <v xml:space="preserve"> </v>
      </c>
      <c r="T49" s="141" t="str">
        <f>IF(Spatial_Strategy!E49='Drop downs'!$B$6,Spatial_Strategy!B49&amp;": "&amp;Spatial_Strategy!K49&amp;"","")</f>
        <v/>
      </c>
      <c r="U49" s="126" t="str">
        <f t="shared" si="0"/>
        <v/>
      </c>
      <c r="V49" s="126" t="str">
        <f>IF(N49&gt;0,B49&amp;":"&amp;N49&amp;"
","")</f>
        <v/>
      </c>
    </row>
    <row r="50" spans="1:22" ht="52" x14ac:dyDescent="0.6">
      <c r="A50" s="470"/>
      <c r="B50" s="473"/>
      <c r="C50" s="142" t="s">
        <v>306</v>
      </c>
      <c r="D50" s="142" t="s">
        <v>189</v>
      </c>
      <c r="E50" s="476"/>
      <c r="F50" s="476"/>
      <c r="G50" s="478"/>
      <c r="H50" s="476"/>
      <c r="I50" s="514"/>
      <c r="J50" s="476"/>
      <c r="K50" s="489"/>
      <c r="L50" s="476"/>
      <c r="M50" s="481"/>
      <c r="N50" s="455"/>
      <c r="R50" s="141"/>
      <c r="S50" s="141"/>
      <c r="T50" s="141"/>
    </row>
    <row r="51" spans="1:22" ht="26" x14ac:dyDescent="0.6">
      <c r="A51" s="470"/>
      <c r="B51" s="473"/>
      <c r="C51" s="152" t="s">
        <v>307</v>
      </c>
      <c r="D51" s="142" t="s">
        <v>185</v>
      </c>
      <c r="E51" s="476"/>
      <c r="F51" s="476"/>
      <c r="G51" s="478"/>
      <c r="H51" s="476"/>
      <c r="I51" s="514"/>
      <c r="J51" s="476"/>
      <c r="K51" s="489"/>
      <c r="L51" s="476"/>
      <c r="M51" s="481"/>
      <c r="N51" s="455"/>
      <c r="R51" s="141"/>
      <c r="S51" s="141"/>
      <c r="T51" s="141"/>
    </row>
    <row r="52" spans="1:22" ht="26" x14ac:dyDescent="0.6">
      <c r="A52" s="470"/>
      <c r="B52" s="473"/>
      <c r="C52" s="142" t="s">
        <v>308</v>
      </c>
      <c r="D52" s="142" t="s">
        <v>185</v>
      </c>
      <c r="E52" s="476"/>
      <c r="F52" s="476"/>
      <c r="G52" s="478"/>
      <c r="H52" s="476"/>
      <c r="I52" s="514"/>
      <c r="J52" s="476"/>
      <c r="K52" s="489"/>
      <c r="L52" s="476"/>
      <c r="M52" s="481"/>
      <c r="N52" s="455"/>
      <c r="R52" s="141"/>
      <c r="S52" s="141"/>
      <c r="T52" s="141"/>
    </row>
    <row r="53" spans="1:22" ht="38.5" customHeight="1" thickBot="1" x14ac:dyDescent="0.65">
      <c r="A53" s="471"/>
      <c r="B53" s="474"/>
      <c r="C53" s="143" t="s">
        <v>309</v>
      </c>
      <c r="D53" s="143" t="s">
        <v>185</v>
      </c>
      <c r="E53" s="428"/>
      <c r="F53" s="428"/>
      <c r="G53" s="479"/>
      <c r="H53" s="428"/>
      <c r="I53" s="515"/>
      <c r="J53" s="428"/>
      <c r="K53" s="500"/>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513" t="s">
        <v>88</v>
      </c>
      <c r="J54" s="475" t="s">
        <v>120</v>
      </c>
      <c r="K54" s="499" t="s">
        <v>970</v>
      </c>
      <c r="L54" s="475" t="s">
        <v>189</v>
      </c>
      <c r="M54" s="480"/>
      <c r="N54" s="454"/>
      <c r="R54" s="141" t="str">
        <f>IF(OR(J54='Drop downs'!$G$7,J54='Drop downs'!$G$5), B54&amp;": "&amp;K54&amp;CHAR(10),"")</f>
        <v/>
      </c>
      <c r="S54" s="141" t="str">
        <f>IF(J54='Drop downs'!$G$2,B54&amp;": "&amp;K54&amp;""," ")</f>
        <v xml:space="preserve"> </v>
      </c>
      <c r="T54" s="141" t="str">
        <f>IF(Spatial_Strategy!E54='Drop downs'!$B$6,Spatial_Strategy!B54&amp;": "&amp;Spatial_Strategy!K54&amp;"","")</f>
        <v/>
      </c>
      <c r="U54" s="126" t="str">
        <f t="shared" si="0"/>
        <v/>
      </c>
      <c r="V54" s="126" t="str">
        <f>IF(N54&gt;0,B54&amp;":"&amp;N54&amp;"
","")</f>
        <v/>
      </c>
    </row>
    <row r="55" spans="1:22" ht="52" x14ac:dyDescent="0.6">
      <c r="A55" s="470"/>
      <c r="B55" s="473"/>
      <c r="C55" s="154" t="s">
        <v>312</v>
      </c>
      <c r="D55" s="142" t="s">
        <v>189</v>
      </c>
      <c r="E55" s="476"/>
      <c r="F55" s="476"/>
      <c r="G55" s="478"/>
      <c r="H55" s="476"/>
      <c r="I55" s="514"/>
      <c r="J55" s="476"/>
      <c r="K55" s="489"/>
      <c r="L55" s="476"/>
      <c r="M55" s="481"/>
      <c r="N55" s="455"/>
      <c r="R55" s="141"/>
      <c r="S55" s="141"/>
      <c r="T55" s="141"/>
    </row>
    <row r="56" spans="1:22" ht="78.5" thickBot="1" x14ac:dyDescent="0.65">
      <c r="A56" s="471"/>
      <c r="B56" s="474"/>
      <c r="C56" s="155" t="s">
        <v>313</v>
      </c>
      <c r="D56" s="143" t="s">
        <v>189</v>
      </c>
      <c r="E56" s="428"/>
      <c r="F56" s="428"/>
      <c r="G56" s="479"/>
      <c r="H56" s="428"/>
      <c r="I56" s="515"/>
      <c r="J56" s="428"/>
      <c r="K56" s="500"/>
      <c r="L56" s="428"/>
      <c r="M56" s="482"/>
      <c r="N56" s="456"/>
      <c r="R56" s="141"/>
      <c r="S56" s="141"/>
      <c r="T56" s="141"/>
    </row>
    <row r="57" spans="1:22" ht="26" x14ac:dyDescent="0.6">
      <c r="A57" s="469" t="s">
        <v>314</v>
      </c>
      <c r="B57" s="472" t="s">
        <v>110</v>
      </c>
      <c r="C57" s="140" t="s">
        <v>315</v>
      </c>
      <c r="D57" s="140" t="s">
        <v>189</v>
      </c>
      <c r="E57" s="475" t="s">
        <v>353</v>
      </c>
      <c r="F57" s="475" t="s">
        <v>354</v>
      </c>
      <c r="G57" s="414" t="s">
        <v>355</v>
      </c>
      <c r="H57" s="410" t="s">
        <v>356</v>
      </c>
      <c r="I57" s="513" t="s">
        <v>368</v>
      </c>
      <c r="J57" s="475" t="s">
        <v>119</v>
      </c>
      <c r="K57" s="499" t="s">
        <v>369</v>
      </c>
      <c r="L57" s="475" t="s">
        <v>189</v>
      </c>
      <c r="M57" s="480"/>
      <c r="N57" s="454"/>
      <c r="R57" s="141" t="str">
        <f>IF(OR(J57='Drop downs'!$G$7,J57='Drop downs'!$G$5), B57&amp;": "&amp;K57&amp;CHAR(10),"")</f>
        <v/>
      </c>
      <c r="S57" s="141" t="str">
        <f>IF(J57='Drop downs'!$G$2,B57&amp;": "&amp;K57&amp;""," ")</f>
        <v xml:space="preserve"> </v>
      </c>
      <c r="T57" s="141" t="str">
        <f>IF(Spatial_Strategy!E57='Drop downs'!$B$6,Spatial_Strategy!B57&amp;": "&amp;Spatial_Strategy!K57&amp;"","")</f>
        <v/>
      </c>
      <c r="U57" s="126" t="str">
        <f t="shared" si="0"/>
        <v/>
      </c>
      <c r="V57" s="126" t="str">
        <f>IF(N57&gt;0,B57&amp;":"&amp;N57&amp;"
","")</f>
        <v/>
      </c>
    </row>
    <row r="58" spans="1:22" ht="52" x14ac:dyDescent="0.6">
      <c r="A58" s="470"/>
      <c r="B58" s="473"/>
      <c r="C58" s="142" t="s">
        <v>316</v>
      </c>
      <c r="D58" s="142" t="s">
        <v>185</v>
      </c>
      <c r="E58" s="476"/>
      <c r="F58" s="476"/>
      <c r="G58" s="522"/>
      <c r="H58" s="524"/>
      <c r="I58" s="514"/>
      <c r="J58" s="476"/>
      <c r="K58" s="489"/>
      <c r="L58" s="476"/>
      <c r="M58" s="481"/>
      <c r="N58" s="455"/>
      <c r="R58" s="141"/>
      <c r="S58" s="141"/>
      <c r="T58" s="141"/>
    </row>
    <row r="59" spans="1:22" ht="26" x14ac:dyDescent="0.6">
      <c r="A59" s="470"/>
      <c r="B59" s="473"/>
      <c r="C59" s="142" t="s">
        <v>317</v>
      </c>
      <c r="D59" s="142" t="s">
        <v>185</v>
      </c>
      <c r="E59" s="476"/>
      <c r="F59" s="476"/>
      <c r="G59" s="522"/>
      <c r="H59" s="524"/>
      <c r="I59" s="514"/>
      <c r="J59" s="476"/>
      <c r="K59" s="489"/>
      <c r="L59" s="476"/>
      <c r="M59" s="481"/>
      <c r="N59" s="455"/>
      <c r="R59" s="141"/>
      <c r="S59" s="141"/>
      <c r="T59" s="141"/>
    </row>
    <row r="60" spans="1:22" ht="52" x14ac:dyDescent="0.6">
      <c r="A60" s="470"/>
      <c r="B60" s="473"/>
      <c r="C60" s="142" t="s">
        <v>318</v>
      </c>
      <c r="D60" s="142" t="s">
        <v>185</v>
      </c>
      <c r="E60" s="476"/>
      <c r="F60" s="476"/>
      <c r="G60" s="522"/>
      <c r="H60" s="524"/>
      <c r="I60" s="514"/>
      <c r="J60" s="476"/>
      <c r="K60" s="489"/>
      <c r="L60" s="476"/>
      <c r="M60" s="481"/>
      <c r="N60" s="455"/>
      <c r="R60" s="141"/>
      <c r="S60" s="141"/>
      <c r="T60" s="141"/>
    </row>
    <row r="61" spans="1:22" ht="26" x14ac:dyDescent="0.6">
      <c r="A61" s="470"/>
      <c r="B61" s="473"/>
      <c r="C61" s="142" t="s">
        <v>319</v>
      </c>
      <c r="D61" s="142" t="s">
        <v>189</v>
      </c>
      <c r="E61" s="476"/>
      <c r="F61" s="476"/>
      <c r="G61" s="522"/>
      <c r="H61" s="524"/>
      <c r="I61" s="514"/>
      <c r="J61" s="476"/>
      <c r="K61" s="489"/>
      <c r="L61" s="476"/>
      <c r="M61" s="481"/>
      <c r="N61" s="455"/>
      <c r="R61" s="141"/>
      <c r="S61" s="141"/>
      <c r="T61" s="141"/>
    </row>
    <row r="62" spans="1:22" ht="60" customHeight="1" x14ac:dyDescent="0.6">
      <c r="A62" s="470"/>
      <c r="B62" s="473"/>
      <c r="C62" s="142" t="s">
        <v>320</v>
      </c>
      <c r="D62" s="142" t="s">
        <v>185</v>
      </c>
      <c r="E62" s="476"/>
      <c r="F62" s="476"/>
      <c r="G62" s="522"/>
      <c r="H62" s="524"/>
      <c r="I62" s="514"/>
      <c r="J62" s="476"/>
      <c r="K62" s="489"/>
      <c r="L62" s="476"/>
      <c r="M62" s="481"/>
      <c r="N62" s="455"/>
      <c r="R62" s="141"/>
      <c r="S62" s="141"/>
      <c r="T62" s="141"/>
    </row>
    <row r="63" spans="1:22" ht="78" x14ac:dyDescent="0.6">
      <c r="A63" s="470"/>
      <c r="B63" s="473"/>
      <c r="C63" s="142" t="s">
        <v>321</v>
      </c>
      <c r="D63" s="142" t="s">
        <v>185</v>
      </c>
      <c r="E63" s="476"/>
      <c r="F63" s="476"/>
      <c r="G63" s="522"/>
      <c r="H63" s="524"/>
      <c r="I63" s="514"/>
      <c r="J63" s="476"/>
      <c r="K63" s="489"/>
      <c r="L63" s="476"/>
      <c r="M63" s="481"/>
      <c r="N63" s="455"/>
      <c r="R63" s="141"/>
      <c r="S63" s="141"/>
      <c r="T63" s="141"/>
    </row>
    <row r="64" spans="1:22" ht="26.5" thickBot="1" x14ac:dyDescent="0.65">
      <c r="A64" s="471"/>
      <c r="B64" s="474"/>
      <c r="C64" s="143" t="s">
        <v>322</v>
      </c>
      <c r="D64" s="143" t="s">
        <v>189</v>
      </c>
      <c r="E64" s="428"/>
      <c r="F64" s="428"/>
      <c r="G64" s="523"/>
      <c r="H64" s="525"/>
      <c r="I64" s="515"/>
      <c r="J64" s="428"/>
      <c r="K64" s="500"/>
      <c r="L64" s="428"/>
      <c r="M64" s="482"/>
      <c r="N64" s="456"/>
      <c r="R64" s="141"/>
      <c r="S64" s="141"/>
      <c r="T64" s="141"/>
    </row>
    <row r="65" spans="1:22" ht="52" x14ac:dyDescent="0.6">
      <c r="A65" s="469" t="s">
        <v>843</v>
      </c>
      <c r="B65" s="472" t="s">
        <v>111</v>
      </c>
      <c r="C65" s="147" t="s">
        <v>845</v>
      </c>
      <c r="D65" s="140" t="s">
        <v>185</v>
      </c>
      <c r="E65" s="475" t="s">
        <v>353</v>
      </c>
      <c r="F65" s="475" t="s">
        <v>354</v>
      </c>
      <c r="G65" s="477" t="s">
        <v>355</v>
      </c>
      <c r="H65" s="475" t="s">
        <v>356</v>
      </c>
      <c r="I65" s="513" t="s">
        <v>368</v>
      </c>
      <c r="J65" s="475" t="s">
        <v>119</v>
      </c>
      <c r="K65" s="499" t="s">
        <v>853</v>
      </c>
      <c r="L65" s="475" t="s">
        <v>189</v>
      </c>
      <c r="M65" s="480"/>
      <c r="N65" s="454"/>
      <c r="R65" s="141" t="str">
        <f>IF(OR(J65='Drop downs'!$G$7,J65='Drop downs'!$G$5), B65&amp;": "&amp;K65&amp;CHAR(10),"")</f>
        <v/>
      </c>
      <c r="S65" s="141" t="str">
        <f>IF(J65='Drop downs'!$G$2,B65&amp;": "&amp;K65&amp;""," ")</f>
        <v xml:space="preserve"> </v>
      </c>
      <c r="T65" s="141" t="str">
        <f>IF(Spatial_Strategy!E65='Drop downs'!$B$6,Spatial_Strategy!B65&amp;": "&amp;Spatial_Strategy!K65&amp;"","")</f>
        <v/>
      </c>
      <c r="U65" s="126" t="str">
        <f t="shared" si="0"/>
        <v/>
      </c>
      <c r="V65" s="126" t="str">
        <f>IF(N65&gt;0,B65&amp;":"&amp;N65&amp;"
","")</f>
        <v/>
      </c>
    </row>
    <row r="66" spans="1:22" ht="26" x14ac:dyDescent="0.6">
      <c r="A66" s="470"/>
      <c r="B66" s="473"/>
      <c r="C66" s="148" t="s">
        <v>325</v>
      </c>
      <c r="D66" s="142" t="s">
        <v>185</v>
      </c>
      <c r="E66" s="476"/>
      <c r="F66" s="476"/>
      <c r="G66" s="478"/>
      <c r="H66" s="476"/>
      <c r="I66" s="514"/>
      <c r="J66" s="476"/>
      <c r="K66" s="489"/>
      <c r="L66" s="476"/>
      <c r="M66" s="481"/>
      <c r="N66" s="455"/>
      <c r="R66" s="141"/>
      <c r="S66" s="141"/>
      <c r="T66" s="141"/>
    </row>
    <row r="67" spans="1:22" ht="78" x14ac:dyDescent="0.6">
      <c r="A67" s="470"/>
      <c r="B67" s="473"/>
      <c r="C67" s="148" t="s">
        <v>326</v>
      </c>
      <c r="D67" s="142" t="s">
        <v>185</v>
      </c>
      <c r="E67" s="476"/>
      <c r="F67" s="476"/>
      <c r="G67" s="478"/>
      <c r="H67" s="476"/>
      <c r="I67" s="514"/>
      <c r="J67" s="476"/>
      <c r="K67" s="489"/>
      <c r="L67" s="476"/>
      <c r="M67" s="481"/>
      <c r="N67" s="455"/>
      <c r="R67" s="141"/>
      <c r="S67" s="141"/>
      <c r="T67" s="141"/>
    </row>
    <row r="68" spans="1:22" ht="52" x14ac:dyDescent="0.6">
      <c r="A68" s="470"/>
      <c r="B68" s="473"/>
      <c r="C68" s="148" t="s">
        <v>327</v>
      </c>
      <c r="D68" s="142" t="s">
        <v>189</v>
      </c>
      <c r="E68" s="476"/>
      <c r="F68" s="476"/>
      <c r="G68" s="478"/>
      <c r="H68" s="476"/>
      <c r="I68" s="514"/>
      <c r="J68" s="476"/>
      <c r="K68" s="489"/>
      <c r="L68" s="476"/>
      <c r="M68" s="481"/>
      <c r="N68" s="455"/>
      <c r="R68" s="141"/>
      <c r="S68" s="141"/>
      <c r="T68" s="141"/>
    </row>
    <row r="69" spans="1:22" ht="26" x14ac:dyDescent="0.6">
      <c r="A69" s="470"/>
      <c r="B69" s="473"/>
      <c r="C69" s="148" t="s">
        <v>846</v>
      </c>
      <c r="D69" s="142" t="s">
        <v>189</v>
      </c>
      <c r="E69" s="476"/>
      <c r="F69" s="476"/>
      <c r="G69" s="478"/>
      <c r="H69" s="476"/>
      <c r="I69" s="514"/>
      <c r="J69" s="476"/>
      <c r="K69" s="489"/>
      <c r="L69" s="476"/>
      <c r="M69" s="481"/>
      <c r="N69" s="455"/>
      <c r="R69" s="141"/>
      <c r="S69" s="141"/>
      <c r="T69" s="141"/>
    </row>
    <row r="70" spans="1:22" ht="26" x14ac:dyDescent="0.6">
      <c r="A70" s="470"/>
      <c r="B70" s="473"/>
      <c r="C70" s="148" t="s">
        <v>329</v>
      </c>
      <c r="D70" s="142" t="s">
        <v>189</v>
      </c>
      <c r="E70" s="476"/>
      <c r="F70" s="476"/>
      <c r="G70" s="478"/>
      <c r="H70" s="476"/>
      <c r="I70" s="514"/>
      <c r="J70" s="476"/>
      <c r="K70" s="489"/>
      <c r="L70" s="476"/>
      <c r="M70" s="481"/>
      <c r="N70" s="455"/>
      <c r="R70" s="141"/>
      <c r="S70" s="141"/>
      <c r="T70" s="141"/>
    </row>
    <row r="71" spans="1:22" ht="52.5" thickBot="1" x14ac:dyDescent="0.65">
      <c r="A71" s="471"/>
      <c r="B71" s="474"/>
      <c r="C71" s="156" t="s">
        <v>330</v>
      </c>
      <c r="D71" s="142" t="s">
        <v>189</v>
      </c>
      <c r="E71" s="428"/>
      <c r="F71" s="428"/>
      <c r="G71" s="479"/>
      <c r="H71" s="428"/>
      <c r="I71" s="515"/>
      <c r="J71" s="428"/>
      <c r="K71" s="500"/>
      <c r="L71" s="428"/>
      <c r="M71" s="482"/>
      <c r="N71" s="456"/>
      <c r="R71" s="141"/>
      <c r="S71" s="141"/>
      <c r="T71" s="141"/>
    </row>
    <row r="72" spans="1:22" ht="52" x14ac:dyDescent="0.6">
      <c r="A72" s="469" t="s">
        <v>331</v>
      </c>
      <c r="B72" s="472" t="s">
        <v>112</v>
      </c>
      <c r="C72" s="147" t="s">
        <v>332</v>
      </c>
      <c r="D72" s="140" t="s">
        <v>185</v>
      </c>
      <c r="E72" s="475" t="s">
        <v>353</v>
      </c>
      <c r="F72" s="475" t="s">
        <v>354</v>
      </c>
      <c r="G72" s="477" t="s">
        <v>355</v>
      </c>
      <c r="H72" s="475" t="s">
        <v>356</v>
      </c>
      <c r="I72" s="513" t="s">
        <v>357</v>
      </c>
      <c r="J72" s="475" t="s">
        <v>119</v>
      </c>
      <c r="K72" s="532" t="s">
        <v>934</v>
      </c>
      <c r="L72" s="475" t="s">
        <v>189</v>
      </c>
      <c r="M72" s="480"/>
      <c r="N72" s="457" t="s">
        <v>971</v>
      </c>
      <c r="R72" s="141" t="str">
        <f>IF(OR(J72='Drop downs'!$G$7,J72='Drop downs'!$G$5), B72&amp;": "&amp;K72&amp;CHAR(10),"")</f>
        <v/>
      </c>
      <c r="S72" s="141" t="str">
        <f>IF(J72='Drop downs'!$G$2,B72&amp;": "&amp;K72&amp;""," ")</f>
        <v xml:space="preserve"> </v>
      </c>
      <c r="T72" s="141" t="str">
        <f>IF(Spatial_Strategy!E72='Drop downs'!$B$6,Spatial_Strategy!B72&amp;": "&amp;Spatial_Strategy!K72&amp;"","")</f>
        <v/>
      </c>
      <c r="U72" s="126" t="str">
        <f t="shared" si="0"/>
        <v/>
      </c>
      <c r="V72" s="126" t="str">
        <f>IF(N72&gt;0,B72&amp;":"&amp;N72&amp;"
","")</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spatial strategy wording in order for the policy to perform more positively.
</v>
      </c>
    </row>
    <row r="73" spans="1:22" ht="26" x14ac:dyDescent="0.6">
      <c r="A73" s="470"/>
      <c r="B73" s="473"/>
      <c r="C73" s="148" t="s">
        <v>333</v>
      </c>
      <c r="D73" s="142" t="s">
        <v>185</v>
      </c>
      <c r="E73" s="476"/>
      <c r="F73" s="476"/>
      <c r="G73" s="478"/>
      <c r="H73" s="476"/>
      <c r="I73" s="514"/>
      <c r="J73" s="476"/>
      <c r="K73" s="530"/>
      <c r="L73" s="476"/>
      <c r="M73" s="481"/>
      <c r="N73" s="458"/>
      <c r="R73" s="141"/>
      <c r="S73" s="141"/>
      <c r="T73" s="141"/>
    </row>
    <row r="74" spans="1:22" ht="52" x14ac:dyDescent="0.6">
      <c r="A74" s="470"/>
      <c r="B74" s="473"/>
      <c r="C74" s="148" t="s">
        <v>334</v>
      </c>
      <c r="D74" s="142" t="s">
        <v>185</v>
      </c>
      <c r="E74" s="476"/>
      <c r="F74" s="476"/>
      <c r="G74" s="478"/>
      <c r="H74" s="476"/>
      <c r="I74" s="514"/>
      <c r="J74" s="476"/>
      <c r="K74" s="530"/>
      <c r="L74" s="476"/>
      <c r="M74" s="481"/>
      <c r="N74" s="458"/>
      <c r="R74" s="141"/>
      <c r="S74" s="141"/>
      <c r="T74" s="141"/>
    </row>
    <row r="75" spans="1:22" ht="65.25" customHeight="1" x14ac:dyDescent="0.6">
      <c r="A75" s="470"/>
      <c r="B75" s="473"/>
      <c r="C75" s="148" t="s">
        <v>335</v>
      </c>
      <c r="D75" s="142" t="s">
        <v>189</v>
      </c>
      <c r="E75" s="476"/>
      <c r="F75" s="476"/>
      <c r="G75" s="478"/>
      <c r="H75" s="476"/>
      <c r="I75" s="514"/>
      <c r="J75" s="476"/>
      <c r="K75" s="530"/>
      <c r="L75" s="476"/>
      <c r="M75" s="481"/>
      <c r="N75" s="458"/>
      <c r="R75" s="141"/>
      <c r="S75" s="141"/>
      <c r="T75" s="141"/>
    </row>
    <row r="76" spans="1:22" ht="327.5" customHeight="1" thickBot="1" x14ac:dyDescent="0.65">
      <c r="A76" s="517"/>
      <c r="B76" s="474"/>
      <c r="C76" s="157" t="s">
        <v>336</v>
      </c>
      <c r="D76" s="142" t="s">
        <v>189</v>
      </c>
      <c r="E76" s="483"/>
      <c r="F76" s="483"/>
      <c r="G76" s="519"/>
      <c r="H76" s="483"/>
      <c r="I76" s="521"/>
      <c r="J76" s="483"/>
      <c r="K76" s="531"/>
      <c r="L76" s="483"/>
      <c r="M76" s="492"/>
      <c r="N76" s="459"/>
      <c r="R76" s="141"/>
      <c r="S76" s="141"/>
      <c r="T76" s="141"/>
    </row>
    <row r="77" spans="1:22" ht="52" x14ac:dyDescent="0.6">
      <c r="A77" s="526" t="s">
        <v>337</v>
      </c>
      <c r="B77" s="472" t="s">
        <v>113</v>
      </c>
      <c r="C77" s="158" t="s">
        <v>338</v>
      </c>
      <c r="D77" s="150" t="s">
        <v>185</v>
      </c>
      <c r="E77" s="487" t="s">
        <v>353</v>
      </c>
      <c r="F77" s="487" t="s">
        <v>354</v>
      </c>
      <c r="G77" s="518" t="s">
        <v>358</v>
      </c>
      <c r="H77" s="487" t="s">
        <v>356</v>
      </c>
      <c r="I77" s="520" t="s">
        <v>368</v>
      </c>
      <c r="J77" s="487" t="s">
        <v>119</v>
      </c>
      <c r="K77" s="529" t="s">
        <v>987</v>
      </c>
      <c r="L77" s="487" t="s">
        <v>189</v>
      </c>
      <c r="M77" s="491"/>
      <c r="N77" s="460"/>
      <c r="R77" s="141" t="str">
        <f>IF(OR(J77='Drop downs'!$G$7,J77='Drop downs'!$G$5), B77&amp;": "&amp;K77&amp;CHAR(10),"")</f>
        <v/>
      </c>
      <c r="S77" s="141" t="str">
        <f>IF(J77='Drop downs'!$G$2,B77&amp;": "&amp;K77&amp;""," ")</f>
        <v xml:space="preserve"> </v>
      </c>
      <c r="T77" s="141" t="str">
        <f>IF(Spatial_Strategy!E77='Drop downs'!$B$6,Spatial_Strategy!B77&amp;": "&amp;Spatial_Strategy!K77&amp;"","")</f>
        <v/>
      </c>
      <c r="U77" s="126" t="str">
        <f t="shared" ref="U77:U84" si="1">IF(M77&gt;0,B77&amp;":"&amp;M77&amp;"
","")</f>
        <v/>
      </c>
      <c r="V77" s="126" t="str">
        <f>IF(N77&gt;0,B77&amp;":"&amp;N77&amp;"
","")</f>
        <v/>
      </c>
    </row>
    <row r="78" spans="1:22" ht="26" x14ac:dyDescent="0.6">
      <c r="A78" s="527"/>
      <c r="B78" s="473"/>
      <c r="C78" s="148" t="s">
        <v>339</v>
      </c>
      <c r="D78" s="145" t="s">
        <v>185</v>
      </c>
      <c r="E78" s="476"/>
      <c r="F78" s="476"/>
      <c r="G78" s="478"/>
      <c r="H78" s="476"/>
      <c r="I78" s="514"/>
      <c r="J78" s="476"/>
      <c r="K78" s="530"/>
      <c r="L78" s="476"/>
      <c r="M78" s="481"/>
      <c r="N78" s="461"/>
      <c r="R78" s="141"/>
      <c r="S78" s="141"/>
      <c r="T78" s="141"/>
    </row>
    <row r="79" spans="1:22" ht="26" x14ac:dyDescent="0.6">
      <c r="A79" s="527"/>
      <c r="B79" s="473"/>
      <c r="C79" s="148" t="s">
        <v>340</v>
      </c>
      <c r="D79" s="145" t="s">
        <v>189</v>
      </c>
      <c r="E79" s="476"/>
      <c r="F79" s="476"/>
      <c r="G79" s="478"/>
      <c r="H79" s="476"/>
      <c r="I79" s="514"/>
      <c r="J79" s="476"/>
      <c r="K79" s="530"/>
      <c r="L79" s="476"/>
      <c r="M79" s="481"/>
      <c r="N79" s="461"/>
      <c r="R79" s="141"/>
      <c r="S79" s="141"/>
      <c r="T79" s="141"/>
    </row>
    <row r="80" spans="1:22" ht="26" x14ac:dyDescent="0.6">
      <c r="A80" s="527"/>
      <c r="B80" s="473"/>
      <c r="C80" s="159" t="s">
        <v>341</v>
      </c>
      <c r="D80" s="145" t="s">
        <v>189</v>
      </c>
      <c r="E80" s="476"/>
      <c r="F80" s="476"/>
      <c r="G80" s="478"/>
      <c r="H80" s="476"/>
      <c r="I80" s="514"/>
      <c r="J80" s="476"/>
      <c r="K80" s="530"/>
      <c r="L80" s="476"/>
      <c r="M80" s="481"/>
      <c r="N80" s="461"/>
      <c r="R80" s="141"/>
      <c r="S80" s="141"/>
      <c r="T80" s="141"/>
    </row>
    <row r="81" spans="1:22" ht="78" x14ac:dyDescent="0.6">
      <c r="A81" s="527"/>
      <c r="B81" s="473"/>
      <c r="C81" s="159" t="s">
        <v>342</v>
      </c>
      <c r="D81" s="145" t="s">
        <v>189</v>
      </c>
      <c r="E81" s="476"/>
      <c r="F81" s="476"/>
      <c r="G81" s="478"/>
      <c r="H81" s="476"/>
      <c r="I81" s="514"/>
      <c r="J81" s="476"/>
      <c r="K81" s="530"/>
      <c r="L81" s="476"/>
      <c r="M81" s="481"/>
      <c r="N81" s="461"/>
      <c r="R81" s="141"/>
      <c r="S81" s="141"/>
      <c r="T81" s="141"/>
    </row>
    <row r="82" spans="1:22" ht="78" x14ac:dyDescent="0.6">
      <c r="A82" s="527"/>
      <c r="B82" s="473"/>
      <c r="C82" s="159" t="s">
        <v>343</v>
      </c>
      <c r="D82" s="145" t="s">
        <v>189</v>
      </c>
      <c r="E82" s="476"/>
      <c r="F82" s="476"/>
      <c r="G82" s="478"/>
      <c r="H82" s="476"/>
      <c r="I82" s="514"/>
      <c r="J82" s="476"/>
      <c r="K82" s="530"/>
      <c r="L82" s="476"/>
      <c r="M82" s="481"/>
      <c r="N82" s="461"/>
      <c r="R82" s="141"/>
      <c r="S82" s="141"/>
      <c r="T82" s="141"/>
    </row>
    <row r="83" spans="1:22" ht="52.5" thickBot="1" x14ac:dyDescent="0.65">
      <c r="A83" s="528"/>
      <c r="B83" s="474"/>
      <c r="C83" s="160" t="s">
        <v>344</v>
      </c>
      <c r="D83" s="145" t="s">
        <v>189</v>
      </c>
      <c r="E83" s="483"/>
      <c r="F83" s="483"/>
      <c r="G83" s="519"/>
      <c r="H83" s="483"/>
      <c r="I83" s="521"/>
      <c r="J83" s="483"/>
      <c r="K83" s="531"/>
      <c r="L83" s="483"/>
      <c r="M83" s="492"/>
      <c r="N83" s="462"/>
      <c r="R83" s="141"/>
      <c r="S83" s="141"/>
      <c r="T83" s="141"/>
    </row>
    <row r="84" spans="1:22" ht="52" x14ac:dyDescent="0.6">
      <c r="A84" s="526" t="s">
        <v>345</v>
      </c>
      <c r="B84" s="472" t="s">
        <v>114</v>
      </c>
      <c r="C84" s="161" t="s">
        <v>346</v>
      </c>
      <c r="D84" s="150" t="s">
        <v>185</v>
      </c>
      <c r="E84" s="487" t="s">
        <v>353</v>
      </c>
      <c r="F84" s="487" t="s">
        <v>354</v>
      </c>
      <c r="G84" s="518" t="s">
        <v>358</v>
      </c>
      <c r="H84" s="487" t="s">
        <v>356</v>
      </c>
      <c r="I84" s="484" t="s">
        <v>357</v>
      </c>
      <c r="J84" s="487" t="s">
        <v>119</v>
      </c>
      <c r="K84" s="488" t="s">
        <v>994</v>
      </c>
      <c r="L84" s="487" t="s">
        <v>189</v>
      </c>
      <c r="M84" s="491"/>
      <c r="N84" s="463"/>
      <c r="R84" s="141" t="str">
        <f>IF(OR(J84='Drop downs'!$G$7,J84='Drop downs'!$G$5), B84&amp;": "&amp;K84&amp;CHAR(10),"")</f>
        <v/>
      </c>
      <c r="S84" s="141" t="str">
        <f>IF(J84='Drop downs'!$G$2,B84&amp;": "&amp;K84&amp;""," ")</f>
        <v xml:space="preserve"> </v>
      </c>
      <c r="T84" s="141" t="str">
        <f>IF(Spatial_Strategy!E84='Drop downs'!$B$6,Spatial_Strategy!B84&amp;": "&amp;Spatial_Strategy!K84&amp;"","")</f>
        <v/>
      </c>
      <c r="U84" s="126" t="str">
        <f t="shared" si="1"/>
        <v/>
      </c>
      <c r="V84" s="126" t="str">
        <f>IF(N84&gt;0,B84&amp;":"&amp;N84&amp;"
","")</f>
        <v/>
      </c>
    </row>
    <row r="85" spans="1:22" ht="52" x14ac:dyDescent="0.6">
      <c r="A85" s="527"/>
      <c r="B85" s="473"/>
      <c r="C85" s="159" t="s">
        <v>347</v>
      </c>
      <c r="D85" s="145" t="s">
        <v>189</v>
      </c>
      <c r="E85" s="476"/>
      <c r="F85" s="476"/>
      <c r="G85" s="478"/>
      <c r="H85" s="476"/>
      <c r="I85" s="485"/>
      <c r="J85" s="476"/>
      <c r="K85" s="489"/>
      <c r="L85" s="476"/>
      <c r="M85" s="481"/>
      <c r="N85" s="455"/>
      <c r="R85" s="141"/>
      <c r="S85" s="141"/>
      <c r="T85" s="141"/>
    </row>
    <row r="86" spans="1:22" ht="26" x14ac:dyDescent="0.6">
      <c r="A86" s="527"/>
      <c r="B86" s="473"/>
      <c r="C86" s="159" t="s">
        <v>348</v>
      </c>
      <c r="D86" s="145" t="s">
        <v>189</v>
      </c>
      <c r="E86" s="476"/>
      <c r="F86" s="476"/>
      <c r="G86" s="478"/>
      <c r="H86" s="476"/>
      <c r="I86" s="485"/>
      <c r="J86" s="476"/>
      <c r="K86" s="489"/>
      <c r="L86" s="476"/>
      <c r="M86" s="481"/>
      <c r="N86" s="455"/>
      <c r="R86" s="141"/>
      <c r="S86" s="141"/>
      <c r="T86" s="141"/>
    </row>
    <row r="87" spans="1:22" ht="26.5" thickBot="1" x14ac:dyDescent="0.65">
      <c r="A87" s="528"/>
      <c r="B87" s="474"/>
      <c r="C87" s="157" t="s">
        <v>349</v>
      </c>
      <c r="D87" s="151" t="s">
        <v>189</v>
      </c>
      <c r="E87" s="483"/>
      <c r="F87" s="483"/>
      <c r="G87" s="519"/>
      <c r="H87" s="483"/>
      <c r="I87" s="486"/>
      <c r="J87" s="483"/>
      <c r="K87" s="490"/>
      <c r="L87" s="483"/>
      <c r="M87" s="492"/>
      <c r="N87" s="464"/>
      <c r="R87" s="141" t="str">
        <f>IF(OR(J87='Drop downs'!$G$7,J87='Drop downs'!$G$5), B87&amp;": "&amp;K87&amp;CHAR(10),"")</f>
        <v/>
      </c>
      <c r="S87" s="141" t="str">
        <f>IF(J87='Drop downs'!$G$2,B87&amp;": "&amp;K87&amp;""," ")</f>
        <v xml:space="preserve"> </v>
      </c>
      <c r="T87" s="141"/>
    </row>
    <row r="88" spans="1:22" ht="31.5" thickBot="1" x14ac:dyDescent="0.75"/>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218.25" customHeight="1" x14ac:dyDescent="0.6">
      <c r="A92" s="449" t="str">
        <f>S8&amp;S18&amp;S20&amp;S28&amp;S36&amp;S42&amp;S47&amp;S48&amp;S49&amp;S54&amp;S57&amp;S65&amp;S72&amp;S77&amp;S84&amp;S87</f>
        <v xml:space="preserve">IIA1: The strategy contributes to the achievement of objective IIA1 as it aims to direct flexible employment and industrial land to appropriate locations, to meet current and future needs. The plan seeks to safeguard existing employment levels, and increase opportunities for local employment by providing a minimum of 35,845m2 of non-residential floorspace with the potential to create over 1,750 new jobs across the borough. Non-residential floorspace will be delivered primarily by way of site allocations, which will create 25,360m2 of new non-residential floorspace within the Harrow &amp; Wealdstone Opportunity Area, and 10,485m2 across the remainder of the borough.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(2021 – 2041), of which at least 8,020 new homes (net) will be delivered between 2019 -2029 (Policy H1, London Plan). These additional homes should be developed to suit a range of residents. Within the Harrow and Wealdstone Opportunity Area, around 8,750 additional homes are to be delivered. Therefore, a potential significant positive effect is recorded.IIA6: The strategy contributes to the achievement of objective IIA6 as it aims to have "new development designed to support future occupants to move around by sustainable travel modes. And where possible new transport infrastructure will be provided and extended." Through bringing forwards new developments in close proximity to public transport, and through improvements to pedestrian and cycling infrastructure, the plan will support residents to become less car dependant. Improvements will be made to the walking network and pedestrian connectivity, particularly between Harrow Town Centre and Harrow on the Hill.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64.5" customHeight="1" thickBot="1" x14ac:dyDescent="0.65">
      <c r="A98" s="442" t="str">
        <f>V8&amp;V18&amp;V20&amp;V28&amp;V36&amp;V42&amp;V47&amp;V49&amp;V54&amp;V57&amp;V65&amp;V72&amp;V77&amp;V84</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spatial strategy wording in order for the policy to perform more positively.
</v>
      </c>
      <c r="B98" s="452"/>
      <c r="C98" s="452"/>
      <c r="D98" s="452"/>
      <c r="E98" s="452"/>
      <c r="F98" s="452"/>
      <c r="G98" s="452"/>
      <c r="H98" s="452"/>
      <c r="I98" s="452"/>
      <c r="J98" s="452"/>
      <c r="K98" s="452"/>
      <c r="L98" s="452"/>
      <c r="M98" s="452"/>
      <c r="N98" s="453"/>
    </row>
  </sheetData>
  <sheetProtection algorithmName="SHA-512" hashValue="XLhoNnLuDH2q12kCJyAHdRYvRrdGeTuIGCQ7jWmagrd2dmT7BA9WJu9YC3ZJe1pInKvVZWKUBykRfsIok5YM1A==" saltValue="mjvZeIKEcBPJ/CgAwFoHmA==" spinCount="100000" sheet="1" objects="1" scenarios="1"/>
  <autoFilter ref="A7:M87" xr:uid="{D2C47CAF-421C-4D58-AA7A-22430CCF83D7}"/>
  <mergeCells count="184">
    <mergeCell ref="A84:A87"/>
    <mergeCell ref="B84:B87"/>
    <mergeCell ref="E84:E87"/>
    <mergeCell ref="F84:F87"/>
    <mergeCell ref="G84:G87"/>
    <mergeCell ref="H84:H87"/>
    <mergeCell ref="A94:N94"/>
    <mergeCell ref="A95:N95"/>
    <mergeCell ref="A96:N96"/>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57:A64"/>
    <mergeCell ref="B57:B64"/>
    <mergeCell ref="E57:E64"/>
    <mergeCell ref="F57:F64"/>
    <mergeCell ref="G57:G64"/>
    <mergeCell ref="H65:H71"/>
    <mergeCell ref="I65:I71"/>
    <mergeCell ref="J65:J71"/>
    <mergeCell ref="K65:K71"/>
    <mergeCell ref="I57:I64"/>
    <mergeCell ref="J57:J64"/>
    <mergeCell ref="K57:K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s>
  <conditionalFormatting sqref="C50:C53">
    <cfRule type="expression" dxfId="3213" priority="2">
      <formula>$D50="No"</formula>
    </cfRule>
  </conditionalFormatting>
  <conditionalFormatting sqref="C8:D87">
    <cfRule type="expression" dxfId="3212" priority="1">
      <formula>$D8="No"</formula>
    </cfRule>
  </conditionalFormatting>
  <conditionalFormatting sqref="J8 J18 J28 J49 J57 J65 J72 J77 J84">
    <cfRule type="cellIs" dxfId="3211" priority="34" operator="equal">
      <formula>"Significant Negative"</formula>
    </cfRule>
    <cfRule type="cellIs" dxfId="3210" priority="35" operator="equal">
      <formula>"Minor Negative"</formula>
    </cfRule>
    <cfRule type="cellIs" dxfId="3209" priority="36" operator="equal">
      <formula>"Uncertain"</formula>
    </cfRule>
    <cfRule type="cellIs" dxfId="3208" priority="37" operator="equal">
      <formula>"Neutral"</formula>
    </cfRule>
    <cfRule type="cellIs" dxfId="3207" priority="38" operator="equal">
      <formula>"Minor Positive"</formula>
    </cfRule>
    <cfRule type="cellIs" dxfId="3206" priority="39" operator="equal">
      <formula>"Significant Positive"</formula>
    </cfRule>
  </conditionalFormatting>
  <conditionalFormatting sqref="J20">
    <cfRule type="cellIs" dxfId="3205" priority="27" operator="equal">
      <formula>"Significant Positive"</formula>
    </cfRule>
    <cfRule type="cellIs" dxfId="3204" priority="22" operator="equal">
      <formula>"Significant Negative"</formula>
    </cfRule>
    <cfRule type="cellIs" dxfId="3203" priority="23" operator="equal">
      <formula>"Minor Negative"</formula>
    </cfRule>
    <cfRule type="cellIs" dxfId="3202" priority="24" operator="equal">
      <formula>"Uncertain"</formula>
    </cfRule>
    <cfRule type="cellIs" dxfId="3201" priority="25" operator="equal">
      <formula>"Neutral"</formula>
    </cfRule>
    <cfRule type="cellIs" dxfId="3200" priority="26" operator="equal">
      <formula>"Minor Positive"</formula>
    </cfRule>
  </conditionalFormatting>
  <conditionalFormatting sqref="J36">
    <cfRule type="cellIs" dxfId="3199" priority="16" operator="equal">
      <formula>"Significant Negative"</formula>
    </cfRule>
    <cfRule type="cellIs" dxfId="3198" priority="17" operator="equal">
      <formula>"Minor Negative"</formula>
    </cfRule>
    <cfRule type="cellIs" dxfId="3197" priority="18" operator="equal">
      <formula>"Uncertain"</formula>
    </cfRule>
    <cfRule type="cellIs" dxfId="3196" priority="19" operator="equal">
      <formula>"Neutral"</formula>
    </cfRule>
    <cfRule type="cellIs" dxfId="3195" priority="20" operator="equal">
      <formula>"Minor Positive"</formula>
    </cfRule>
    <cfRule type="cellIs" dxfId="3194" priority="21" operator="equal">
      <formula>"Significant Positive"</formula>
    </cfRule>
  </conditionalFormatting>
  <conditionalFormatting sqref="J42">
    <cfRule type="cellIs" dxfId="3193" priority="10" operator="equal">
      <formula>"Significant Negative"</formula>
    </cfRule>
    <cfRule type="cellIs" dxfId="3192" priority="11" operator="equal">
      <formula>"Minor Negative"</formula>
    </cfRule>
    <cfRule type="cellIs" dxfId="3191" priority="12" operator="equal">
      <formula>"Uncertain"</formula>
    </cfRule>
    <cfRule type="cellIs" dxfId="3190" priority="13" operator="equal">
      <formula>"Neutral"</formula>
    </cfRule>
    <cfRule type="cellIs" dxfId="3189" priority="14" operator="equal">
      <formula>"Minor Positive"</formula>
    </cfRule>
    <cfRule type="cellIs" dxfId="3188" priority="15" operator="equal">
      <formula>"Significant Positive"</formula>
    </cfRule>
  </conditionalFormatting>
  <conditionalFormatting sqref="J47">
    <cfRule type="cellIs" dxfId="3187" priority="28" operator="equal">
      <formula>"Significant Negative"</formula>
    </cfRule>
    <cfRule type="cellIs" dxfId="3186" priority="29" operator="equal">
      <formula>"Minor Negative"</formula>
    </cfRule>
    <cfRule type="cellIs" dxfId="3185" priority="30" operator="equal">
      <formula>"Uncertain"</formula>
    </cfRule>
    <cfRule type="cellIs" dxfId="3184" priority="31" operator="equal">
      <formula>"Neutral"</formula>
    </cfRule>
    <cfRule type="cellIs" dxfId="3183" priority="32" operator="equal">
      <formula>"Minor Positive"</formula>
    </cfRule>
    <cfRule type="cellIs" dxfId="3182" priority="33" operator="equal">
      <formula>"Significant Positive"</formula>
    </cfRule>
  </conditionalFormatting>
  <conditionalFormatting sqref="J54">
    <cfRule type="cellIs" dxfId="3181" priority="4" operator="equal">
      <formula>"Significant Negative"</formula>
    </cfRule>
    <cfRule type="cellIs" dxfId="3180" priority="5" operator="equal">
      <formula>"Minor Negative"</formula>
    </cfRule>
    <cfRule type="cellIs" dxfId="3179" priority="6" operator="equal">
      <formula>"Uncertain"</formula>
    </cfRule>
    <cfRule type="cellIs" dxfId="3178" priority="7" operator="equal">
      <formula>"Neutral"</formula>
    </cfRule>
    <cfRule type="cellIs" dxfId="3177" priority="8" operator="equal">
      <formula>"Minor Positive"</formula>
    </cfRule>
    <cfRule type="cellIs" dxfId="3176" priority="9" operator="equal">
      <formula>"Significant Positive"</formula>
    </cfRule>
  </conditionalFormatting>
  <pageMargins left="0.7" right="0.7" top="0.75" bottom="0.75" header="0.3" footer="0.3"/>
  <pageSetup paperSize="8" scale="39" fitToHeight="0" orientation="landscape"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167B222-9152-49F8-BDC7-54DE0A89E935}">
          <x14:formula1>
            <xm:f>'Drop downs'!$G$2:$G$7</xm:f>
          </x14:formula1>
          <xm:sqref>J8 J18 J20 J28 J36 J42 J84 J54 J57 J65 J72 J77 J47 J49</xm:sqref>
        </x14:dataValidation>
        <x14:dataValidation type="list" allowBlank="1" showInputMessage="1" showErrorMessage="1" xr:uid="{BA9C4366-DD9C-4F0F-8EDA-F2C71769C256}">
          <x14:formula1>
            <xm:f>'Drop downs'!$F$2:$F$6</xm:f>
          </x14:formula1>
          <xm:sqref>I8 I18 I20 I28 I36 I42 I84 I54 I57 I65 I72 I77 I47 I49</xm:sqref>
        </x14:dataValidation>
        <x14:dataValidation type="list" allowBlank="1" showInputMessage="1" showErrorMessage="1" xr:uid="{68E7C075-CFC8-4F56-9F78-7E487C951964}">
          <x14:formula1>
            <xm:f>'Drop downs'!$E$2:$E$6</xm:f>
          </x14:formula1>
          <xm:sqref>H8 H18 H20 H28 H36 H42 H84 H54 H57 H65 H72 H77 H47 H49</xm:sqref>
        </x14:dataValidation>
        <x14:dataValidation type="list" allowBlank="1" showInputMessage="1" showErrorMessage="1" xr:uid="{18C3A967-C594-4C36-925A-40E8D7494854}">
          <x14:formula1>
            <xm:f>'Drop downs'!$D$2:$D$7</xm:f>
          </x14:formula1>
          <xm:sqref>G8 G18 G20 G28 G36 G42 G84 G54 G57 G65 G72 G77 G47 G49</xm:sqref>
        </x14:dataValidation>
        <x14:dataValidation type="list" allowBlank="1" showInputMessage="1" showErrorMessage="1" xr:uid="{952B872B-5366-4245-B320-2B860224A2EC}">
          <x14:formula1>
            <xm:f>'Drop downs'!$C$2:$C$5</xm:f>
          </x14:formula1>
          <xm:sqref>F8 F18 F20 F28 F36 F42 F84 F54 F57 F65 F72 F77 F47 F49</xm:sqref>
        </x14:dataValidation>
        <x14:dataValidation type="list" allowBlank="1" showInputMessage="1" showErrorMessage="1" xr:uid="{34EEC769-FFAB-4969-85F3-00CE4C6BD1B8}">
          <x14:formula1>
            <xm:f>'Drop downs'!$B$2:$B$4</xm:f>
          </x14:formula1>
          <xm:sqref>E8 E18 E20 E28 E36 E42 E84 E54 E57 E65 E72 E77 E47 E49</xm:sqref>
        </x14:dataValidation>
        <x14:dataValidation type="list" allowBlank="1" showInputMessage="1" showErrorMessage="1" xr:uid="{8B129527-E57D-4C30-918C-F988C9499CCF}">
          <x14:formula1>
            <xm:f>'Drop downs'!$J$2:$J$3</xm:f>
          </x14:formula1>
          <xm:sqref>L8 L18 L20 L28 L36 L42 L84 L54 L57 L65 L72 L77 L47 L49</xm:sqref>
        </x14:dataValidation>
        <x14:dataValidation type="list" allowBlank="1" showInputMessage="1" showErrorMessage="1" xr:uid="{6F8854D6-990D-4926-9978-BA5AE33729A1}">
          <x14:formula1>
            <xm:f>'Drop downs'!$A$2:$A$3</xm:f>
          </x14:formula1>
          <xm:sqref>D8:D87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44AEB-2C42-4957-8596-AF8A05042C6B}">
  <sheetPr codeName="Sheet122">
    <tabColor rgb="FF7030A0"/>
  </sheetPr>
  <dimension ref="A1:V98"/>
  <sheetViews>
    <sheetView zoomScale="85" zoomScaleNormal="85" workbookViewId="0">
      <selection activeCell="I8" sqref="I8:I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2" t="s">
        <v>20</v>
      </c>
      <c r="C1" s="317" t="s">
        <v>350</v>
      </c>
      <c r="D1" s="317"/>
      <c r="E1" s="317"/>
      <c r="F1" s="318"/>
      <c r="G1" s="17"/>
      <c r="I1" s="7"/>
      <c r="J1" s="7"/>
      <c r="K1" s="7"/>
    </row>
    <row r="2" spans="1:22" x14ac:dyDescent="0.35">
      <c r="A2" s="72" t="s">
        <v>21</v>
      </c>
      <c r="B2" s="9"/>
      <c r="C2" s="317" t="s">
        <v>351</v>
      </c>
      <c r="D2" s="317"/>
      <c r="E2" s="317"/>
      <c r="F2" s="318"/>
      <c r="I2" s="8"/>
      <c r="J2" s="8"/>
      <c r="K2" s="8"/>
    </row>
    <row r="3" spans="1:22" x14ac:dyDescent="0.35">
      <c r="A3" s="73" t="s">
        <v>22</v>
      </c>
      <c r="B3" s="4"/>
      <c r="C3" s="45" t="s">
        <v>371</v>
      </c>
      <c r="D3" s="45"/>
      <c r="E3" s="45"/>
      <c r="F3" s="46"/>
      <c r="I3" s="8"/>
      <c r="J3" s="8"/>
      <c r="K3" s="8"/>
    </row>
    <row r="4" spans="1:22" ht="17.25" customHeight="1" x14ac:dyDescent="0.35">
      <c r="A4" s="73" t="s">
        <v>23</v>
      </c>
      <c r="B4" s="18"/>
      <c r="C4" s="287" t="s">
        <v>372</v>
      </c>
      <c r="D4" s="287"/>
      <c r="E4" s="287"/>
      <c r="F4" s="288"/>
      <c r="I4" s="8"/>
      <c r="J4" s="8"/>
      <c r="K4" s="8"/>
    </row>
    <row r="5" spans="1:22" ht="15" thickBot="1" x14ac:dyDescent="0.4"/>
    <row r="6" spans="1:22" ht="15" thickBot="1" x14ac:dyDescent="0.4">
      <c r="A6" s="283" t="s">
        <v>24</v>
      </c>
      <c r="B6" s="283"/>
      <c r="C6" s="283"/>
      <c r="D6" s="74"/>
      <c r="E6" s="542" t="s">
        <v>25</v>
      </c>
      <c r="F6" s="543"/>
      <c r="G6" s="543"/>
      <c r="H6" s="543"/>
      <c r="I6" s="543"/>
      <c r="J6" s="543"/>
      <c r="K6" s="543"/>
      <c r="L6" s="543"/>
      <c r="M6" s="543"/>
      <c r="N6" s="544"/>
      <c r="R6" s="19"/>
      <c r="S6" s="19"/>
      <c r="T6" s="19"/>
      <c r="U6" s="19"/>
    </row>
    <row r="7" spans="1:22" ht="47" thickBot="1" x14ac:dyDescent="0.4">
      <c r="A7" s="76" t="s">
        <v>253</v>
      </c>
      <c r="B7" s="76" t="s">
        <v>27</v>
      </c>
      <c r="C7" s="76" t="s">
        <v>254</v>
      </c>
      <c r="D7" s="76" t="s">
        <v>255</v>
      </c>
      <c r="E7" s="95" t="s">
        <v>30</v>
      </c>
      <c r="F7" s="95" t="s">
        <v>31</v>
      </c>
      <c r="G7" s="95" t="s">
        <v>32</v>
      </c>
      <c r="H7" s="95" t="s">
        <v>33</v>
      </c>
      <c r="I7" s="95" t="s">
        <v>34</v>
      </c>
      <c r="J7" s="95" t="s">
        <v>35</v>
      </c>
      <c r="K7" s="95" t="s">
        <v>36</v>
      </c>
      <c r="L7" s="95" t="s">
        <v>37</v>
      </c>
      <c r="M7" s="95" t="s">
        <v>38</v>
      </c>
      <c r="N7" s="116" t="s">
        <v>256</v>
      </c>
      <c r="R7" s="2" t="str">
        <f>A89</f>
        <v>Significant Negative and Uncertain Effects</v>
      </c>
      <c r="S7" s="2" t="str">
        <f>A91</f>
        <v>Significant Positive Effects</v>
      </c>
      <c r="T7" s="2" t="str">
        <f>A93</f>
        <v>Potential Cumulative Effects Identified</v>
      </c>
      <c r="U7" t="s">
        <v>38</v>
      </c>
      <c r="V7" t="s">
        <v>256</v>
      </c>
    </row>
    <row r="8" spans="1:22" ht="29" x14ac:dyDescent="0.35">
      <c r="A8" s="371" t="s">
        <v>186</v>
      </c>
      <c r="B8" s="381" t="s">
        <v>101</v>
      </c>
      <c r="C8" s="83" t="s">
        <v>257</v>
      </c>
      <c r="D8" s="83" t="s">
        <v>185</v>
      </c>
      <c r="E8" s="375" t="s">
        <v>353</v>
      </c>
      <c r="F8" s="375" t="s">
        <v>354</v>
      </c>
      <c r="G8" s="375" t="s">
        <v>355</v>
      </c>
      <c r="H8" s="375" t="s">
        <v>356</v>
      </c>
      <c r="I8" s="375" t="s">
        <v>357</v>
      </c>
      <c r="J8" s="374" t="s">
        <v>249</v>
      </c>
      <c r="K8" s="377" t="s">
        <v>754</v>
      </c>
      <c r="L8" s="374" t="s">
        <v>185</v>
      </c>
      <c r="M8" s="361"/>
      <c r="N8" s="350"/>
      <c r="R8" s="12" t="str">
        <f>IF(OR(J8='Drop downs'!$G$7,J8='Drop downs'!$G$5), B8&amp;": "&amp;K8&amp;CHAR(10),"")</f>
        <v/>
      </c>
      <c r="S8" s="12" t="str">
        <f>IF(J8='Drop downs'!$G$2,B8&amp;": "&amp;K8&amp;""," ")</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v>
      </c>
      <c r="T8" s="12" t="str">
        <f>IF(SS_ALT_1!E8='Drop downs'!$B$6,SS_ALT_1!B8&amp;": "&amp;SS_ALT_1!K8&amp;"","")</f>
        <v/>
      </c>
      <c r="U8" t="str">
        <f>IF(M8&gt;0,B8&amp;":"&amp;M8&amp;"
","")</f>
        <v/>
      </c>
      <c r="V8" t="str">
        <f>IF(N8&gt;0,B8&amp;":"&amp;N8&amp;"
","")</f>
        <v/>
      </c>
    </row>
    <row r="9" spans="1:22" x14ac:dyDescent="0.35">
      <c r="A9" s="372"/>
      <c r="B9" s="382"/>
      <c r="C9" s="25" t="s">
        <v>258</v>
      </c>
      <c r="D9" s="25" t="s">
        <v>185</v>
      </c>
      <c r="E9" s="376"/>
      <c r="F9" s="376"/>
      <c r="G9" s="376"/>
      <c r="H9" s="376"/>
      <c r="I9" s="376"/>
      <c r="J9" s="366"/>
      <c r="K9" s="281"/>
      <c r="L9" s="366"/>
      <c r="M9" s="278"/>
      <c r="N9" s="351"/>
      <c r="R9" s="12"/>
      <c r="S9" s="12"/>
      <c r="T9" s="12"/>
    </row>
    <row r="10" spans="1:22" x14ac:dyDescent="0.35">
      <c r="A10" s="372"/>
      <c r="B10" s="382"/>
      <c r="C10" s="25" t="s">
        <v>259</v>
      </c>
      <c r="D10" s="25" t="s">
        <v>189</v>
      </c>
      <c r="E10" s="376"/>
      <c r="F10" s="376"/>
      <c r="G10" s="376"/>
      <c r="H10" s="376"/>
      <c r="I10" s="376"/>
      <c r="J10" s="366"/>
      <c r="K10" s="281"/>
      <c r="L10" s="366"/>
      <c r="M10" s="278"/>
      <c r="N10" s="351"/>
      <c r="R10" s="12"/>
      <c r="S10" s="12"/>
      <c r="T10" s="12"/>
    </row>
    <row r="11" spans="1:22" x14ac:dyDescent="0.35">
      <c r="A11" s="372"/>
      <c r="B11" s="382"/>
      <c r="C11" s="25" t="s">
        <v>260</v>
      </c>
      <c r="D11" s="25" t="s">
        <v>185</v>
      </c>
      <c r="E11" s="376"/>
      <c r="F11" s="376"/>
      <c r="G11" s="376"/>
      <c r="H11" s="376"/>
      <c r="I11" s="376"/>
      <c r="J11" s="366"/>
      <c r="K11" s="281"/>
      <c r="L11" s="366"/>
      <c r="M11" s="278"/>
      <c r="N11" s="351"/>
      <c r="R11" s="12"/>
      <c r="S11" s="12"/>
      <c r="T11" s="12"/>
    </row>
    <row r="12" spans="1:22" x14ac:dyDescent="0.35">
      <c r="A12" s="372"/>
      <c r="B12" s="382"/>
      <c r="C12" s="25" t="s">
        <v>261</v>
      </c>
      <c r="D12" s="25" t="s">
        <v>185</v>
      </c>
      <c r="E12" s="376"/>
      <c r="F12" s="376"/>
      <c r="G12" s="376"/>
      <c r="H12" s="376"/>
      <c r="I12" s="376"/>
      <c r="J12" s="366"/>
      <c r="K12" s="281"/>
      <c r="L12" s="366"/>
      <c r="M12" s="278"/>
      <c r="N12" s="351"/>
      <c r="R12" s="12"/>
      <c r="S12" s="12"/>
      <c r="T12" s="12"/>
    </row>
    <row r="13" spans="1:22" x14ac:dyDescent="0.35">
      <c r="A13" s="372"/>
      <c r="B13" s="382"/>
      <c r="C13" s="25" t="s">
        <v>262</v>
      </c>
      <c r="D13" s="25" t="s">
        <v>189</v>
      </c>
      <c r="E13" s="376"/>
      <c r="F13" s="376"/>
      <c r="G13" s="376"/>
      <c r="H13" s="376"/>
      <c r="I13" s="376"/>
      <c r="J13" s="366"/>
      <c r="K13" s="281"/>
      <c r="L13" s="366"/>
      <c r="M13" s="278"/>
      <c r="N13" s="351"/>
      <c r="R13" s="12"/>
      <c r="S13" s="12"/>
      <c r="T13" s="12"/>
    </row>
    <row r="14" spans="1:22" ht="14.5" customHeight="1" x14ac:dyDescent="0.35">
      <c r="A14" s="372"/>
      <c r="B14" s="382"/>
      <c r="C14" s="25" t="s">
        <v>263</v>
      </c>
      <c r="D14" s="25" t="s">
        <v>185</v>
      </c>
      <c r="E14" s="376"/>
      <c r="F14" s="376"/>
      <c r="G14" s="376"/>
      <c r="H14" s="376"/>
      <c r="I14" s="376"/>
      <c r="J14" s="366"/>
      <c r="K14" s="281"/>
      <c r="L14" s="366"/>
      <c r="M14" s="278"/>
      <c r="N14" s="351"/>
      <c r="R14" s="12"/>
      <c r="S14" s="12"/>
      <c r="T14" s="12"/>
    </row>
    <row r="15" spans="1:22" x14ac:dyDescent="0.35">
      <c r="A15" s="372"/>
      <c r="B15" s="382"/>
      <c r="C15" s="25" t="s">
        <v>264</v>
      </c>
      <c r="D15" s="25" t="s">
        <v>185</v>
      </c>
      <c r="E15" s="376"/>
      <c r="F15" s="376"/>
      <c r="G15" s="376"/>
      <c r="H15" s="376"/>
      <c r="I15" s="376"/>
      <c r="J15" s="366"/>
      <c r="K15" s="281"/>
      <c r="L15" s="366"/>
      <c r="M15" s="278"/>
      <c r="N15" s="351"/>
      <c r="R15" s="12"/>
      <c r="S15" s="12"/>
      <c r="T15" s="12"/>
    </row>
    <row r="16" spans="1:22" ht="29" x14ac:dyDescent="0.35">
      <c r="A16" s="372"/>
      <c r="B16" s="382"/>
      <c r="C16" s="25" t="s">
        <v>265</v>
      </c>
      <c r="D16" s="25" t="s">
        <v>185</v>
      </c>
      <c r="E16" s="376"/>
      <c r="F16" s="376"/>
      <c r="G16" s="376"/>
      <c r="H16" s="376"/>
      <c r="I16" s="376"/>
      <c r="J16" s="366"/>
      <c r="K16" s="281"/>
      <c r="L16" s="366"/>
      <c r="M16" s="278"/>
      <c r="N16" s="351"/>
      <c r="R16" s="12"/>
      <c r="S16" s="12"/>
      <c r="T16" s="12"/>
    </row>
    <row r="17" spans="1:22" ht="15" thickBot="1" x14ac:dyDescent="0.4">
      <c r="A17" s="380"/>
      <c r="B17" s="321"/>
      <c r="C17" s="20" t="s">
        <v>266</v>
      </c>
      <c r="D17" s="20" t="s">
        <v>185</v>
      </c>
      <c r="E17" s="312"/>
      <c r="F17" s="312"/>
      <c r="G17" s="312"/>
      <c r="H17" s="312"/>
      <c r="I17" s="312"/>
      <c r="J17" s="324"/>
      <c r="K17" s="378"/>
      <c r="L17" s="324"/>
      <c r="M17" s="379"/>
      <c r="N17" s="352"/>
      <c r="R17" s="12"/>
      <c r="S17" s="12"/>
      <c r="T17" s="12"/>
    </row>
    <row r="18" spans="1:22" ht="39" customHeight="1" x14ac:dyDescent="0.35">
      <c r="A18" s="384" t="s">
        <v>267</v>
      </c>
      <c r="B18" s="386" t="s">
        <v>102</v>
      </c>
      <c r="C18" s="83" t="s">
        <v>268</v>
      </c>
      <c r="D18" s="83" t="s">
        <v>185</v>
      </c>
      <c r="E18" s="374" t="s">
        <v>353</v>
      </c>
      <c r="F18" s="374" t="s">
        <v>354</v>
      </c>
      <c r="G18" s="374" t="s">
        <v>358</v>
      </c>
      <c r="H18" s="374" t="s">
        <v>356</v>
      </c>
      <c r="I18" s="374" t="s">
        <v>357</v>
      </c>
      <c r="J18" s="374" t="s">
        <v>119</v>
      </c>
      <c r="K18" s="377" t="s">
        <v>373</v>
      </c>
      <c r="L18" s="374" t="s">
        <v>185</v>
      </c>
      <c r="M18" s="361"/>
      <c r="N18" s="350"/>
      <c r="R18" s="12" t="str">
        <f>IF(OR(J18='Drop downs'!$G$7,J18='Drop downs'!$G$5), B18&amp;": "&amp;K18&amp;CHAR(10),"")</f>
        <v/>
      </c>
      <c r="S18" s="12" t="str">
        <f>IF(J18='Drop downs'!$G$2,B18&amp;": "&amp;K18&amp;""," ")</f>
        <v xml:space="preserve"> </v>
      </c>
      <c r="T18" s="12" t="str">
        <f>IF(SS_ALT_1!E18='Drop downs'!$B$6,SS_ALT_1!B18&amp;": "&amp;SS_ALT_1!K18&amp;"","")</f>
        <v/>
      </c>
      <c r="U18" t="str">
        <f t="shared" ref="U18:U72" si="0">IF(M18&gt;0,B18&amp;":"&amp;M18&amp;"
","")</f>
        <v/>
      </c>
      <c r="V18" t="str">
        <f>IF(N18&gt;0,B18&amp;":"&amp;N18&amp;"
","")</f>
        <v/>
      </c>
    </row>
    <row r="19" spans="1:22" ht="50.25" customHeight="1" thickBot="1" x14ac:dyDescent="0.4">
      <c r="A19" s="385"/>
      <c r="B19" s="387"/>
      <c r="C19" s="20" t="s">
        <v>269</v>
      </c>
      <c r="D19" s="20" t="s">
        <v>189</v>
      </c>
      <c r="E19" s="324"/>
      <c r="F19" s="324"/>
      <c r="G19" s="324"/>
      <c r="H19" s="324"/>
      <c r="I19" s="324"/>
      <c r="J19" s="324"/>
      <c r="K19" s="378"/>
      <c r="L19" s="324"/>
      <c r="M19" s="379"/>
      <c r="N19" s="352"/>
      <c r="R19" s="12"/>
      <c r="S19" s="12"/>
      <c r="T19" s="12"/>
    </row>
    <row r="20" spans="1:22" ht="72.5" x14ac:dyDescent="0.35">
      <c r="A20" s="371" t="s">
        <v>270</v>
      </c>
      <c r="B20" s="386" t="s">
        <v>103</v>
      </c>
      <c r="C20" s="77" t="s">
        <v>271</v>
      </c>
      <c r="D20" s="83" t="s">
        <v>185</v>
      </c>
      <c r="E20" s="374" t="s">
        <v>353</v>
      </c>
      <c r="F20" s="374" t="s">
        <v>354</v>
      </c>
      <c r="G20" s="374" t="s">
        <v>355</v>
      </c>
      <c r="H20" s="374" t="s">
        <v>356</v>
      </c>
      <c r="I20" s="374" t="s">
        <v>357</v>
      </c>
      <c r="J20" s="374" t="s">
        <v>119</v>
      </c>
      <c r="K20" s="377" t="s">
        <v>374</v>
      </c>
      <c r="L20" s="374" t="s">
        <v>185</v>
      </c>
      <c r="M20" s="361"/>
      <c r="N20" s="350"/>
      <c r="R20" s="12" t="str">
        <f>IF(OR(J20='Drop downs'!$G$7,J20='Drop downs'!$G$5), B20&amp;": "&amp;K20&amp;CHAR(10),"")</f>
        <v/>
      </c>
      <c r="S20" s="12" t="str">
        <f>IF(J20='Drop downs'!$G$2,B20&amp;": "&amp;K20&amp;""," ")</f>
        <v xml:space="preserve"> </v>
      </c>
      <c r="T20" s="12" t="str">
        <f>IF(SS_ALT_1!E20='Drop downs'!$B$6,SS_ALT_1!B20&amp;": "&amp;SS_ALT_1!K20&amp;"","")</f>
        <v/>
      </c>
      <c r="U20" t="str">
        <f t="shared" si="0"/>
        <v/>
      </c>
      <c r="V20" t="str">
        <f>IF(N20&gt;0,B20&amp;":"&amp;N20&amp;"
","")</f>
        <v/>
      </c>
    </row>
    <row r="21" spans="1:22" ht="14.5" customHeight="1" x14ac:dyDescent="0.35">
      <c r="A21" s="372"/>
      <c r="B21" s="388"/>
      <c r="C21" s="3" t="s">
        <v>272</v>
      </c>
      <c r="D21" s="25" t="s">
        <v>189</v>
      </c>
      <c r="E21" s="366"/>
      <c r="F21" s="366"/>
      <c r="G21" s="366"/>
      <c r="H21" s="366"/>
      <c r="I21" s="366"/>
      <c r="J21" s="366"/>
      <c r="K21" s="281"/>
      <c r="L21" s="366"/>
      <c r="M21" s="278"/>
      <c r="N21" s="351"/>
      <c r="R21" s="12"/>
      <c r="S21" s="12"/>
      <c r="T21" s="12"/>
    </row>
    <row r="22" spans="1:22" ht="14.5" customHeight="1" x14ac:dyDescent="0.35">
      <c r="A22" s="372"/>
      <c r="B22" s="388"/>
      <c r="C22" s="3" t="s">
        <v>273</v>
      </c>
      <c r="D22" s="25" t="s">
        <v>189</v>
      </c>
      <c r="E22" s="366"/>
      <c r="F22" s="366"/>
      <c r="G22" s="366"/>
      <c r="H22" s="366"/>
      <c r="I22" s="366"/>
      <c r="J22" s="366"/>
      <c r="K22" s="281"/>
      <c r="L22" s="366"/>
      <c r="M22" s="278"/>
      <c r="N22" s="351"/>
      <c r="R22" s="12"/>
      <c r="S22" s="12"/>
      <c r="T22" s="12"/>
    </row>
    <row r="23" spans="1:22" x14ac:dyDescent="0.35">
      <c r="A23" s="372"/>
      <c r="B23" s="388"/>
      <c r="C23" s="3" t="s">
        <v>274</v>
      </c>
      <c r="D23" s="25" t="s">
        <v>189</v>
      </c>
      <c r="E23" s="366"/>
      <c r="F23" s="366"/>
      <c r="G23" s="366"/>
      <c r="H23" s="366"/>
      <c r="I23" s="366"/>
      <c r="J23" s="366"/>
      <c r="K23" s="281"/>
      <c r="L23" s="366"/>
      <c r="M23" s="278"/>
      <c r="N23" s="351"/>
      <c r="R23" s="12"/>
      <c r="S23" s="12"/>
      <c r="T23" s="12"/>
    </row>
    <row r="24" spans="1:22" ht="14.5" customHeight="1" x14ac:dyDescent="0.35">
      <c r="A24" s="372"/>
      <c r="B24" s="388"/>
      <c r="C24" s="3" t="s">
        <v>275</v>
      </c>
      <c r="D24" s="25" t="s">
        <v>189</v>
      </c>
      <c r="E24" s="366"/>
      <c r="F24" s="366"/>
      <c r="G24" s="366"/>
      <c r="H24" s="366"/>
      <c r="I24" s="366"/>
      <c r="J24" s="366"/>
      <c r="K24" s="281"/>
      <c r="L24" s="366"/>
      <c r="M24" s="278"/>
      <c r="N24" s="351"/>
      <c r="R24" s="12"/>
      <c r="S24" s="12"/>
      <c r="T24" s="12"/>
    </row>
    <row r="25" spans="1:22" ht="29" x14ac:dyDescent="0.35">
      <c r="A25" s="372"/>
      <c r="B25" s="388"/>
      <c r="C25" s="3" t="s">
        <v>276</v>
      </c>
      <c r="D25" s="25" t="s">
        <v>185</v>
      </c>
      <c r="E25" s="366"/>
      <c r="F25" s="366"/>
      <c r="G25" s="366"/>
      <c r="H25" s="366"/>
      <c r="I25" s="366"/>
      <c r="J25" s="366"/>
      <c r="K25" s="281"/>
      <c r="L25" s="366"/>
      <c r="M25" s="278"/>
      <c r="N25" s="351"/>
      <c r="R25" s="12"/>
      <c r="S25" s="12"/>
      <c r="T25" s="12"/>
    </row>
    <row r="26" spans="1:22" ht="14.5" customHeight="1" x14ac:dyDescent="0.35">
      <c r="A26" s="372"/>
      <c r="B26" s="388"/>
      <c r="C26" s="3" t="s">
        <v>277</v>
      </c>
      <c r="D26" s="25" t="s">
        <v>185</v>
      </c>
      <c r="E26" s="366"/>
      <c r="F26" s="366"/>
      <c r="G26" s="366"/>
      <c r="H26" s="366"/>
      <c r="I26" s="366"/>
      <c r="J26" s="366"/>
      <c r="K26" s="281"/>
      <c r="L26" s="366"/>
      <c r="M26" s="278"/>
      <c r="N26" s="351"/>
      <c r="R26" s="12"/>
      <c r="S26" s="12"/>
      <c r="T26" s="12"/>
    </row>
    <row r="27" spans="1:22" ht="29.5" thickBot="1" x14ac:dyDescent="0.4">
      <c r="A27" s="380"/>
      <c r="B27" s="387"/>
      <c r="C27" s="16" t="s">
        <v>278</v>
      </c>
      <c r="D27" s="25" t="s">
        <v>185</v>
      </c>
      <c r="E27" s="324"/>
      <c r="F27" s="324"/>
      <c r="G27" s="324"/>
      <c r="H27" s="324"/>
      <c r="I27" s="324"/>
      <c r="J27" s="324"/>
      <c r="K27" s="378"/>
      <c r="L27" s="324"/>
      <c r="M27" s="379"/>
      <c r="N27" s="352"/>
      <c r="R27" s="12"/>
      <c r="S27" s="12"/>
      <c r="T27" s="12"/>
    </row>
    <row r="28" spans="1:22" ht="29" x14ac:dyDescent="0.35">
      <c r="A28" s="371" t="s">
        <v>279</v>
      </c>
      <c r="B28" s="386" t="s">
        <v>104</v>
      </c>
      <c r="C28" s="82" t="s">
        <v>280</v>
      </c>
      <c r="D28" s="77" t="s">
        <v>185</v>
      </c>
      <c r="E28" s="374" t="s">
        <v>353</v>
      </c>
      <c r="F28" s="374" t="s">
        <v>354</v>
      </c>
      <c r="G28" s="374" t="s">
        <v>355</v>
      </c>
      <c r="H28" s="374" t="s">
        <v>356</v>
      </c>
      <c r="I28" s="374" t="s">
        <v>357</v>
      </c>
      <c r="J28" s="374" t="s">
        <v>119</v>
      </c>
      <c r="K28" s="377" t="s">
        <v>375</v>
      </c>
      <c r="L28" s="374" t="s">
        <v>185</v>
      </c>
      <c r="M28" s="361"/>
      <c r="N28" s="350"/>
      <c r="R28" s="12" t="str">
        <f>IF(OR(J28='Drop downs'!$G$7,J28='Drop downs'!$G$5), B28&amp;": "&amp;K28&amp;CHAR(10),"")</f>
        <v/>
      </c>
      <c r="S28" s="12" t="str">
        <f>IF(J28='Drop downs'!$G$2,B28&amp;": "&amp;K28&amp;""," ")</f>
        <v xml:space="preserve"> </v>
      </c>
      <c r="T28" s="12" t="str">
        <f>IF(SS_ALT_1!E28='Drop downs'!$B$6,SS_ALT_1!B28&amp;": "&amp;SS_ALT_1!K28&amp;"","")</f>
        <v/>
      </c>
      <c r="U28" t="str">
        <f t="shared" si="0"/>
        <v/>
      </c>
      <c r="V28" t="str">
        <f>IF(N28&gt;0,B28&amp;":"&amp;N28&amp;"
","")</f>
        <v/>
      </c>
    </row>
    <row r="29" spans="1:22" ht="29" x14ac:dyDescent="0.35">
      <c r="A29" s="372"/>
      <c r="B29" s="388"/>
      <c r="C29" s="80" t="s">
        <v>281</v>
      </c>
      <c r="D29" s="3" t="s">
        <v>185</v>
      </c>
      <c r="E29" s="366"/>
      <c r="F29" s="366"/>
      <c r="G29" s="366"/>
      <c r="H29" s="366"/>
      <c r="I29" s="366"/>
      <c r="J29" s="366"/>
      <c r="K29" s="281"/>
      <c r="L29" s="366"/>
      <c r="M29" s="278"/>
      <c r="N29" s="351"/>
      <c r="R29" s="12"/>
      <c r="S29" s="12"/>
      <c r="T29" s="12"/>
    </row>
    <row r="30" spans="1:22" x14ac:dyDescent="0.35">
      <c r="A30" s="372"/>
      <c r="B30" s="388"/>
      <c r="C30" s="80" t="s">
        <v>282</v>
      </c>
      <c r="D30" s="3" t="s">
        <v>185</v>
      </c>
      <c r="E30" s="366"/>
      <c r="F30" s="366"/>
      <c r="G30" s="366"/>
      <c r="H30" s="366"/>
      <c r="I30" s="366"/>
      <c r="J30" s="366"/>
      <c r="K30" s="281"/>
      <c r="L30" s="366"/>
      <c r="M30" s="278"/>
      <c r="N30" s="351"/>
      <c r="R30" s="12"/>
      <c r="S30" s="12"/>
      <c r="T30" s="12"/>
    </row>
    <row r="31" spans="1:22" ht="30" customHeight="1" x14ac:dyDescent="0.35">
      <c r="A31" s="372"/>
      <c r="B31" s="388"/>
      <c r="C31" s="80" t="s">
        <v>283</v>
      </c>
      <c r="D31" s="3" t="s">
        <v>185</v>
      </c>
      <c r="E31" s="366"/>
      <c r="F31" s="366"/>
      <c r="G31" s="366"/>
      <c r="H31" s="366"/>
      <c r="I31" s="366"/>
      <c r="J31" s="366"/>
      <c r="K31" s="281"/>
      <c r="L31" s="366"/>
      <c r="M31" s="278"/>
      <c r="N31" s="351"/>
      <c r="R31" s="12"/>
      <c r="S31" s="12"/>
      <c r="T31" s="12"/>
    </row>
    <row r="32" spans="1:22" x14ac:dyDescent="0.35">
      <c r="A32" s="372"/>
      <c r="B32" s="388"/>
      <c r="C32" s="80" t="s">
        <v>284</v>
      </c>
      <c r="D32" s="3" t="s">
        <v>185</v>
      </c>
      <c r="E32" s="366"/>
      <c r="F32" s="366"/>
      <c r="G32" s="366"/>
      <c r="H32" s="366"/>
      <c r="I32" s="366"/>
      <c r="J32" s="366"/>
      <c r="K32" s="281"/>
      <c r="L32" s="366"/>
      <c r="M32" s="278"/>
      <c r="N32" s="351"/>
      <c r="R32" s="12"/>
      <c r="S32" s="12"/>
      <c r="T32" s="12"/>
    </row>
    <row r="33" spans="1:22" x14ac:dyDescent="0.35">
      <c r="A33" s="372"/>
      <c r="B33" s="388"/>
      <c r="C33" s="80" t="s">
        <v>285</v>
      </c>
      <c r="D33" s="3" t="s">
        <v>185</v>
      </c>
      <c r="E33" s="366"/>
      <c r="F33" s="366"/>
      <c r="G33" s="366"/>
      <c r="H33" s="366"/>
      <c r="I33" s="366"/>
      <c r="J33" s="366"/>
      <c r="K33" s="281"/>
      <c r="L33" s="366"/>
      <c r="M33" s="278"/>
      <c r="N33" s="351"/>
      <c r="R33" s="12"/>
      <c r="S33" s="12"/>
      <c r="T33" s="12"/>
    </row>
    <row r="34" spans="1:22" x14ac:dyDescent="0.35">
      <c r="A34" s="372"/>
      <c r="B34" s="388"/>
      <c r="C34" s="80" t="s">
        <v>286</v>
      </c>
      <c r="D34" s="3" t="s">
        <v>189</v>
      </c>
      <c r="E34" s="366"/>
      <c r="F34" s="366"/>
      <c r="G34" s="366"/>
      <c r="H34" s="366"/>
      <c r="I34" s="366"/>
      <c r="J34" s="366"/>
      <c r="K34" s="281"/>
      <c r="L34" s="366"/>
      <c r="M34" s="278"/>
      <c r="N34" s="351"/>
      <c r="R34" s="12"/>
      <c r="S34" s="12"/>
      <c r="T34" s="12"/>
    </row>
    <row r="35" spans="1:22" ht="15" thickBot="1" x14ac:dyDescent="0.4">
      <c r="A35" s="373"/>
      <c r="B35" s="387"/>
      <c r="C35" s="88" t="s">
        <v>287</v>
      </c>
      <c r="D35" s="78" t="s">
        <v>189</v>
      </c>
      <c r="E35" s="367"/>
      <c r="F35" s="367"/>
      <c r="G35" s="367"/>
      <c r="H35" s="367"/>
      <c r="I35" s="367"/>
      <c r="J35" s="367"/>
      <c r="K35" s="369"/>
      <c r="L35" s="367"/>
      <c r="M35" s="362"/>
      <c r="N35" s="353"/>
      <c r="R35" s="12"/>
      <c r="S35" s="12"/>
      <c r="T35" s="12"/>
    </row>
    <row r="36" spans="1:22" x14ac:dyDescent="0.35">
      <c r="A36" s="389" t="s">
        <v>288</v>
      </c>
      <c r="B36" s="386" t="s">
        <v>105</v>
      </c>
      <c r="C36" s="79" t="s">
        <v>289</v>
      </c>
      <c r="D36" s="79" t="s">
        <v>185</v>
      </c>
      <c r="E36" s="326" t="s">
        <v>353</v>
      </c>
      <c r="F36" s="326" t="s">
        <v>354</v>
      </c>
      <c r="G36" s="326" t="s">
        <v>355</v>
      </c>
      <c r="H36" s="326" t="s">
        <v>356</v>
      </c>
      <c r="I36" s="326" t="s">
        <v>361</v>
      </c>
      <c r="J36" s="326" t="s">
        <v>249</v>
      </c>
      <c r="K36" s="368" t="s">
        <v>376</v>
      </c>
      <c r="L36" s="326" t="s">
        <v>185</v>
      </c>
      <c r="M36" s="370"/>
      <c r="N36" s="354"/>
      <c r="R36" s="12" t="str">
        <f>IF(OR(J36='Drop downs'!$G$7,J36='Drop downs'!$G$5), B36&amp;": "&amp;K36&amp;CHAR(10),"")</f>
        <v/>
      </c>
      <c r="S36" s="12" t="str">
        <f>IF(J36='Drop downs'!$G$2,B36&amp;": "&amp;K36&amp;""," ")</f>
        <v xml:space="preserve">IIA5: 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v>
      </c>
      <c r="T36" s="12" t="str">
        <f>IF(SS_ALT_1!E36='Drop downs'!$B$6,SS_ALT_1!B36&amp;": "&amp;SS_ALT_1!K36&amp;"","")</f>
        <v/>
      </c>
      <c r="U36" t="str">
        <f t="shared" si="0"/>
        <v/>
      </c>
      <c r="V36" t="str">
        <f>IF(N36&gt;0,B36&amp;":"&amp;N36&amp;"
","")</f>
        <v/>
      </c>
    </row>
    <row r="37" spans="1:22" ht="29" x14ac:dyDescent="0.35">
      <c r="A37" s="372"/>
      <c r="B37" s="388"/>
      <c r="C37" s="3" t="s">
        <v>290</v>
      </c>
      <c r="D37" s="3" t="s">
        <v>185</v>
      </c>
      <c r="E37" s="366"/>
      <c r="F37" s="366"/>
      <c r="G37" s="366"/>
      <c r="H37" s="366"/>
      <c r="I37" s="366"/>
      <c r="J37" s="366"/>
      <c r="K37" s="281"/>
      <c r="L37" s="366"/>
      <c r="M37" s="278"/>
      <c r="N37" s="351"/>
      <c r="R37" s="12"/>
      <c r="S37" s="12"/>
      <c r="T37" s="12"/>
    </row>
    <row r="38" spans="1:22" x14ac:dyDescent="0.35">
      <c r="A38" s="372"/>
      <c r="B38" s="388"/>
      <c r="C38" s="3" t="s">
        <v>291</v>
      </c>
      <c r="D38" s="3" t="s">
        <v>185</v>
      </c>
      <c r="E38" s="366"/>
      <c r="F38" s="366"/>
      <c r="G38" s="366"/>
      <c r="H38" s="366"/>
      <c r="I38" s="366"/>
      <c r="J38" s="366"/>
      <c r="K38" s="281"/>
      <c r="L38" s="366"/>
      <c r="M38" s="278"/>
      <c r="N38" s="351"/>
      <c r="R38" s="12"/>
      <c r="S38" s="12"/>
      <c r="T38" s="12"/>
    </row>
    <row r="39" spans="1:22" ht="29" x14ac:dyDescent="0.35">
      <c r="A39" s="372"/>
      <c r="B39" s="388"/>
      <c r="C39" s="3" t="s">
        <v>292</v>
      </c>
      <c r="D39" s="3" t="s">
        <v>185</v>
      </c>
      <c r="E39" s="366"/>
      <c r="F39" s="366"/>
      <c r="G39" s="366"/>
      <c r="H39" s="366"/>
      <c r="I39" s="366"/>
      <c r="J39" s="366"/>
      <c r="K39" s="281"/>
      <c r="L39" s="366"/>
      <c r="M39" s="278"/>
      <c r="N39" s="351"/>
      <c r="R39" s="12"/>
      <c r="S39" s="12"/>
      <c r="T39" s="12"/>
    </row>
    <row r="40" spans="1:22" ht="43.5" x14ac:dyDescent="0.35">
      <c r="A40" s="372"/>
      <c r="B40" s="388"/>
      <c r="C40" s="3" t="s">
        <v>293</v>
      </c>
      <c r="D40" s="3" t="s">
        <v>185</v>
      </c>
      <c r="E40" s="366"/>
      <c r="F40" s="366"/>
      <c r="G40" s="366"/>
      <c r="H40" s="366"/>
      <c r="I40" s="366"/>
      <c r="J40" s="366"/>
      <c r="K40" s="281"/>
      <c r="L40" s="366"/>
      <c r="M40" s="278"/>
      <c r="N40" s="351"/>
      <c r="R40" s="12"/>
      <c r="S40" s="12"/>
      <c r="T40" s="12"/>
    </row>
    <row r="41" spans="1:22" ht="29.5" thickBot="1" x14ac:dyDescent="0.4">
      <c r="A41" s="373"/>
      <c r="B41" s="387"/>
      <c r="C41" s="78" t="s">
        <v>294</v>
      </c>
      <c r="D41" s="78" t="s">
        <v>185</v>
      </c>
      <c r="E41" s="367"/>
      <c r="F41" s="367"/>
      <c r="G41" s="367"/>
      <c r="H41" s="367"/>
      <c r="I41" s="367"/>
      <c r="J41" s="367"/>
      <c r="K41" s="369"/>
      <c r="L41" s="367"/>
      <c r="M41" s="362"/>
      <c r="N41" s="353"/>
      <c r="R41" s="12"/>
      <c r="S41" s="12"/>
      <c r="T41" s="12"/>
    </row>
    <row r="42" spans="1:22" ht="29" x14ac:dyDescent="0.35">
      <c r="A42" s="389" t="s">
        <v>295</v>
      </c>
      <c r="B42" s="386" t="s">
        <v>106</v>
      </c>
      <c r="C42" s="79" t="s">
        <v>296</v>
      </c>
      <c r="D42" s="79" t="s">
        <v>185</v>
      </c>
      <c r="E42" s="326" t="s">
        <v>353</v>
      </c>
      <c r="F42" s="326" t="s">
        <v>354</v>
      </c>
      <c r="G42" s="326" t="s">
        <v>355</v>
      </c>
      <c r="H42" s="326" t="s">
        <v>362</v>
      </c>
      <c r="I42" s="326" t="s">
        <v>357</v>
      </c>
      <c r="J42" s="326" t="s">
        <v>249</v>
      </c>
      <c r="K42" s="540" t="s">
        <v>377</v>
      </c>
      <c r="L42" s="326" t="s">
        <v>185</v>
      </c>
      <c r="M42" s="370"/>
      <c r="N42" s="354"/>
      <c r="R42" s="12" t="str">
        <f>IF(OR(J42='Drop downs'!$G$7,J42='Drop downs'!$G$5), B42&amp;": "&amp;K42&amp;CHAR(10),"")</f>
        <v/>
      </c>
      <c r="S42" s="12" t="str">
        <f>IF(J42='Drop downs'!$G$2,B42&amp;": "&amp;K42&amp;""," ")</f>
        <v xml:space="preserve">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v>
      </c>
      <c r="T42" s="12" t="str">
        <f>IF(SS_ALT_1!E42='Drop downs'!$B$6,SS_ALT_1!B42&amp;": "&amp;SS_ALT_1!K42&amp;"","")</f>
        <v/>
      </c>
      <c r="U42" t="str">
        <f t="shared" si="0"/>
        <v/>
      </c>
      <c r="V42" t="str">
        <f>IF(N42&gt;0,B42&amp;":"&amp;N42&amp;"
","")</f>
        <v/>
      </c>
    </row>
    <row r="43" spans="1:22" ht="30" customHeight="1" x14ac:dyDescent="0.35">
      <c r="A43" s="372"/>
      <c r="B43" s="388"/>
      <c r="C43" s="3" t="s">
        <v>297</v>
      </c>
      <c r="D43" s="3" t="s">
        <v>189</v>
      </c>
      <c r="E43" s="366"/>
      <c r="F43" s="366"/>
      <c r="G43" s="366"/>
      <c r="H43" s="366"/>
      <c r="I43" s="366"/>
      <c r="J43" s="366"/>
      <c r="K43" s="277"/>
      <c r="L43" s="366"/>
      <c r="M43" s="278"/>
      <c r="N43" s="351"/>
      <c r="R43" s="12"/>
      <c r="S43" s="12"/>
      <c r="T43" s="12"/>
    </row>
    <row r="44" spans="1:22" x14ac:dyDescent="0.35">
      <c r="A44" s="372"/>
      <c r="B44" s="388"/>
      <c r="C44" s="3" t="s">
        <v>298</v>
      </c>
      <c r="D44" s="3" t="s">
        <v>185</v>
      </c>
      <c r="E44" s="366"/>
      <c r="F44" s="366"/>
      <c r="G44" s="366"/>
      <c r="H44" s="366"/>
      <c r="I44" s="366"/>
      <c r="J44" s="366"/>
      <c r="K44" s="277"/>
      <c r="L44" s="366"/>
      <c r="M44" s="278"/>
      <c r="N44" s="351"/>
      <c r="R44" s="12"/>
      <c r="S44" s="12"/>
      <c r="T44" s="12"/>
    </row>
    <row r="45" spans="1:22" x14ac:dyDescent="0.35">
      <c r="A45" s="372"/>
      <c r="B45" s="388"/>
      <c r="C45" s="3" t="s">
        <v>299</v>
      </c>
      <c r="D45" s="3" t="s">
        <v>185</v>
      </c>
      <c r="E45" s="366"/>
      <c r="F45" s="366"/>
      <c r="G45" s="366"/>
      <c r="H45" s="366"/>
      <c r="I45" s="366"/>
      <c r="J45" s="366"/>
      <c r="K45" s="277"/>
      <c r="L45" s="366"/>
      <c r="M45" s="278"/>
      <c r="N45" s="351"/>
      <c r="R45" s="12"/>
      <c r="S45" s="12"/>
      <c r="T45" s="12"/>
    </row>
    <row r="46" spans="1:22" ht="29.5" thickBot="1" x14ac:dyDescent="0.4">
      <c r="A46" s="373"/>
      <c r="B46" s="387"/>
      <c r="C46" s="78" t="s">
        <v>300</v>
      </c>
      <c r="D46" s="3" t="s">
        <v>185</v>
      </c>
      <c r="E46" s="367"/>
      <c r="F46" s="367"/>
      <c r="G46" s="367"/>
      <c r="H46" s="367"/>
      <c r="I46" s="367"/>
      <c r="J46" s="367"/>
      <c r="K46" s="541"/>
      <c r="L46" s="367"/>
      <c r="M46" s="362"/>
      <c r="N46" s="353"/>
      <c r="R46" s="12"/>
      <c r="S46" s="12"/>
      <c r="T46" s="12"/>
    </row>
    <row r="47" spans="1:22" ht="43.5" x14ac:dyDescent="0.35">
      <c r="A47" s="389" t="s">
        <v>301</v>
      </c>
      <c r="B47" s="386" t="s">
        <v>107</v>
      </c>
      <c r="C47" s="79" t="s">
        <v>302</v>
      </c>
      <c r="D47" s="79" t="s">
        <v>189</v>
      </c>
      <c r="E47" s="326" t="s">
        <v>88</v>
      </c>
      <c r="F47" s="326" t="s">
        <v>88</v>
      </c>
      <c r="G47" s="326" t="s">
        <v>88</v>
      </c>
      <c r="H47" s="326" t="s">
        <v>88</v>
      </c>
      <c r="I47" s="326" t="s">
        <v>88</v>
      </c>
      <c r="J47" s="326" t="s">
        <v>120</v>
      </c>
      <c r="K47" s="368" t="s">
        <v>367</v>
      </c>
      <c r="L47" s="326" t="s">
        <v>189</v>
      </c>
      <c r="M47" s="370"/>
      <c r="N47" s="354"/>
      <c r="R47" s="12" t="str">
        <f>IF(OR(J47='Drop downs'!$G$7,J47='Drop downs'!$G$5), B47&amp;": "&amp;K47&amp;CHAR(10),"")</f>
        <v/>
      </c>
      <c r="S47" s="12" t="str">
        <f>IF(J47='Drop downs'!$G$2,B47&amp;": "&amp;K47&amp;""," ")</f>
        <v xml:space="preserve"> </v>
      </c>
      <c r="T47" s="12" t="str">
        <f>IF(SS_ALT_1!E47='Drop downs'!$B$6,SS_ALT_1!B47&amp;": "&amp;SS_ALT_1!K47&amp;"","")</f>
        <v/>
      </c>
      <c r="U47" t="str">
        <f t="shared" si="0"/>
        <v/>
      </c>
      <c r="V47" t="str">
        <f>IF(N47&gt;0,B47&amp;":"&amp;N47&amp;"
","")</f>
        <v/>
      </c>
    </row>
    <row r="48" spans="1:22" ht="52.5" customHeight="1" thickBot="1" x14ac:dyDescent="0.4">
      <c r="A48" s="380"/>
      <c r="B48" s="387"/>
      <c r="C48" s="16" t="s">
        <v>303</v>
      </c>
      <c r="D48" s="16" t="s">
        <v>189</v>
      </c>
      <c r="E48" s="324"/>
      <c r="F48" s="324"/>
      <c r="G48" s="324"/>
      <c r="H48" s="324"/>
      <c r="I48" s="324"/>
      <c r="J48" s="324"/>
      <c r="K48" s="378"/>
      <c r="L48" s="324"/>
      <c r="M48" s="379"/>
      <c r="N48" s="352"/>
      <c r="R48" s="12" t="str">
        <f>IF(OR(J48='Drop downs'!$G$7,J48='Drop downs'!$G$5), B48&amp;": "&amp;K48&amp;CHAR(10),"")</f>
        <v/>
      </c>
      <c r="S48" s="12" t="str">
        <f>IF(J48='Drop downs'!$G$2,B48&amp;": "&amp;K48&amp;""," ")</f>
        <v xml:space="preserve"> </v>
      </c>
      <c r="T48" s="12" t="str">
        <f>IF(SS_ALT_1!E48='Drop downs'!$B$6,SS_ALT_1!B48&amp;": "&amp;SS_ALT_1!K48&amp;"","")</f>
        <v xml:space="preserve">: </v>
      </c>
    </row>
    <row r="49" spans="1:22" ht="29" x14ac:dyDescent="0.35">
      <c r="A49" s="371" t="s">
        <v>304</v>
      </c>
      <c r="B49" s="386" t="s">
        <v>108</v>
      </c>
      <c r="C49" s="83" t="s">
        <v>305</v>
      </c>
      <c r="D49" s="83" t="s">
        <v>189</v>
      </c>
      <c r="E49" s="374" t="s">
        <v>88</v>
      </c>
      <c r="F49" s="374" t="s">
        <v>88</v>
      </c>
      <c r="G49" s="374" t="s">
        <v>88</v>
      </c>
      <c r="H49" s="539" t="s">
        <v>88</v>
      </c>
      <c r="I49" s="374" t="s">
        <v>88</v>
      </c>
      <c r="J49" s="374" t="s">
        <v>120</v>
      </c>
      <c r="K49" s="377" t="s">
        <v>367</v>
      </c>
      <c r="L49" s="374" t="s">
        <v>189</v>
      </c>
      <c r="M49" s="361"/>
      <c r="N49" s="350"/>
      <c r="R49" s="12" t="str">
        <f>IF(OR(J49='Drop downs'!$G$7,J49='Drop downs'!$G$5), B49&amp;": "&amp;K49&amp;CHAR(10),"")</f>
        <v/>
      </c>
      <c r="S49" s="12" t="str">
        <f>IF(J49='Drop downs'!$G$2,B49&amp;": "&amp;K49&amp;""," ")</f>
        <v xml:space="preserve"> </v>
      </c>
      <c r="T49" s="12" t="str">
        <f>IF(SS_ALT_1!E49='Drop downs'!$B$6,SS_ALT_1!B49&amp;": "&amp;SS_ALT_1!K49&amp;"","")</f>
        <v/>
      </c>
      <c r="U49" t="str">
        <f t="shared" si="0"/>
        <v/>
      </c>
      <c r="V49" t="str">
        <f>IF(N49&gt;0,B49&amp;":"&amp;N49&amp;"
","")</f>
        <v/>
      </c>
    </row>
    <row r="50" spans="1:22" x14ac:dyDescent="0.35">
      <c r="A50" s="372"/>
      <c r="B50" s="388"/>
      <c r="C50" s="25" t="s">
        <v>306</v>
      </c>
      <c r="D50" s="25" t="s">
        <v>189</v>
      </c>
      <c r="E50" s="366"/>
      <c r="F50" s="366"/>
      <c r="G50" s="366"/>
      <c r="H50" s="325"/>
      <c r="I50" s="366"/>
      <c r="J50" s="366"/>
      <c r="K50" s="281"/>
      <c r="L50" s="366"/>
      <c r="M50" s="278"/>
      <c r="N50" s="351"/>
      <c r="R50" s="12"/>
      <c r="S50" s="12"/>
      <c r="T50" s="12"/>
    </row>
    <row r="51" spans="1:22" x14ac:dyDescent="0.35">
      <c r="A51" s="372"/>
      <c r="B51" s="388"/>
      <c r="C51" s="91" t="s">
        <v>307</v>
      </c>
      <c r="D51" s="25" t="s">
        <v>189</v>
      </c>
      <c r="E51" s="366"/>
      <c r="F51" s="366"/>
      <c r="G51" s="366"/>
      <c r="H51" s="325"/>
      <c r="I51" s="366"/>
      <c r="J51" s="366"/>
      <c r="K51" s="281"/>
      <c r="L51" s="366"/>
      <c r="M51" s="278"/>
      <c r="N51" s="351"/>
      <c r="R51" s="12"/>
      <c r="S51" s="12"/>
      <c r="T51" s="12"/>
    </row>
    <row r="52" spans="1:22" x14ac:dyDescent="0.35">
      <c r="A52" s="372"/>
      <c r="B52" s="388"/>
      <c r="C52" s="25" t="s">
        <v>308</v>
      </c>
      <c r="D52" s="25" t="s">
        <v>189</v>
      </c>
      <c r="E52" s="366"/>
      <c r="F52" s="366"/>
      <c r="G52" s="366"/>
      <c r="H52" s="325"/>
      <c r="I52" s="366"/>
      <c r="J52" s="366"/>
      <c r="K52" s="281"/>
      <c r="L52" s="366"/>
      <c r="M52" s="278"/>
      <c r="N52" s="351"/>
      <c r="R52" s="12"/>
      <c r="S52" s="12"/>
      <c r="T52" s="12"/>
    </row>
    <row r="53" spans="1:22" ht="15" thickBot="1" x14ac:dyDescent="0.4">
      <c r="A53" s="380"/>
      <c r="B53" s="387"/>
      <c r="C53" s="20" t="s">
        <v>309</v>
      </c>
      <c r="D53" s="25" t="s">
        <v>189</v>
      </c>
      <c r="E53" s="324"/>
      <c r="F53" s="324"/>
      <c r="G53" s="324"/>
      <c r="H53" s="407"/>
      <c r="I53" s="324"/>
      <c r="J53" s="324"/>
      <c r="K53" s="378"/>
      <c r="L53" s="324"/>
      <c r="M53" s="379"/>
      <c r="N53" s="352"/>
      <c r="R53" s="12"/>
      <c r="S53" s="12"/>
      <c r="T53" s="12"/>
    </row>
    <row r="54" spans="1:22" ht="29.25" customHeight="1" x14ac:dyDescent="0.35">
      <c r="A54" s="371" t="s">
        <v>310</v>
      </c>
      <c r="B54" s="386" t="s">
        <v>109</v>
      </c>
      <c r="C54" s="90" t="s">
        <v>311</v>
      </c>
      <c r="D54" s="83" t="s">
        <v>189</v>
      </c>
      <c r="E54" s="374" t="s">
        <v>88</v>
      </c>
      <c r="F54" s="374" t="s">
        <v>88</v>
      </c>
      <c r="G54" s="374" t="s">
        <v>88</v>
      </c>
      <c r="H54" s="374" t="s">
        <v>88</v>
      </c>
      <c r="I54" s="374" t="s">
        <v>88</v>
      </c>
      <c r="J54" s="374" t="s">
        <v>120</v>
      </c>
      <c r="K54" s="377" t="s">
        <v>367</v>
      </c>
      <c r="L54" s="374" t="s">
        <v>189</v>
      </c>
      <c r="M54" s="361"/>
      <c r="N54" s="350"/>
      <c r="R54" s="12" t="str">
        <f>IF(OR(J54='Drop downs'!$G$7,J54='Drop downs'!$G$5), B54&amp;": "&amp;K54&amp;CHAR(10),"")</f>
        <v/>
      </c>
      <c r="S54" s="12" t="str">
        <f>IF(J54='Drop downs'!$G$2,B54&amp;": "&amp;K54&amp;""," ")</f>
        <v xml:space="preserve"> </v>
      </c>
      <c r="T54" s="12" t="str">
        <f>IF(SS_ALT_1!E54='Drop downs'!$B$6,SS_ALT_1!B54&amp;": "&amp;SS_ALT_1!K54&amp;"","")</f>
        <v/>
      </c>
      <c r="U54" t="str">
        <f t="shared" si="0"/>
        <v/>
      </c>
      <c r="V54" t="str">
        <f>IF(N54&gt;0,B54&amp;":"&amp;N54&amp;"
","")</f>
        <v/>
      </c>
    </row>
    <row r="55" spans="1:22" ht="14.5" customHeight="1" x14ac:dyDescent="0.35">
      <c r="A55" s="372"/>
      <c r="B55" s="388"/>
      <c r="C55" s="89" t="s">
        <v>312</v>
      </c>
      <c r="D55" s="25" t="s">
        <v>189</v>
      </c>
      <c r="E55" s="366"/>
      <c r="F55" s="366"/>
      <c r="G55" s="366"/>
      <c r="H55" s="366"/>
      <c r="I55" s="366"/>
      <c r="J55" s="366"/>
      <c r="K55" s="281"/>
      <c r="L55" s="366"/>
      <c r="M55" s="278"/>
      <c r="N55" s="351"/>
      <c r="R55" s="12"/>
      <c r="S55" s="12"/>
      <c r="T55" s="12"/>
    </row>
    <row r="56" spans="1:22" ht="29.5" thickBot="1" x14ac:dyDescent="0.4">
      <c r="A56" s="380"/>
      <c r="B56" s="387"/>
      <c r="C56" s="92" t="s">
        <v>313</v>
      </c>
      <c r="D56" s="20" t="s">
        <v>189</v>
      </c>
      <c r="E56" s="324"/>
      <c r="F56" s="324"/>
      <c r="G56" s="324"/>
      <c r="H56" s="324"/>
      <c r="I56" s="324"/>
      <c r="J56" s="324"/>
      <c r="K56" s="378"/>
      <c r="L56" s="324"/>
      <c r="M56" s="379"/>
      <c r="N56" s="352"/>
      <c r="R56" s="12"/>
      <c r="S56" s="12"/>
      <c r="T56" s="12"/>
    </row>
    <row r="57" spans="1:22" x14ac:dyDescent="0.35">
      <c r="A57" s="371" t="s">
        <v>314</v>
      </c>
      <c r="B57" s="386" t="s">
        <v>110</v>
      </c>
      <c r="C57" s="83" t="s">
        <v>315</v>
      </c>
      <c r="D57" s="83" t="s">
        <v>189</v>
      </c>
      <c r="E57" s="374" t="s">
        <v>353</v>
      </c>
      <c r="F57" s="374" t="s">
        <v>354</v>
      </c>
      <c r="G57" s="539" t="s">
        <v>355</v>
      </c>
      <c r="H57" s="539" t="s">
        <v>356</v>
      </c>
      <c r="I57" s="374" t="s">
        <v>368</v>
      </c>
      <c r="J57" s="374" t="s">
        <v>119</v>
      </c>
      <c r="K57" s="377" t="s">
        <v>753</v>
      </c>
      <c r="L57" s="374" t="s">
        <v>185</v>
      </c>
      <c r="M57" s="361"/>
      <c r="N57" s="350"/>
      <c r="R57" s="12" t="str">
        <f>IF(OR(J57='Drop downs'!$G$7,J57='Drop downs'!$G$5), B57&amp;": "&amp;K57&amp;CHAR(10),"")</f>
        <v/>
      </c>
      <c r="S57" s="12" t="str">
        <f>IF(J57='Drop downs'!$G$2,B57&amp;": "&amp;K57&amp;""," ")</f>
        <v xml:space="preserve"> </v>
      </c>
      <c r="T57" s="12" t="str">
        <f>IF(SS_ALT_1!E57='Drop downs'!$B$6,SS_ALT_1!B57&amp;": "&amp;SS_ALT_1!K57&amp;"","")</f>
        <v/>
      </c>
      <c r="U57" t="str">
        <f t="shared" si="0"/>
        <v/>
      </c>
      <c r="V57" t="str">
        <f>IF(N57&gt;0,B57&amp;":"&amp;N57&amp;"
","")</f>
        <v/>
      </c>
    </row>
    <row r="58" spans="1:22" x14ac:dyDescent="0.35">
      <c r="A58" s="372"/>
      <c r="B58" s="388"/>
      <c r="C58" s="25" t="s">
        <v>316</v>
      </c>
      <c r="D58" s="25" t="s">
        <v>185</v>
      </c>
      <c r="E58" s="366"/>
      <c r="F58" s="366"/>
      <c r="G58" s="325"/>
      <c r="H58" s="325"/>
      <c r="I58" s="366"/>
      <c r="J58" s="366"/>
      <c r="K58" s="281"/>
      <c r="L58" s="366"/>
      <c r="M58" s="278"/>
      <c r="N58" s="351"/>
      <c r="R58" s="12"/>
      <c r="S58" s="12"/>
      <c r="T58" s="12"/>
    </row>
    <row r="59" spans="1:22" x14ac:dyDescent="0.35">
      <c r="A59" s="372"/>
      <c r="B59" s="388"/>
      <c r="C59" s="25" t="s">
        <v>317</v>
      </c>
      <c r="D59" s="25" t="s">
        <v>185</v>
      </c>
      <c r="E59" s="366"/>
      <c r="F59" s="366"/>
      <c r="G59" s="325"/>
      <c r="H59" s="325"/>
      <c r="I59" s="366"/>
      <c r="J59" s="366"/>
      <c r="K59" s="281"/>
      <c r="L59" s="366"/>
      <c r="M59" s="278"/>
      <c r="N59" s="351"/>
      <c r="R59" s="12"/>
      <c r="S59" s="12"/>
      <c r="T59" s="12"/>
    </row>
    <row r="60" spans="1:22" x14ac:dyDescent="0.35">
      <c r="A60" s="372"/>
      <c r="B60" s="388"/>
      <c r="C60" s="25" t="s">
        <v>318</v>
      </c>
      <c r="D60" s="25" t="s">
        <v>185</v>
      </c>
      <c r="E60" s="366"/>
      <c r="F60" s="366"/>
      <c r="G60" s="325"/>
      <c r="H60" s="325"/>
      <c r="I60" s="366"/>
      <c r="J60" s="366"/>
      <c r="K60" s="281"/>
      <c r="L60" s="366"/>
      <c r="M60" s="278"/>
      <c r="N60" s="351"/>
      <c r="R60" s="12"/>
      <c r="S60" s="12"/>
      <c r="T60" s="12"/>
    </row>
    <row r="61" spans="1:22" x14ac:dyDescent="0.35">
      <c r="A61" s="372"/>
      <c r="B61" s="388"/>
      <c r="C61" s="25" t="s">
        <v>319</v>
      </c>
      <c r="D61" s="25" t="s">
        <v>189</v>
      </c>
      <c r="E61" s="366"/>
      <c r="F61" s="366"/>
      <c r="G61" s="325"/>
      <c r="H61" s="325"/>
      <c r="I61" s="366"/>
      <c r="J61" s="366"/>
      <c r="K61" s="281"/>
      <c r="L61" s="366"/>
      <c r="M61" s="278"/>
      <c r="N61" s="351"/>
      <c r="R61" s="12"/>
      <c r="S61" s="12"/>
      <c r="T61" s="12"/>
    </row>
    <row r="62" spans="1:22" x14ac:dyDescent="0.35">
      <c r="A62" s="372"/>
      <c r="B62" s="388"/>
      <c r="C62" s="25" t="s">
        <v>320</v>
      </c>
      <c r="D62" s="25" t="s">
        <v>185</v>
      </c>
      <c r="E62" s="366"/>
      <c r="F62" s="366"/>
      <c r="G62" s="325"/>
      <c r="H62" s="325"/>
      <c r="I62" s="366"/>
      <c r="J62" s="366"/>
      <c r="K62" s="281"/>
      <c r="L62" s="366"/>
      <c r="M62" s="278"/>
      <c r="N62" s="351"/>
      <c r="R62" s="12"/>
      <c r="S62" s="12"/>
      <c r="T62" s="12"/>
    </row>
    <row r="63" spans="1:22" ht="29" x14ac:dyDescent="0.35">
      <c r="A63" s="372"/>
      <c r="B63" s="388"/>
      <c r="C63" s="25" t="s">
        <v>321</v>
      </c>
      <c r="D63" s="25" t="s">
        <v>185</v>
      </c>
      <c r="E63" s="366"/>
      <c r="F63" s="366"/>
      <c r="G63" s="325"/>
      <c r="H63" s="325"/>
      <c r="I63" s="366"/>
      <c r="J63" s="366"/>
      <c r="K63" s="281"/>
      <c r="L63" s="366"/>
      <c r="M63" s="278"/>
      <c r="N63" s="351"/>
      <c r="R63" s="12"/>
      <c r="S63" s="12"/>
      <c r="T63" s="12"/>
    </row>
    <row r="64" spans="1:22" ht="15" thickBot="1" x14ac:dyDescent="0.4">
      <c r="A64" s="380"/>
      <c r="B64" s="387"/>
      <c r="C64" s="20" t="s">
        <v>322</v>
      </c>
      <c r="D64" s="20" t="s">
        <v>189</v>
      </c>
      <c r="E64" s="324"/>
      <c r="F64" s="324"/>
      <c r="G64" s="407"/>
      <c r="H64" s="407"/>
      <c r="I64" s="324"/>
      <c r="J64" s="324"/>
      <c r="K64" s="378"/>
      <c r="L64" s="324"/>
      <c r="M64" s="379"/>
      <c r="N64" s="352"/>
      <c r="R64" s="12"/>
      <c r="S64" s="12"/>
      <c r="T64" s="12"/>
    </row>
    <row r="65" spans="1:22" x14ac:dyDescent="0.35">
      <c r="A65" s="371" t="s">
        <v>323</v>
      </c>
      <c r="B65" s="386" t="s">
        <v>111</v>
      </c>
      <c r="C65" s="82" t="s">
        <v>324</v>
      </c>
      <c r="D65" s="83" t="s">
        <v>185</v>
      </c>
      <c r="E65" s="374" t="s">
        <v>353</v>
      </c>
      <c r="F65" s="374" t="s">
        <v>354</v>
      </c>
      <c r="G65" s="374" t="s">
        <v>355</v>
      </c>
      <c r="H65" s="374" t="s">
        <v>356</v>
      </c>
      <c r="I65" s="374" t="s">
        <v>368</v>
      </c>
      <c r="J65" s="374" t="s">
        <v>119</v>
      </c>
      <c r="K65" s="377" t="s">
        <v>378</v>
      </c>
      <c r="L65" s="374" t="s">
        <v>185</v>
      </c>
      <c r="M65" s="361"/>
      <c r="N65" s="350"/>
      <c r="R65" s="12" t="str">
        <f>IF(OR(J65='Drop downs'!$G$7,J65='Drop downs'!$G$5), B65&amp;": "&amp;K65&amp;CHAR(10),"")</f>
        <v/>
      </c>
      <c r="S65" s="12" t="str">
        <f>IF(J65='Drop downs'!$G$2,B65&amp;": "&amp;K65&amp;""," ")</f>
        <v xml:space="preserve"> </v>
      </c>
      <c r="T65" s="12" t="str">
        <f>IF(SS_ALT_1!E65='Drop downs'!$B$6,SS_ALT_1!B65&amp;": "&amp;SS_ALT_1!K65&amp;"","")</f>
        <v/>
      </c>
      <c r="U65" t="str">
        <f t="shared" si="0"/>
        <v/>
      </c>
      <c r="V65" t="str">
        <f>IF(N65&gt;0,B65&amp;":"&amp;N65&amp;"
","")</f>
        <v/>
      </c>
    </row>
    <row r="66" spans="1:22" x14ac:dyDescent="0.35">
      <c r="A66" s="372"/>
      <c r="B66" s="388"/>
      <c r="C66" s="80" t="s">
        <v>325</v>
      </c>
      <c r="D66" s="25" t="s">
        <v>185</v>
      </c>
      <c r="E66" s="366"/>
      <c r="F66" s="366"/>
      <c r="G66" s="366"/>
      <c r="H66" s="366"/>
      <c r="I66" s="366"/>
      <c r="J66" s="366"/>
      <c r="K66" s="281"/>
      <c r="L66" s="366"/>
      <c r="M66" s="278"/>
      <c r="N66" s="351"/>
      <c r="R66" s="12"/>
      <c r="S66" s="12"/>
      <c r="T66" s="12"/>
    </row>
    <row r="67" spans="1:22" ht="29" x14ac:dyDescent="0.35">
      <c r="A67" s="372"/>
      <c r="B67" s="388"/>
      <c r="C67" s="80" t="s">
        <v>326</v>
      </c>
      <c r="D67" s="25" t="s">
        <v>185</v>
      </c>
      <c r="E67" s="366"/>
      <c r="F67" s="366"/>
      <c r="G67" s="366"/>
      <c r="H67" s="366"/>
      <c r="I67" s="366"/>
      <c r="J67" s="366"/>
      <c r="K67" s="281"/>
      <c r="L67" s="366"/>
      <c r="M67" s="278"/>
      <c r="N67" s="351"/>
      <c r="R67" s="12"/>
      <c r="S67" s="12"/>
      <c r="T67" s="12"/>
    </row>
    <row r="68" spans="1:22" x14ac:dyDescent="0.35">
      <c r="A68" s="372"/>
      <c r="B68" s="388"/>
      <c r="C68" s="80" t="s">
        <v>327</v>
      </c>
      <c r="D68" s="25" t="s">
        <v>189</v>
      </c>
      <c r="E68" s="366"/>
      <c r="F68" s="366"/>
      <c r="G68" s="366"/>
      <c r="H68" s="366"/>
      <c r="I68" s="366"/>
      <c r="J68" s="366"/>
      <c r="K68" s="281"/>
      <c r="L68" s="366"/>
      <c r="M68" s="278"/>
      <c r="N68" s="351"/>
      <c r="R68" s="12"/>
      <c r="S68" s="12"/>
      <c r="T68" s="12"/>
    </row>
    <row r="69" spans="1:22" x14ac:dyDescent="0.35">
      <c r="A69" s="372"/>
      <c r="B69" s="388"/>
      <c r="C69" s="80" t="s">
        <v>328</v>
      </c>
      <c r="D69" s="25" t="s">
        <v>189</v>
      </c>
      <c r="E69" s="366"/>
      <c r="F69" s="366"/>
      <c r="G69" s="366"/>
      <c r="H69" s="366"/>
      <c r="I69" s="366"/>
      <c r="J69" s="366"/>
      <c r="K69" s="281"/>
      <c r="L69" s="366"/>
      <c r="M69" s="278"/>
      <c r="N69" s="351"/>
      <c r="R69" s="12"/>
      <c r="S69" s="12"/>
      <c r="T69" s="12"/>
    </row>
    <row r="70" spans="1:22" x14ac:dyDescent="0.35">
      <c r="A70" s="372"/>
      <c r="B70" s="388"/>
      <c r="C70" s="80" t="s">
        <v>329</v>
      </c>
      <c r="D70" s="25" t="s">
        <v>189</v>
      </c>
      <c r="E70" s="366"/>
      <c r="F70" s="366"/>
      <c r="G70" s="366"/>
      <c r="H70" s="366"/>
      <c r="I70" s="366"/>
      <c r="J70" s="366"/>
      <c r="K70" s="281"/>
      <c r="L70" s="366"/>
      <c r="M70" s="278"/>
      <c r="N70" s="351"/>
      <c r="R70" s="12"/>
      <c r="S70" s="12"/>
      <c r="T70" s="12"/>
    </row>
    <row r="71" spans="1:22" ht="15" thickBot="1" x14ac:dyDescent="0.4">
      <c r="A71" s="380"/>
      <c r="B71" s="387"/>
      <c r="C71" s="93" t="s">
        <v>330</v>
      </c>
      <c r="D71" s="25" t="s">
        <v>189</v>
      </c>
      <c r="E71" s="324"/>
      <c r="F71" s="324"/>
      <c r="G71" s="324"/>
      <c r="H71" s="324"/>
      <c r="I71" s="324"/>
      <c r="J71" s="324"/>
      <c r="K71" s="378"/>
      <c r="L71" s="324"/>
      <c r="M71" s="379"/>
      <c r="N71" s="352"/>
      <c r="R71" s="12"/>
      <c r="S71" s="12"/>
      <c r="T71" s="12"/>
    </row>
    <row r="72" spans="1:22" x14ac:dyDescent="0.35">
      <c r="A72" s="371" t="s">
        <v>331</v>
      </c>
      <c r="B72" s="386" t="s">
        <v>112</v>
      </c>
      <c r="C72" s="82" t="s">
        <v>332</v>
      </c>
      <c r="D72" s="83" t="s">
        <v>185</v>
      </c>
      <c r="E72" s="374" t="s">
        <v>353</v>
      </c>
      <c r="F72" s="374" t="s">
        <v>354</v>
      </c>
      <c r="G72" s="374" t="s">
        <v>355</v>
      </c>
      <c r="H72" s="374" t="s">
        <v>356</v>
      </c>
      <c r="I72" s="374" t="s">
        <v>357</v>
      </c>
      <c r="J72" s="374" t="s">
        <v>249</v>
      </c>
      <c r="K72" s="390" t="s">
        <v>379</v>
      </c>
      <c r="L72" s="374" t="s">
        <v>185</v>
      </c>
      <c r="M72" s="361"/>
      <c r="N72" s="350"/>
      <c r="R72" s="12" t="str">
        <f>IF(OR(J72='Drop downs'!$G$7,J72='Drop downs'!$G$5), B72&amp;": "&amp;K72&amp;CHAR(10),"")</f>
        <v/>
      </c>
      <c r="S72" s="12" t="str">
        <f>IF(J72='Drop downs'!$G$2,B72&amp;": "&amp;K72&amp;""," ")</f>
        <v xml:space="preserve">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T72" s="12" t="str">
        <f>IF(SS_ALT_1!E72='Drop downs'!$B$6,SS_ALT_1!B72&amp;": "&amp;SS_ALT_1!K72&amp;"","")</f>
        <v/>
      </c>
      <c r="U72" t="str">
        <f t="shared" si="0"/>
        <v/>
      </c>
      <c r="V72" t="str">
        <f>IF(N72&gt;0,B72&amp;":"&amp;N72&amp;"
","")</f>
        <v/>
      </c>
    </row>
    <row r="73" spans="1:22" x14ac:dyDescent="0.35">
      <c r="A73" s="372"/>
      <c r="B73" s="388"/>
      <c r="C73" s="80" t="s">
        <v>333</v>
      </c>
      <c r="D73" s="25" t="s">
        <v>185</v>
      </c>
      <c r="E73" s="366"/>
      <c r="F73" s="366"/>
      <c r="G73" s="366"/>
      <c r="H73" s="366"/>
      <c r="I73" s="366"/>
      <c r="J73" s="366"/>
      <c r="K73" s="391"/>
      <c r="L73" s="366"/>
      <c r="M73" s="278"/>
      <c r="N73" s="351"/>
      <c r="R73" s="12"/>
      <c r="S73" s="12"/>
      <c r="T73" s="12"/>
    </row>
    <row r="74" spans="1:22" x14ac:dyDescent="0.35">
      <c r="A74" s="372"/>
      <c r="B74" s="388"/>
      <c r="C74" s="80" t="s">
        <v>334</v>
      </c>
      <c r="D74" s="25" t="s">
        <v>185</v>
      </c>
      <c r="E74" s="366"/>
      <c r="F74" s="366"/>
      <c r="G74" s="366"/>
      <c r="H74" s="366"/>
      <c r="I74" s="366"/>
      <c r="J74" s="366"/>
      <c r="K74" s="391"/>
      <c r="L74" s="366"/>
      <c r="M74" s="278"/>
      <c r="N74" s="351"/>
      <c r="R74" s="12"/>
      <c r="S74" s="12"/>
      <c r="T74" s="12"/>
    </row>
    <row r="75" spans="1:22" x14ac:dyDescent="0.35">
      <c r="A75" s="372"/>
      <c r="B75" s="388"/>
      <c r="C75" s="80" t="s">
        <v>335</v>
      </c>
      <c r="D75" s="25" t="s">
        <v>185</v>
      </c>
      <c r="E75" s="366"/>
      <c r="F75" s="366"/>
      <c r="G75" s="366"/>
      <c r="H75" s="366"/>
      <c r="I75" s="366"/>
      <c r="J75" s="366"/>
      <c r="K75" s="391"/>
      <c r="L75" s="366"/>
      <c r="M75" s="278"/>
      <c r="N75" s="351"/>
      <c r="R75" s="12"/>
      <c r="S75" s="12"/>
      <c r="T75" s="12"/>
    </row>
    <row r="76" spans="1:22" ht="15" thickBot="1" x14ac:dyDescent="0.4">
      <c r="A76" s="373"/>
      <c r="B76" s="387"/>
      <c r="C76" s="84" t="s">
        <v>336</v>
      </c>
      <c r="D76" s="25" t="s">
        <v>189</v>
      </c>
      <c r="E76" s="367"/>
      <c r="F76" s="367"/>
      <c r="G76" s="367"/>
      <c r="H76" s="367"/>
      <c r="I76" s="367"/>
      <c r="J76" s="367"/>
      <c r="K76" s="392"/>
      <c r="L76" s="367"/>
      <c r="M76" s="362"/>
      <c r="N76" s="353"/>
      <c r="R76" s="12"/>
      <c r="S76" s="12"/>
      <c r="T76" s="12"/>
    </row>
    <row r="77" spans="1:22" x14ac:dyDescent="0.35">
      <c r="A77" s="363" t="s">
        <v>337</v>
      </c>
      <c r="B77" s="386" t="s">
        <v>113</v>
      </c>
      <c r="C77" s="87" t="s">
        <v>338</v>
      </c>
      <c r="D77" s="79" t="s">
        <v>185</v>
      </c>
      <c r="E77" s="326" t="s">
        <v>353</v>
      </c>
      <c r="F77" s="326" t="s">
        <v>370</v>
      </c>
      <c r="G77" s="326" t="s">
        <v>355</v>
      </c>
      <c r="H77" s="326" t="s">
        <v>356</v>
      </c>
      <c r="I77" s="326" t="s">
        <v>357</v>
      </c>
      <c r="J77" s="326" t="s">
        <v>119</v>
      </c>
      <c r="K77" s="368" t="s">
        <v>380</v>
      </c>
      <c r="L77" s="326" t="s">
        <v>189</v>
      </c>
      <c r="M77" s="370"/>
      <c r="N77" s="354"/>
      <c r="R77" s="12" t="str">
        <f>IF(OR(J77='Drop downs'!$G$7,J77='Drop downs'!$G$5), B77&amp;": "&amp;K77&amp;CHAR(10),"")</f>
        <v/>
      </c>
      <c r="S77" s="12" t="str">
        <f>IF(J77='Drop downs'!$G$2,B77&amp;": "&amp;K77&amp;""," ")</f>
        <v xml:space="preserve"> </v>
      </c>
      <c r="T77" s="12" t="str">
        <f>IF(SS_ALT_1!E77='Drop downs'!$B$6,SS_ALT_1!B77&amp;": "&amp;SS_ALT_1!K77&amp;"","")</f>
        <v/>
      </c>
      <c r="U77" t="str">
        <f t="shared" ref="U77:U84" si="1">IF(M77&gt;0,B77&amp;":"&amp;M77&amp;"
","")</f>
        <v/>
      </c>
      <c r="V77" t="str">
        <f>IF(N77&gt;0,B77&amp;":"&amp;N77&amp;"
","")</f>
        <v/>
      </c>
    </row>
    <row r="78" spans="1:22" x14ac:dyDescent="0.35">
      <c r="A78" s="364"/>
      <c r="B78" s="388"/>
      <c r="C78" s="80" t="s">
        <v>339</v>
      </c>
      <c r="D78" s="3" t="s">
        <v>185</v>
      </c>
      <c r="E78" s="366"/>
      <c r="F78" s="366"/>
      <c r="G78" s="366"/>
      <c r="H78" s="366"/>
      <c r="I78" s="366"/>
      <c r="J78" s="366"/>
      <c r="K78" s="281"/>
      <c r="L78" s="366"/>
      <c r="M78" s="278"/>
      <c r="N78" s="351"/>
      <c r="R78" s="12"/>
      <c r="S78" s="12"/>
      <c r="T78" s="12"/>
    </row>
    <row r="79" spans="1:22" x14ac:dyDescent="0.35">
      <c r="A79" s="364"/>
      <c r="B79" s="388"/>
      <c r="C79" s="80" t="s">
        <v>340</v>
      </c>
      <c r="D79" s="3" t="s">
        <v>189</v>
      </c>
      <c r="E79" s="366"/>
      <c r="F79" s="366"/>
      <c r="G79" s="366"/>
      <c r="H79" s="366"/>
      <c r="I79" s="366"/>
      <c r="J79" s="366"/>
      <c r="K79" s="281"/>
      <c r="L79" s="366"/>
      <c r="M79" s="278"/>
      <c r="N79" s="351"/>
      <c r="R79" s="12"/>
      <c r="S79" s="12"/>
      <c r="T79" s="12"/>
    </row>
    <row r="80" spans="1:22" x14ac:dyDescent="0.35">
      <c r="A80" s="364"/>
      <c r="B80" s="388"/>
      <c r="C80" s="81" t="s">
        <v>341</v>
      </c>
      <c r="D80" s="3" t="s">
        <v>189</v>
      </c>
      <c r="E80" s="366"/>
      <c r="F80" s="366"/>
      <c r="G80" s="366"/>
      <c r="H80" s="366"/>
      <c r="I80" s="366"/>
      <c r="J80" s="366"/>
      <c r="K80" s="281"/>
      <c r="L80" s="366"/>
      <c r="M80" s="278"/>
      <c r="N80" s="351"/>
      <c r="R80" s="12"/>
      <c r="S80" s="12"/>
      <c r="T80" s="12"/>
    </row>
    <row r="81" spans="1:22" ht="29" x14ac:dyDescent="0.35">
      <c r="A81" s="364"/>
      <c r="B81" s="388"/>
      <c r="C81" s="81" t="s">
        <v>342</v>
      </c>
      <c r="D81" s="3" t="s">
        <v>189</v>
      </c>
      <c r="E81" s="366"/>
      <c r="F81" s="366"/>
      <c r="G81" s="366"/>
      <c r="H81" s="366"/>
      <c r="I81" s="366"/>
      <c r="J81" s="366"/>
      <c r="K81" s="281"/>
      <c r="L81" s="366"/>
      <c r="M81" s="278"/>
      <c r="N81" s="351"/>
      <c r="R81" s="12"/>
      <c r="S81" s="12"/>
      <c r="T81" s="12"/>
    </row>
    <row r="82" spans="1:22" ht="29" x14ac:dyDescent="0.35">
      <c r="A82" s="364"/>
      <c r="B82" s="388"/>
      <c r="C82" s="81" t="s">
        <v>343</v>
      </c>
      <c r="D82" s="3" t="s">
        <v>189</v>
      </c>
      <c r="E82" s="366"/>
      <c r="F82" s="366"/>
      <c r="G82" s="366"/>
      <c r="H82" s="366"/>
      <c r="I82" s="366"/>
      <c r="J82" s="366"/>
      <c r="K82" s="281"/>
      <c r="L82" s="366"/>
      <c r="M82" s="278"/>
      <c r="N82" s="351"/>
      <c r="R82" s="12"/>
      <c r="S82" s="12"/>
      <c r="T82" s="12"/>
    </row>
    <row r="83" spans="1:22" ht="15" thickBot="1" x14ac:dyDescent="0.4">
      <c r="A83" s="365"/>
      <c r="B83" s="387"/>
      <c r="C83" s="86" t="s">
        <v>344</v>
      </c>
      <c r="D83" s="3" t="s">
        <v>189</v>
      </c>
      <c r="E83" s="367"/>
      <c r="F83" s="367"/>
      <c r="G83" s="367"/>
      <c r="H83" s="367"/>
      <c r="I83" s="367"/>
      <c r="J83" s="367"/>
      <c r="K83" s="369"/>
      <c r="L83" s="367"/>
      <c r="M83" s="362"/>
      <c r="N83" s="353"/>
      <c r="R83" s="12"/>
      <c r="S83" s="12"/>
      <c r="T83" s="12"/>
    </row>
    <row r="84" spans="1:22" x14ac:dyDescent="0.35">
      <c r="A84" s="363" t="s">
        <v>345</v>
      </c>
      <c r="B84" s="386" t="s">
        <v>114</v>
      </c>
      <c r="C84" s="94" t="s">
        <v>346</v>
      </c>
      <c r="D84" s="79" t="s">
        <v>185</v>
      </c>
      <c r="E84" s="326" t="s">
        <v>353</v>
      </c>
      <c r="F84" s="326" t="s">
        <v>354</v>
      </c>
      <c r="G84" s="326" t="s">
        <v>358</v>
      </c>
      <c r="H84" s="326" t="s">
        <v>356</v>
      </c>
      <c r="I84" s="326" t="s">
        <v>368</v>
      </c>
      <c r="J84" s="326" t="s">
        <v>119</v>
      </c>
      <c r="K84" s="368" t="s">
        <v>381</v>
      </c>
      <c r="L84" s="326" t="s">
        <v>185</v>
      </c>
      <c r="M84" s="370"/>
      <c r="N84" s="354"/>
      <c r="R84" s="12" t="str">
        <f>IF(OR(J84='Drop downs'!$G$7,J84='Drop downs'!$G$5), B84&amp;": "&amp;K84&amp;CHAR(10),"")</f>
        <v/>
      </c>
      <c r="S84" s="12" t="str">
        <f>IF(J84='Drop downs'!$G$2,B84&amp;": "&amp;K84&amp;""," ")</f>
        <v xml:space="preserve"> </v>
      </c>
      <c r="T84" s="12" t="str">
        <f>IF(SS_ALT_1!E84='Drop downs'!$B$6,SS_ALT_1!B84&amp;": "&amp;SS_ALT_1!K84&amp;"","")</f>
        <v/>
      </c>
      <c r="U84" t="str">
        <f t="shared" si="1"/>
        <v/>
      </c>
      <c r="V84" t="str">
        <f>IF(N84&gt;0,B84&amp;":"&amp;N84&amp;"
","")</f>
        <v/>
      </c>
    </row>
    <row r="85" spans="1:22" x14ac:dyDescent="0.35">
      <c r="A85" s="364"/>
      <c r="B85" s="388"/>
      <c r="C85" s="81" t="s">
        <v>347</v>
      </c>
      <c r="D85" s="3" t="s">
        <v>189</v>
      </c>
      <c r="E85" s="366"/>
      <c r="F85" s="366"/>
      <c r="G85" s="366"/>
      <c r="H85" s="366"/>
      <c r="I85" s="366"/>
      <c r="J85" s="366"/>
      <c r="K85" s="281"/>
      <c r="L85" s="366"/>
      <c r="M85" s="278"/>
      <c r="N85" s="351"/>
      <c r="R85" s="12"/>
      <c r="S85" s="12"/>
      <c r="T85" s="12"/>
    </row>
    <row r="86" spans="1:22" x14ac:dyDescent="0.35">
      <c r="A86" s="364"/>
      <c r="B86" s="388"/>
      <c r="C86" s="81" t="s">
        <v>348</v>
      </c>
      <c r="D86" s="3" t="s">
        <v>189</v>
      </c>
      <c r="E86" s="366"/>
      <c r="F86" s="366"/>
      <c r="G86" s="366"/>
      <c r="H86" s="366"/>
      <c r="I86" s="366"/>
      <c r="J86" s="366"/>
      <c r="K86" s="281"/>
      <c r="L86" s="366"/>
      <c r="M86" s="278"/>
      <c r="N86" s="351"/>
      <c r="R86" s="12"/>
      <c r="S86" s="12"/>
      <c r="T86" s="12"/>
    </row>
    <row r="87" spans="1:22" ht="15" thickBot="1" x14ac:dyDescent="0.4">
      <c r="A87" s="365"/>
      <c r="B87" s="387"/>
      <c r="C87" s="84" t="s">
        <v>349</v>
      </c>
      <c r="D87" s="3" t="s">
        <v>189</v>
      </c>
      <c r="E87" s="367"/>
      <c r="F87" s="367"/>
      <c r="G87" s="367"/>
      <c r="H87" s="367"/>
      <c r="I87" s="367"/>
      <c r="J87" s="367"/>
      <c r="K87" s="369"/>
      <c r="L87" s="367"/>
      <c r="M87" s="362"/>
      <c r="N87" s="353"/>
      <c r="R87" s="12" t="str">
        <f>IF(OR(J87='Drop downs'!$G$7,J87='Drop downs'!$G$5), B87&amp;": "&amp;K87&amp;CHAR(10),"")</f>
        <v/>
      </c>
      <c r="S87" s="12" t="str">
        <f>IF(J87='Drop downs'!$G$2,B87&amp;": "&amp;K87&amp;""," ")</f>
        <v xml:space="preserve"> </v>
      </c>
      <c r="T87" s="12"/>
    </row>
    <row r="88" spans="1:22" ht="15" thickBot="1" x14ac:dyDescent="0.4"/>
    <row r="89" spans="1:22" x14ac:dyDescent="0.35">
      <c r="A89" s="355" t="s">
        <v>48</v>
      </c>
      <c r="B89" s="356"/>
      <c r="C89" s="356"/>
      <c r="D89" s="356"/>
      <c r="E89" s="356"/>
      <c r="F89" s="356"/>
      <c r="G89" s="356"/>
      <c r="H89" s="356"/>
      <c r="I89" s="356"/>
      <c r="J89" s="356"/>
      <c r="K89" s="356"/>
      <c r="L89" s="356"/>
      <c r="M89" s="356"/>
      <c r="N89" s="357"/>
    </row>
    <row r="90" spans="1:22" s="2" customFormat="1" ht="129" customHeight="1" x14ac:dyDescent="0.35">
      <c r="A90" s="358" t="str">
        <f>R8&amp;R18&amp;R20&amp;R28&amp;R36&amp;R42&amp;R47&amp;R48&amp;R49&amp;R54&amp;R57&amp;R65&amp;R72&amp;R77&amp;R84&amp;R87</f>
        <v/>
      </c>
      <c r="B90" s="359"/>
      <c r="C90" s="359"/>
      <c r="D90" s="359"/>
      <c r="E90" s="359"/>
      <c r="F90" s="359"/>
      <c r="G90" s="359"/>
      <c r="H90" s="359"/>
      <c r="I90" s="359"/>
      <c r="J90" s="359"/>
      <c r="K90" s="359"/>
      <c r="L90" s="359"/>
      <c r="M90" s="359"/>
      <c r="N90" s="360"/>
    </row>
    <row r="91" spans="1:22" x14ac:dyDescent="0.35">
      <c r="A91" s="344" t="s">
        <v>50</v>
      </c>
      <c r="B91" s="345"/>
      <c r="C91" s="345"/>
      <c r="D91" s="345"/>
      <c r="E91" s="345"/>
      <c r="F91" s="345"/>
      <c r="G91" s="345"/>
      <c r="H91" s="345"/>
      <c r="I91" s="345"/>
      <c r="J91" s="345"/>
      <c r="K91" s="345"/>
      <c r="L91" s="345"/>
      <c r="M91" s="345"/>
      <c r="N91" s="346"/>
    </row>
    <row r="92" spans="1:22" ht="50.5" customHeight="1" x14ac:dyDescent="0.35">
      <c r="A92" s="358" t="str">
        <f>S8&amp;S18&amp;S20&amp;S28&amp;S36&amp;S42&amp;S47&amp;S48&amp;S49&amp;S54&amp;S57&amp;S65&amp;S72&amp;S77&amp;S84&amp;S87</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IIA5: 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B92" s="359"/>
      <c r="C92" s="359"/>
      <c r="D92" s="359"/>
      <c r="E92" s="359"/>
      <c r="F92" s="359"/>
      <c r="G92" s="359"/>
      <c r="H92" s="359"/>
      <c r="I92" s="359"/>
      <c r="J92" s="359"/>
      <c r="K92" s="359"/>
      <c r="L92" s="359"/>
      <c r="M92" s="359"/>
      <c r="N92" s="360"/>
    </row>
    <row r="93" spans="1:22" x14ac:dyDescent="0.35">
      <c r="A93" s="344" t="s">
        <v>52</v>
      </c>
      <c r="B93" s="345"/>
      <c r="C93" s="345"/>
      <c r="D93" s="345"/>
      <c r="E93" s="345"/>
      <c r="F93" s="345"/>
      <c r="G93" s="345"/>
      <c r="H93" s="345"/>
      <c r="I93" s="345"/>
      <c r="J93" s="345"/>
      <c r="K93" s="345"/>
      <c r="L93" s="345"/>
      <c r="M93" s="345"/>
      <c r="N93" s="346"/>
    </row>
    <row r="94" spans="1:22" ht="150" customHeight="1" x14ac:dyDescent="0.35">
      <c r="A94" s="347"/>
      <c r="B94" s="348"/>
      <c r="C94" s="348"/>
      <c r="D94" s="348"/>
      <c r="E94" s="348"/>
      <c r="F94" s="348"/>
      <c r="G94" s="348"/>
      <c r="H94" s="348"/>
      <c r="I94" s="348"/>
      <c r="J94" s="348"/>
      <c r="K94" s="348"/>
      <c r="L94" s="348"/>
      <c r="M94" s="348"/>
      <c r="N94" s="349"/>
    </row>
    <row r="95" spans="1:22" x14ac:dyDescent="0.35">
      <c r="A95" s="344" t="s">
        <v>38</v>
      </c>
      <c r="B95" s="345"/>
      <c r="C95" s="345"/>
      <c r="D95" s="345"/>
      <c r="E95" s="345"/>
      <c r="F95" s="345"/>
      <c r="G95" s="345"/>
      <c r="H95" s="345"/>
      <c r="I95" s="345"/>
      <c r="J95" s="345"/>
      <c r="K95" s="345"/>
      <c r="L95" s="345"/>
      <c r="M95" s="345"/>
      <c r="N95" s="346"/>
    </row>
    <row r="96" spans="1:22" ht="186.75" customHeight="1" thickBot="1" x14ac:dyDescent="0.4">
      <c r="A96" s="536" t="str">
        <f>U8&amp;U18&amp;U20&amp;U28&amp;U36&amp;U42&amp;U47&amp;U49&amp;U54&amp;U57&amp;U65&amp;U72&amp;U77&amp;U84</f>
        <v/>
      </c>
      <c r="B96" s="537"/>
      <c r="C96" s="537"/>
      <c r="D96" s="537"/>
      <c r="E96" s="537"/>
      <c r="F96" s="537"/>
      <c r="G96" s="537"/>
      <c r="H96" s="537"/>
      <c r="I96" s="537"/>
      <c r="J96" s="537"/>
      <c r="K96" s="537"/>
      <c r="L96" s="537"/>
      <c r="M96" s="537"/>
      <c r="N96" s="538"/>
    </row>
    <row r="97" spans="1:14" x14ac:dyDescent="0.35">
      <c r="A97" s="344" t="s">
        <v>256</v>
      </c>
      <c r="B97" s="345"/>
      <c r="C97" s="345"/>
      <c r="D97" s="345"/>
      <c r="E97" s="345"/>
      <c r="F97" s="345"/>
      <c r="G97" s="345"/>
      <c r="H97" s="345"/>
      <c r="I97" s="345"/>
      <c r="J97" s="345"/>
      <c r="K97" s="345"/>
      <c r="L97" s="345"/>
      <c r="M97" s="345"/>
      <c r="N97" s="346"/>
    </row>
    <row r="98" spans="1:14" ht="186.75" customHeight="1" thickBot="1" x14ac:dyDescent="0.4">
      <c r="A98" s="536" t="str">
        <f>V8&amp;V18&amp;V20&amp;V28&amp;V36&amp;V42&amp;V47&amp;V49&amp;V54&amp;V57&amp;V65&amp;V72&amp;V77&amp;V84</f>
        <v/>
      </c>
      <c r="B98" s="537"/>
      <c r="C98" s="537"/>
      <c r="D98" s="537"/>
      <c r="E98" s="537"/>
      <c r="F98" s="537"/>
      <c r="G98" s="537"/>
      <c r="H98" s="537"/>
      <c r="I98" s="537"/>
      <c r="J98" s="537"/>
      <c r="K98" s="537"/>
      <c r="L98" s="537"/>
      <c r="M98" s="537"/>
      <c r="N98" s="538"/>
    </row>
  </sheetData>
  <sheetProtection algorithmName="SHA-512" hashValue="JQQmJmjN3O5QWLV+zDaoApsh6rMFCH1U6BsCzRtM1SeKiNY+VjeP5dKr9A6bmoeumILRaehWn5/lJoz94qZ4Gg==" saltValue="nrtM0RWY+xnTK50WEJZYHw==" spinCount="100000" sheet="1" objects="1" scenarios="1"/>
  <autoFilter ref="A7:M87" xr:uid="{D2C47CAF-421C-4D58-AA7A-22430CCF83D7}"/>
  <mergeCells count="183">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65:A71"/>
    <mergeCell ref="B65:B71"/>
    <mergeCell ref="E65:E71"/>
    <mergeCell ref="F65:F71"/>
    <mergeCell ref="G65:G71"/>
    <mergeCell ref="A57:A64"/>
    <mergeCell ref="B57:B64"/>
    <mergeCell ref="E57:E64"/>
    <mergeCell ref="F57:F64"/>
    <mergeCell ref="G57:G64"/>
    <mergeCell ref="H65:H71"/>
    <mergeCell ref="I65:I71"/>
    <mergeCell ref="J65:J71"/>
    <mergeCell ref="K65:K71"/>
    <mergeCell ref="L65:L71"/>
    <mergeCell ref="M65:M71"/>
    <mergeCell ref="I57:I64"/>
    <mergeCell ref="J57:J64"/>
    <mergeCell ref="K57:K64"/>
    <mergeCell ref="L57:L64"/>
    <mergeCell ref="M57:M64"/>
    <mergeCell ref="H57:H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s>
  <conditionalFormatting sqref="C50:C53">
    <cfRule type="expression" dxfId="3175" priority="86">
      <formula>$D50="No"</formula>
    </cfRule>
  </conditionalFormatting>
  <conditionalFormatting sqref="C8:D87">
    <cfRule type="expression" dxfId="3174" priority="1">
      <formula>$D8="No"</formula>
    </cfRule>
  </conditionalFormatting>
  <conditionalFormatting sqref="J8">
    <cfRule type="cellIs" dxfId="3173" priority="2" operator="equal">
      <formula>"Significant Negative"</formula>
    </cfRule>
    <cfRule type="cellIs" dxfId="3172" priority="3" operator="equal">
      <formula>"Minor Negative"</formula>
    </cfRule>
    <cfRule type="cellIs" dxfId="3171" priority="4" operator="equal">
      <formula>"Uncertain"</formula>
    </cfRule>
    <cfRule type="cellIs" dxfId="3170" priority="5" operator="equal">
      <formula>"Neutral"</formula>
    </cfRule>
    <cfRule type="cellIs" dxfId="3169" priority="6" operator="equal">
      <formula>"Minor Positive"</formula>
    </cfRule>
    <cfRule type="cellIs" dxfId="3168" priority="7" operator="equal">
      <formula>"Significant Positive"</formula>
    </cfRule>
  </conditionalFormatting>
  <conditionalFormatting sqref="J18">
    <cfRule type="cellIs" dxfId="3167" priority="15" operator="equal">
      <formula>"Significant Negative"</formula>
    </cfRule>
    <cfRule type="cellIs" dxfId="3166" priority="16" operator="equal">
      <formula>"Minor Negative"</formula>
    </cfRule>
    <cfRule type="cellIs" dxfId="3165" priority="17" operator="equal">
      <formula>"Uncertain"</formula>
    </cfRule>
    <cfRule type="cellIs" dxfId="3164" priority="18" operator="equal">
      <formula>"Neutral"</formula>
    </cfRule>
    <cfRule type="cellIs" dxfId="3163" priority="19" operator="equal">
      <formula>"Minor Positive"</formula>
    </cfRule>
    <cfRule type="cellIs" dxfId="3162" priority="20" operator="equal">
      <formula>"Significant Positive"</formula>
    </cfRule>
  </conditionalFormatting>
  <conditionalFormatting sqref="J20">
    <cfRule type="cellIs" dxfId="3161" priority="24" operator="equal">
      <formula>"Uncertain"</formula>
    </cfRule>
    <cfRule type="cellIs" dxfId="3160" priority="25" operator="equal">
      <formula>"Neutral"</formula>
    </cfRule>
    <cfRule type="cellIs" dxfId="3159" priority="23" operator="equal">
      <formula>"Minor Negative"</formula>
    </cfRule>
    <cfRule type="cellIs" dxfId="3158" priority="26" operator="equal">
      <formula>"Minor Positive"</formula>
    </cfRule>
    <cfRule type="cellIs" dxfId="3157" priority="27" operator="equal">
      <formula>"Significant Positive"</formula>
    </cfRule>
    <cfRule type="cellIs" dxfId="3156" priority="22" operator="equal">
      <formula>"Significant Negative"</formula>
    </cfRule>
  </conditionalFormatting>
  <conditionalFormatting sqref="J28">
    <cfRule type="cellIs" dxfId="3155" priority="29" operator="equal">
      <formula>"Minor Negative"</formula>
    </cfRule>
    <cfRule type="cellIs" dxfId="3154" priority="30" operator="equal">
      <formula>"Uncertain"</formula>
    </cfRule>
    <cfRule type="cellIs" dxfId="3153" priority="31" operator="equal">
      <formula>"Neutral"</formula>
    </cfRule>
    <cfRule type="cellIs" dxfId="3152" priority="32" operator="equal">
      <formula>"Minor Positive"</formula>
    </cfRule>
    <cfRule type="cellIs" dxfId="3151" priority="33" operator="equal">
      <formula>"Significant Positive"</formula>
    </cfRule>
    <cfRule type="cellIs" dxfId="3150" priority="28" operator="equal">
      <formula>"Significant Negative"</formula>
    </cfRule>
  </conditionalFormatting>
  <conditionalFormatting sqref="J36">
    <cfRule type="cellIs" dxfId="3149" priority="8" operator="equal">
      <formula>"Significant Negative"</formula>
    </cfRule>
    <cfRule type="cellIs" dxfId="3148" priority="9" operator="equal">
      <formula>"Minor Negative"</formula>
    </cfRule>
    <cfRule type="cellIs" dxfId="3147" priority="10" operator="equal">
      <formula>"Uncertain"</formula>
    </cfRule>
    <cfRule type="cellIs" dxfId="3146" priority="12" operator="equal">
      <formula>"Minor Positive"</formula>
    </cfRule>
    <cfRule type="cellIs" dxfId="3145" priority="13" operator="equal">
      <formula>"Significant Positive"</formula>
    </cfRule>
    <cfRule type="cellIs" dxfId="3144" priority="11" operator="equal">
      <formula>"Neutral"</formula>
    </cfRule>
  </conditionalFormatting>
  <conditionalFormatting sqref="J42">
    <cfRule type="cellIs" dxfId="3143" priority="34" operator="equal">
      <formula>"Significant Negative"</formula>
    </cfRule>
    <cfRule type="cellIs" dxfId="3142" priority="35" operator="equal">
      <formula>"Minor Negative"</formula>
    </cfRule>
    <cfRule type="cellIs" dxfId="3141" priority="36" operator="equal">
      <formula>"Uncertain"</formula>
    </cfRule>
    <cfRule type="cellIs" dxfId="3140" priority="37" operator="equal">
      <formula>"Neutral"</formula>
    </cfRule>
    <cfRule type="cellIs" dxfId="3139" priority="38" operator="equal">
      <formula>"Minor Positive"</formula>
    </cfRule>
    <cfRule type="cellIs" dxfId="3138" priority="39" operator="equal">
      <formula>"Significant Positive"</formula>
    </cfRule>
  </conditionalFormatting>
  <conditionalFormatting sqref="J47">
    <cfRule type="cellIs" dxfId="3137" priority="73" operator="equal">
      <formula>"Significant Negative"</formula>
    </cfRule>
    <cfRule type="cellIs" dxfId="3136" priority="74" operator="equal">
      <formula>"Minor Negative"</formula>
    </cfRule>
    <cfRule type="cellIs" dxfId="3135" priority="75" operator="equal">
      <formula>"Uncertain"</formula>
    </cfRule>
    <cfRule type="cellIs" dxfId="3134" priority="76" operator="equal">
      <formula>"Neutral"</formula>
    </cfRule>
    <cfRule type="cellIs" dxfId="3133" priority="77" operator="equal">
      <formula>"Minor Positive"</formula>
    </cfRule>
    <cfRule type="cellIs" dxfId="3132" priority="78" operator="equal">
      <formula>"Significant Positive"</formula>
    </cfRule>
  </conditionalFormatting>
  <conditionalFormatting sqref="J49">
    <cfRule type="cellIs" dxfId="3131" priority="71" operator="equal">
      <formula>"Minor Positive"</formula>
    </cfRule>
    <cfRule type="cellIs" dxfId="3130" priority="70" operator="equal">
      <formula>"Neutral"</formula>
    </cfRule>
    <cfRule type="cellIs" dxfId="3129" priority="69" operator="equal">
      <formula>"Uncertain"</formula>
    </cfRule>
    <cfRule type="cellIs" dxfId="3128" priority="68" operator="equal">
      <formula>"Minor Negative"</formula>
    </cfRule>
    <cfRule type="cellIs" dxfId="3127" priority="67" operator="equal">
      <formula>"Significant Negative"</formula>
    </cfRule>
    <cfRule type="cellIs" dxfId="3126" priority="72" operator="equal">
      <formula>"Significant Positive"</formula>
    </cfRule>
  </conditionalFormatting>
  <conditionalFormatting sqref="J54">
    <cfRule type="cellIs" dxfId="3125" priority="79" operator="equal">
      <formula>"Significant Negative"</formula>
    </cfRule>
    <cfRule type="cellIs" dxfId="3124" priority="80" operator="equal">
      <formula>"Minor Negative"</formula>
    </cfRule>
    <cfRule type="cellIs" dxfId="3123" priority="82" operator="equal">
      <formula>"Neutral"</formula>
    </cfRule>
    <cfRule type="cellIs" dxfId="3122" priority="83" operator="equal">
      <formula>"Minor Positive"</formula>
    </cfRule>
    <cfRule type="cellIs" dxfId="3121" priority="84" operator="equal">
      <formula>"Significant Positive"</formula>
    </cfRule>
    <cfRule type="cellIs" dxfId="3120" priority="81" operator="equal">
      <formula>"Uncertain"</formula>
    </cfRule>
  </conditionalFormatting>
  <conditionalFormatting sqref="J57">
    <cfRule type="cellIs" dxfId="3119" priority="62" operator="equal">
      <formula>"Minor Negative"</formula>
    </cfRule>
    <cfRule type="cellIs" dxfId="3118" priority="63" operator="equal">
      <formula>"Uncertain"</formula>
    </cfRule>
    <cfRule type="cellIs" dxfId="3117" priority="64" operator="equal">
      <formula>"Neutral"</formula>
    </cfRule>
    <cfRule type="cellIs" dxfId="3116" priority="65" operator="equal">
      <formula>"Minor Positive"</formula>
    </cfRule>
    <cfRule type="cellIs" dxfId="3115" priority="66" operator="equal">
      <formula>"Significant Positive"</formula>
    </cfRule>
    <cfRule type="cellIs" dxfId="3114" priority="61" operator="equal">
      <formula>"Significant Negative"</formula>
    </cfRule>
  </conditionalFormatting>
  <conditionalFormatting sqref="J65">
    <cfRule type="cellIs" dxfId="3113" priority="54" operator="equal">
      <formula>"Significant Negative"</formula>
    </cfRule>
    <cfRule type="cellIs" dxfId="3112" priority="55" operator="equal">
      <formula>"Minor Negative"</formula>
    </cfRule>
    <cfRule type="cellIs" dxfId="3111" priority="56" operator="equal">
      <formula>"Uncertain"</formula>
    </cfRule>
    <cfRule type="cellIs" dxfId="3110" priority="58" operator="equal">
      <formula>"Minor Positive"</formula>
    </cfRule>
    <cfRule type="cellIs" dxfId="3109" priority="57" operator="equal">
      <formula>"Neutral"</formula>
    </cfRule>
    <cfRule type="cellIs" dxfId="3108" priority="59" operator="equal">
      <formula>"Significant Positive"</formula>
    </cfRule>
  </conditionalFormatting>
  <conditionalFormatting sqref="J72">
    <cfRule type="cellIs" dxfId="3107" priority="46" operator="equal">
      <formula>"Significant Positive"</formula>
    </cfRule>
    <cfRule type="cellIs" dxfId="3106" priority="45" operator="equal">
      <formula>"Minor Positive"</formula>
    </cfRule>
    <cfRule type="cellIs" dxfId="3105" priority="44" operator="equal">
      <formula>"Neutral"</formula>
    </cfRule>
    <cfRule type="cellIs" dxfId="3104" priority="43" operator="equal">
      <formula>"Uncertain"</formula>
    </cfRule>
    <cfRule type="cellIs" dxfId="3103" priority="42" operator="equal">
      <formula>"Minor Negative"</formula>
    </cfRule>
    <cfRule type="cellIs" dxfId="3102" priority="41" operator="equal">
      <formula>"Significant Negative"</formula>
    </cfRule>
  </conditionalFormatting>
  <conditionalFormatting sqref="J77">
    <cfRule type="cellIs" dxfId="3101" priority="48" operator="equal">
      <formula>"Minor Negative"</formula>
    </cfRule>
    <cfRule type="cellIs" dxfId="3100" priority="49" operator="equal">
      <formula>"Uncertain"</formula>
    </cfRule>
    <cfRule type="cellIs" dxfId="3099" priority="50" operator="equal">
      <formula>"Neutral"</formula>
    </cfRule>
    <cfRule type="cellIs" dxfId="3098" priority="51" operator="equal">
      <formula>"Minor Positive"</formula>
    </cfRule>
    <cfRule type="cellIs" dxfId="3097" priority="52" operator="equal">
      <formula>"Significant Positive"</formula>
    </cfRule>
    <cfRule type="cellIs" dxfId="3096" priority="47" operator="equal">
      <formula>"Significant Negative"</formula>
    </cfRule>
  </conditionalFormatting>
  <conditionalFormatting sqref="J84">
    <cfRule type="cellIs" dxfId="3095" priority="118" operator="equal">
      <formula>"Significant Negative"</formula>
    </cfRule>
    <cfRule type="cellIs" dxfId="3094" priority="119" operator="equal">
      <formula>"Minor Negative"</formula>
    </cfRule>
    <cfRule type="cellIs" dxfId="3093" priority="120" operator="equal">
      <formula>"Uncertain"</formula>
    </cfRule>
    <cfRule type="cellIs" dxfId="3092" priority="121" operator="equal">
      <formula>"Neutral"</formula>
    </cfRule>
    <cfRule type="cellIs" dxfId="3091" priority="122" operator="equal">
      <formula>"Minor Positive"</formula>
    </cfRule>
    <cfRule type="cellIs" dxfId="3090" priority="123"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64BA2B9-B589-4D97-8644-D06F7FDF65B1}">
          <x14:formula1>
            <xm:f>'Drop downs'!$A$2:$A$3</xm:f>
          </x14:formula1>
          <xm:sqref>D8:D87</xm:sqref>
        </x14:dataValidation>
        <x14:dataValidation type="list" allowBlank="1" showInputMessage="1" showErrorMessage="1" xr:uid="{7A2301A1-01E5-473E-9E03-89C2854A2701}">
          <x14:formula1>
            <xm:f>'Drop downs'!$J$2:$J$3</xm:f>
          </x14:formula1>
          <xm:sqref>L8 L18 L20 L28 L36 L42 L84 L54 L57 L65 L72 L77 L47 L49</xm:sqref>
        </x14:dataValidation>
        <x14:dataValidation type="list" allowBlank="1" showInputMessage="1" showErrorMessage="1" xr:uid="{4A563604-E04D-4503-AF22-9264C17FE613}">
          <x14:formula1>
            <xm:f>'Drop downs'!$B$2:$B$4</xm:f>
          </x14:formula1>
          <xm:sqref>E36 E20 E28 E42 E18 E72 E84 E54 E49 E57 E77 E65 E47 E8</xm:sqref>
        </x14:dataValidation>
        <x14:dataValidation type="list" allowBlank="1" showInputMessage="1" showErrorMessage="1" xr:uid="{F03E4D2F-2FA9-4E6E-BA11-58FC15DAB3C7}">
          <x14:formula1>
            <xm:f>'Drop downs'!$C$2:$C$5</xm:f>
          </x14:formula1>
          <xm:sqref>F36 F20 F28 F42 F18 F72 F84 F54 F49 F57 F77 F65 F47 F8</xm:sqref>
        </x14:dataValidation>
        <x14:dataValidation type="list" allowBlank="1" showInputMessage="1" showErrorMessage="1" xr:uid="{0B1A2C19-2E94-4A1A-A08F-B23859751974}">
          <x14:formula1>
            <xm:f>'Drop downs'!$D$2:$D$7</xm:f>
          </x14:formula1>
          <xm:sqref>G36 G20 G28 G42 G18 G72 G84 G54 G49 G57 G77 G65 G47 G8</xm:sqref>
        </x14:dataValidation>
        <x14:dataValidation type="list" allowBlank="1" showInputMessage="1" showErrorMessage="1" xr:uid="{BEE0ECBA-587C-4A78-BD14-F91D8C26CED3}">
          <x14:formula1>
            <xm:f>'Drop downs'!$E$2:$E$6</xm:f>
          </x14:formula1>
          <xm:sqref>H36 H20 H28 H42 H18 H72 H84 H54 H49 H57 H77 H65 H47 H8</xm:sqref>
        </x14:dataValidation>
        <x14:dataValidation type="list" allowBlank="1" showInputMessage="1" showErrorMessage="1" xr:uid="{4147B474-6944-4775-812C-3DF1B328DBCE}">
          <x14:formula1>
            <xm:f>'Drop downs'!$F$2:$F$6</xm:f>
          </x14:formula1>
          <xm:sqref>I36 I20 I28 I42 I18 I72 I84 I54 I49 I57 I77 I65 I47 I8</xm:sqref>
        </x14:dataValidation>
        <x14:dataValidation type="list" allowBlank="1" showInputMessage="1" showErrorMessage="1" xr:uid="{7F4B357E-BF0B-43E4-AFE3-B98D1886A16E}">
          <x14:formula1>
            <xm:f>'Drop downs'!$G$2:$G$7</xm:f>
          </x14:formula1>
          <xm:sqref>J36 J20 J28 J42 J18 J72 J84 J54 J49 J57 J77 J65 J47 J8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A5458-96F8-4E3C-8FE1-620D179A6A95}">
  <sheetPr codeName="Sheet123">
    <tabColor rgb="FF7030A0"/>
  </sheetPr>
  <dimension ref="A1:V98"/>
  <sheetViews>
    <sheetView zoomScale="60" zoomScaleNormal="60" workbookViewId="0">
      <selection activeCell="I8" sqref="I8:I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4" width="42"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2" t="s">
        <v>20</v>
      </c>
      <c r="C1" s="317" t="s">
        <v>350</v>
      </c>
      <c r="D1" s="317"/>
      <c r="E1" s="317"/>
      <c r="F1" s="318"/>
      <c r="G1" s="17"/>
      <c r="I1" s="7"/>
      <c r="J1" s="7"/>
      <c r="K1" s="7"/>
    </row>
    <row r="2" spans="1:22" x14ac:dyDescent="0.35">
      <c r="A2" s="72" t="s">
        <v>21</v>
      </c>
      <c r="B2" s="9"/>
      <c r="C2" s="317" t="s">
        <v>351</v>
      </c>
      <c r="D2" s="317"/>
      <c r="E2" s="317"/>
      <c r="F2" s="318"/>
      <c r="I2" s="8"/>
      <c r="J2" s="8"/>
      <c r="K2" s="8"/>
    </row>
    <row r="3" spans="1:22" ht="29.5" customHeight="1" x14ac:dyDescent="0.35">
      <c r="A3" s="73" t="s">
        <v>22</v>
      </c>
      <c r="B3" s="4"/>
      <c r="C3" s="317" t="s">
        <v>382</v>
      </c>
      <c r="D3" s="317"/>
      <c r="E3" s="317"/>
      <c r="F3" s="318"/>
      <c r="I3" s="8"/>
      <c r="J3" s="8"/>
      <c r="K3" s="8"/>
    </row>
    <row r="4" spans="1:22" ht="17.25" customHeight="1" x14ac:dyDescent="0.35">
      <c r="A4" s="73" t="s">
        <v>23</v>
      </c>
      <c r="B4" s="18"/>
      <c r="C4" s="287" t="s">
        <v>372</v>
      </c>
      <c r="D4" s="287"/>
      <c r="E4" s="287"/>
      <c r="F4" s="288"/>
      <c r="I4" s="8"/>
      <c r="J4" s="8"/>
      <c r="K4" s="8"/>
    </row>
    <row r="5" spans="1:22" ht="15" thickBot="1" x14ac:dyDescent="0.4"/>
    <row r="6" spans="1:22" ht="15" thickBot="1" x14ac:dyDescent="0.4">
      <c r="A6" s="283" t="s">
        <v>24</v>
      </c>
      <c r="B6" s="283"/>
      <c r="C6" s="283"/>
      <c r="D6" s="74"/>
      <c r="E6" s="542" t="s">
        <v>25</v>
      </c>
      <c r="F6" s="543"/>
      <c r="G6" s="543"/>
      <c r="H6" s="543"/>
      <c r="I6" s="543"/>
      <c r="J6" s="543"/>
      <c r="K6" s="543"/>
      <c r="L6" s="543"/>
      <c r="M6" s="543"/>
      <c r="N6" s="544"/>
      <c r="R6" s="19"/>
      <c r="S6" s="19"/>
      <c r="T6" s="19"/>
      <c r="U6" s="19"/>
    </row>
    <row r="7" spans="1:22" ht="47" thickBot="1" x14ac:dyDescent="0.4">
      <c r="A7" s="76" t="s">
        <v>253</v>
      </c>
      <c r="B7" s="76" t="s">
        <v>27</v>
      </c>
      <c r="C7" s="76" t="s">
        <v>254</v>
      </c>
      <c r="D7" s="76" t="s">
        <v>255</v>
      </c>
      <c r="E7" s="95" t="s">
        <v>30</v>
      </c>
      <c r="F7" s="95" t="s">
        <v>31</v>
      </c>
      <c r="G7" s="95" t="s">
        <v>32</v>
      </c>
      <c r="H7" s="95" t="s">
        <v>33</v>
      </c>
      <c r="I7" s="95" t="s">
        <v>34</v>
      </c>
      <c r="J7" s="95" t="s">
        <v>35</v>
      </c>
      <c r="K7" s="95" t="s">
        <v>36</v>
      </c>
      <c r="L7" s="95" t="s">
        <v>37</v>
      </c>
      <c r="M7" s="95" t="s">
        <v>38</v>
      </c>
      <c r="N7" s="116" t="s">
        <v>256</v>
      </c>
      <c r="R7" s="2" t="str">
        <f>A89</f>
        <v>Significant Negative and Uncertain Effects</v>
      </c>
      <c r="S7" s="2" t="str">
        <f>A91</f>
        <v>Significant Positive Effects</v>
      </c>
      <c r="T7" s="2" t="str">
        <f>A93</f>
        <v>Potential Cumulative Effects Identified</v>
      </c>
      <c r="U7" t="s">
        <v>38</v>
      </c>
      <c r="V7" t="s">
        <v>256</v>
      </c>
    </row>
    <row r="8" spans="1:22" ht="29" x14ac:dyDescent="0.35">
      <c r="A8" s="371" t="s">
        <v>186</v>
      </c>
      <c r="B8" s="381" t="s">
        <v>101</v>
      </c>
      <c r="C8" s="83" t="s">
        <v>257</v>
      </c>
      <c r="D8" s="83" t="s">
        <v>185</v>
      </c>
      <c r="E8" s="375" t="s">
        <v>353</v>
      </c>
      <c r="F8" s="375" t="s">
        <v>354</v>
      </c>
      <c r="G8" s="375" t="s">
        <v>355</v>
      </c>
      <c r="H8" s="375" t="s">
        <v>356</v>
      </c>
      <c r="I8" s="375" t="s">
        <v>357</v>
      </c>
      <c r="J8" s="374" t="s">
        <v>249</v>
      </c>
      <c r="K8" s="377" t="s">
        <v>383</v>
      </c>
      <c r="L8" s="374"/>
      <c r="M8" s="361"/>
      <c r="N8" s="350"/>
      <c r="R8" s="12" t="str">
        <f>IF(OR(J8='Drop downs'!$G$7,J8='Drop downs'!$G$5), B8&amp;": "&amp;K8&amp;CHAR(10),"")</f>
        <v/>
      </c>
      <c r="S8" s="12" t="str">
        <f>IF(J8='Drop downs'!$G$2,B8&amp;": "&amp;K8&amp;""," ")</f>
        <v>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T8" s="12" t="str">
        <f>IF(SS_ALT_2!E8='Drop downs'!$B$6,SS_ALT_2!B8&amp;": "&amp;SS_ALT_2!K8&amp;"","")</f>
        <v/>
      </c>
      <c r="U8" t="str">
        <f>IF(M8&gt;0,B8&amp;":"&amp;M8&amp;"
","")</f>
        <v/>
      </c>
      <c r="V8" t="str">
        <f>IF(N8&gt;0,B8&amp;":"&amp;N8&amp;"
","")</f>
        <v/>
      </c>
    </row>
    <row r="9" spans="1:22" x14ac:dyDescent="0.35">
      <c r="A9" s="372"/>
      <c r="B9" s="382"/>
      <c r="C9" s="25" t="s">
        <v>258</v>
      </c>
      <c r="D9" s="25" t="s">
        <v>185</v>
      </c>
      <c r="E9" s="376"/>
      <c r="F9" s="376"/>
      <c r="G9" s="376"/>
      <c r="H9" s="376"/>
      <c r="I9" s="376"/>
      <c r="J9" s="366"/>
      <c r="K9" s="281"/>
      <c r="L9" s="366"/>
      <c r="M9" s="278"/>
      <c r="N9" s="351"/>
      <c r="R9" s="12"/>
      <c r="S9" s="12"/>
      <c r="T9" s="12"/>
    </row>
    <row r="10" spans="1:22" x14ac:dyDescent="0.35">
      <c r="A10" s="372"/>
      <c r="B10" s="382"/>
      <c r="C10" s="25" t="s">
        <v>259</v>
      </c>
      <c r="D10" s="25" t="s">
        <v>189</v>
      </c>
      <c r="E10" s="376"/>
      <c r="F10" s="376"/>
      <c r="G10" s="376"/>
      <c r="H10" s="376"/>
      <c r="I10" s="376"/>
      <c r="J10" s="366"/>
      <c r="K10" s="281"/>
      <c r="L10" s="366"/>
      <c r="M10" s="278"/>
      <c r="N10" s="351"/>
      <c r="R10" s="12"/>
      <c r="S10" s="12"/>
      <c r="T10" s="12"/>
    </row>
    <row r="11" spans="1:22" x14ac:dyDescent="0.35">
      <c r="A11" s="372"/>
      <c r="B11" s="382"/>
      <c r="C11" s="25" t="s">
        <v>260</v>
      </c>
      <c r="D11" s="25" t="s">
        <v>185</v>
      </c>
      <c r="E11" s="376"/>
      <c r="F11" s="376"/>
      <c r="G11" s="376"/>
      <c r="H11" s="376"/>
      <c r="I11" s="376"/>
      <c r="J11" s="366"/>
      <c r="K11" s="281"/>
      <c r="L11" s="366"/>
      <c r="M11" s="278"/>
      <c r="N11" s="351"/>
      <c r="R11" s="12"/>
      <c r="S11" s="12"/>
      <c r="T11" s="12"/>
    </row>
    <row r="12" spans="1:22" x14ac:dyDescent="0.35">
      <c r="A12" s="372"/>
      <c r="B12" s="382"/>
      <c r="C12" s="25" t="s">
        <v>261</v>
      </c>
      <c r="D12" s="25" t="s">
        <v>185</v>
      </c>
      <c r="E12" s="376"/>
      <c r="F12" s="376"/>
      <c r="G12" s="376"/>
      <c r="H12" s="376"/>
      <c r="I12" s="376"/>
      <c r="J12" s="366"/>
      <c r="K12" s="281"/>
      <c r="L12" s="366"/>
      <c r="M12" s="278"/>
      <c r="N12" s="351"/>
      <c r="R12" s="12"/>
      <c r="S12" s="12"/>
      <c r="T12" s="12"/>
    </row>
    <row r="13" spans="1:22" x14ac:dyDescent="0.35">
      <c r="A13" s="372"/>
      <c r="B13" s="382"/>
      <c r="C13" s="25" t="s">
        <v>262</v>
      </c>
      <c r="D13" s="25" t="s">
        <v>185</v>
      </c>
      <c r="E13" s="376"/>
      <c r="F13" s="376"/>
      <c r="G13" s="376"/>
      <c r="H13" s="376"/>
      <c r="I13" s="376"/>
      <c r="J13" s="366"/>
      <c r="K13" s="281"/>
      <c r="L13" s="366"/>
      <c r="M13" s="278"/>
      <c r="N13" s="351"/>
      <c r="R13" s="12"/>
      <c r="S13" s="12"/>
      <c r="T13" s="12"/>
    </row>
    <row r="14" spans="1:22" ht="14.5" customHeight="1" x14ac:dyDescent="0.35">
      <c r="A14" s="372"/>
      <c r="B14" s="382"/>
      <c r="C14" s="25" t="s">
        <v>263</v>
      </c>
      <c r="D14" s="25" t="s">
        <v>185</v>
      </c>
      <c r="E14" s="376"/>
      <c r="F14" s="376"/>
      <c r="G14" s="376"/>
      <c r="H14" s="376"/>
      <c r="I14" s="376"/>
      <c r="J14" s="366"/>
      <c r="K14" s="281"/>
      <c r="L14" s="366"/>
      <c r="M14" s="278"/>
      <c r="N14" s="351"/>
      <c r="R14" s="12"/>
      <c r="S14" s="12"/>
      <c r="T14" s="12"/>
    </row>
    <row r="15" spans="1:22" x14ac:dyDescent="0.35">
      <c r="A15" s="372"/>
      <c r="B15" s="382"/>
      <c r="C15" s="25" t="s">
        <v>264</v>
      </c>
      <c r="D15" s="25" t="s">
        <v>185</v>
      </c>
      <c r="E15" s="376"/>
      <c r="F15" s="376"/>
      <c r="G15" s="376"/>
      <c r="H15" s="376"/>
      <c r="I15" s="376"/>
      <c r="J15" s="366"/>
      <c r="K15" s="281"/>
      <c r="L15" s="366"/>
      <c r="M15" s="278"/>
      <c r="N15" s="351"/>
      <c r="R15" s="12"/>
      <c r="S15" s="12"/>
      <c r="T15" s="12"/>
    </row>
    <row r="16" spans="1:22" ht="29" x14ac:dyDescent="0.35">
      <c r="A16" s="372"/>
      <c r="B16" s="382"/>
      <c r="C16" s="25" t="s">
        <v>265</v>
      </c>
      <c r="D16" s="25" t="s">
        <v>185</v>
      </c>
      <c r="E16" s="376"/>
      <c r="F16" s="376"/>
      <c r="G16" s="376"/>
      <c r="H16" s="376"/>
      <c r="I16" s="376"/>
      <c r="J16" s="366"/>
      <c r="K16" s="281"/>
      <c r="L16" s="366"/>
      <c r="M16" s="278"/>
      <c r="N16" s="351"/>
      <c r="R16" s="12"/>
      <c r="S16" s="12"/>
      <c r="T16" s="12"/>
    </row>
    <row r="17" spans="1:22" ht="15" thickBot="1" x14ac:dyDescent="0.4">
      <c r="A17" s="380"/>
      <c r="B17" s="321"/>
      <c r="C17" s="20" t="s">
        <v>266</v>
      </c>
      <c r="D17" s="20" t="s">
        <v>185</v>
      </c>
      <c r="E17" s="312"/>
      <c r="F17" s="312"/>
      <c r="G17" s="312"/>
      <c r="H17" s="312"/>
      <c r="I17" s="312"/>
      <c r="J17" s="324"/>
      <c r="K17" s="378"/>
      <c r="L17" s="324"/>
      <c r="M17" s="379"/>
      <c r="N17" s="352"/>
      <c r="R17" s="12"/>
      <c r="S17" s="12"/>
      <c r="T17" s="12"/>
    </row>
    <row r="18" spans="1:22" ht="39" customHeight="1" x14ac:dyDescent="0.35">
      <c r="A18" s="384" t="s">
        <v>267</v>
      </c>
      <c r="B18" s="386" t="s">
        <v>102</v>
      </c>
      <c r="C18" s="83" t="s">
        <v>268</v>
      </c>
      <c r="D18" s="83" t="s">
        <v>185</v>
      </c>
      <c r="E18" s="374" t="s">
        <v>353</v>
      </c>
      <c r="F18" s="374" t="s">
        <v>354</v>
      </c>
      <c r="G18" s="374" t="s">
        <v>358</v>
      </c>
      <c r="H18" s="374" t="s">
        <v>356</v>
      </c>
      <c r="I18" s="374" t="s">
        <v>357</v>
      </c>
      <c r="J18" s="374" t="s">
        <v>119</v>
      </c>
      <c r="K18" s="555" t="s">
        <v>384</v>
      </c>
      <c r="L18" s="374"/>
      <c r="M18" s="361"/>
      <c r="N18" s="350"/>
      <c r="R18" s="12" t="str">
        <f>IF(OR(J18='Drop downs'!$G$7,J18='Drop downs'!$G$5), B18&amp;": "&amp;K18&amp;CHAR(10),"")</f>
        <v/>
      </c>
      <c r="S18" s="12" t="str">
        <f>IF(J18='Drop downs'!$G$2,B18&amp;": "&amp;K18&amp;""," ")</f>
        <v xml:space="preserve"> </v>
      </c>
      <c r="T18" s="12" t="str">
        <f>IF(SS_ALT_2!E18='Drop downs'!$B$6,SS_ALT_2!B18&amp;": "&amp;SS_ALT_2!K18&amp;"","")</f>
        <v/>
      </c>
      <c r="U18" t="str">
        <f t="shared" ref="U18:U72" si="0">IF(M18&gt;0,B18&amp;":"&amp;M18&amp;"
","")</f>
        <v/>
      </c>
      <c r="V18" t="str">
        <f>IF(N18&gt;0,B18&amp;":"&amp;N18&amp;"
","")</f>
        <v/>
      </c>
    </row>
    <row r="19" spans="1:22" ht="50.25" customHeight="1" thickBot="1" x14ac:dyDescent="0.4">
      <c r="A19" s="385"/>
      <c r="B19" s="387"/>
      <c r="C19" s="20" t="s">
        <v>269</v>
      </c>
      <c r="D19" s="20" t="s">
        <v>189</v>
      </c>
      <c r="E19" s="324"/>
      <c r="F19" s="324"/>
      <c r="G19" s="324"/>
      <c r="H19" s="324"/>
      <c r="I19" s="324"/>
      <c r="J19" s="324"/>
      <c r="K19" s="556"/>
      <c r="L19" s="324"/>
      <c r="M19" s="379"/>
      <c r="N19" s="352"/>
      <c r="R19" s="12"/>
      <c r="S19" s="12"/>
      <c r="T19" s="12"/>
    </row>
    <row r="20" spans="1:22" ht="72.5" x14ac:dyDescent="0.35">
      <c r="A20" s="371" t="s">
        <v>270</v>
      </c>
      <c r="B20" s="386" t="s">
        <v>103</v>
      </c>
      <c r="C20" s="77" t="s">
        <v>271</v>
      </c>
      <c r="D20" s="83" t="s">
        <v>185</v>
      </c>
      <c r="E20" s="374" t="s">
        <v>353</v>
      </c>
      <c r="F20" s="374" t="s">
        <v>354</v>
      </c>
      <c r="G20" s="374" t="s">
        <v>355</v>
      </c>
      <c r="H20" s="374" t="s">
        <v>356</v>
      </c>
      <c r="I20" s="374" t="s">
        <v>357</v>
      </c>
      <c r="J20" s="374" t="s">
        <v>119</v>
      </c>
      <c r="K20" s="377" t="s">
        <v>359</v>
      </c>
      <c r="L20" s="374"/>
      <c r="M20" s="361"/>
      <c r="N20" s="350"/>
      <c r="R20" s="12" t="str">
        <f>IF(OR(J20='Drop downs'!$G$7,J20='Drop downs'!$G$5), B20&amp;": "&amp;K20&amp;CHAR(10),"")</f>
        <v/>
      </c>
      <c r="S20" s="12" t="str">
        <f>IF(J20='Drop downs'!$G$2,B20&amp;": "&amp;K20&amp;""," ")</f>
        <v xml:space="preserve"> </v>
      </c>
      <c r="T20" s="12" t="str">
        <f>IF(SS_ALT_2!E20='Drop downs'!$B$6,SS_ALT_2!B20&amp;": "&amp;SS_ALT_2!K20&amp;"","")</f>
        <v/>
      </c>
      <c r="U20" t="str">
        <f t="shared" si="0"/>
        <v/>
      </c>
      <c r="V20" t="str">
        <f>IF(N20&gt;0,B20&amp;":"&amp;N20&amp;"
","")</f>
        <v/>
      </c>
    </row>
    <row r="21" spans="1:22" ht="14.5" customHeight="1" x14ac:dyDescent="0.35">
      <c r="A21" s="372"/>
      <c r="B21" s="388"/>
      <c r="C21" s="3" t="s">
        <v>272</v>
      </c>
      <c r="D21" s="25" t="s">
        <v>189</v>
      </c>
      <c r="E21" s="366"/>
      <c r="F21" s="366"/>
      <c r="G21" s="366"/>
      <c r="H21" s="366"/>
      <c r="I21" s="366"/>
      <c r="J21" s="366"/>
      <c r="K21" s="281"/>
      <c r="L21" s="366"/>
      <c r="M21" s="278"/>
      <c r="N21" s="351"/>
      <c r="R21" s="12"/>
      <c r="S21" s="12"/>
      <c r="T21" s="12"/>
    </row>
    <row r="22" spans="1:22" ht="14.5" customHeight="1" x14ac:dyDescent="0.35">
      <c r="A22" s="372"/>
      <c r="B22" s="388"/>
      <c r="C22" s="3" t="s">
        <v>273</v>
      </c>
      <c r="D22" s="25" t="s">
        <v>189</v>
      </c>
      <c r="E22" s="366"/>
      <c r="F22" s="366"/>
      <c r="G22" s="366"/>
      <c r="H22" s="366"/>
      <c r="I22" s="366"/>
      <c r="J22" s="366"/>
      <c r="K22" s="281"/>
      <c r="L22" s="366"/>
      <c r="M22" s="278"/>
      <c r="N22" s="351"/>
      <c r="R22" s="12"/>
      <c r="S22" s="12"/>
      <c r="T22" s="12"/>
    </row>
    <row r="23" spans="1:22" x14ac:dyDescent="0.35">
      <c r="A23" s="372"/>
      <c r="B23" s="388"/>
      <c r="C23" s="3" t="s">
        <v>274</v>
      </c>
      <c r="D23" s="25" t="s">
        <v>189</v>
      </c>
      <c r="E23" s="366"/>
      <c r="F23" s="366"/>
      <c r="G23" s="366"/>
      <c r="H23" s="366"/>
      <c r="I23" s="366"/>
      <c r="J23" s="366"/>
      <c r="K23" s="281"/>
      <c r="L23" s="366"/>
      <c r="M23" s="278"/>
      <c r="N23" s="351"/>
      <c r="R23" s="12"/>
      <c r="S23" s="12"/>
      <c r="T23" s="12"/>
    </row>
    <row r="24" spans="1:22" ht="14.5" customHeight="1" x14ac:dyDescent="0.35">
      <c r="A24" s="372"/>
      <c r="B24" s="388"/>
      <c r="C24" s="3" t="s">
        <v>275</v>
      </c>
      <c r="D24" s="25" t="s">
        <v>189</v>
      </c>
      <c r="E24" s="366"/>
      <c r="F24" s="366"/>
      <c r="G24" s="366"/>
      <c r="H24" s="366"/>
      <c r="I24" s="366"/>
      <c r="J24" s="366"/>
      <c r="K24" s="281"/>
      <c r="L24" s="366"/>
      <c r="M24" s="278"/>
      <c r="N24" s="351"/>
      <c r="R24" s="12"/>
      <c r="S24" s="12"/>
      <c r="T24" s="12"/>
    </row>
    <row r="25" spans="1:22" ht="29" x14ac:dyDescent="0.35">
      <c r="A25" s="372"/>
      <c r="B25" s="388"/>
      <c r="C25" s="3" t="s">
        <v>276</v>
      </c>
      <c r="D25" s="25" t="s">
        <v>185</v>
      </c>
      <c r="E25" s="366"/>
      <c r="F25" s="366"/>
      <c r="G25" s="366"/>
      <c r="H25" s="366"/>
      <c r="I25" s="366"/>
      <c r="J25" s="366"/>
      <c r="K25" s="281"/>
      <c r="L25" s="366"/>
      <c r="M25" s="278"/>
      <c r="N25" s="351"/>
      <c r="R25" s="12"/>
      <c r="S25" s="12"/>
      <c r="T25" s="12"/>
    </row>
    <row r="26" spans="1:22" ht="14.5" customHeight="1" x14ac:dyDescent="0.35">
      <c r="A26" s="372"/>
      <c r="B26" s="388"/>
      <c r="C26" s="3" t="s">
        <v>277</v>
      </c>
      <c r="D26" s="25" t="s">
        <v>185</v>
      </c>
      <c r="E26" s="366"/>
      <c r="F26" s="366"/>
      <c r="G26" s="366"/>
      <c r="H26" s="366"/>
      <c r="I26" s="366"/>
      <c r="J26" s="366"/>
      <c r="K26" s="281"/>
      <c r="L26" s="366"/>
      <c r="M26" s="278"/>
      <c r="N26" s="351"/>
      <c r="R26" s="12"/>
      <c r="S26" s="12"/>
      <c r="T26" s="12"/>
    </row>
    <row r="27" spans="1:22" ht="29.5" thickBot="1" x14ac:dyDescent="0.4">
      <c r="A27" s="380"/>
      <c r="B27" s="387"/>
      <c r="C27" s="16" t="s">
        <v>278</v>
      </c>
      <c r="D27" s="25" t="s">
        <v>185</v>
      </c>
      <c r="E27" s="324"/>
      <c r="F27" s="324"/>
      <c r="G27" s="324"/>
      <c r="H27" s="324"/>
      <c r="I27" s="324"/>
      <c r="J27" s="324"/>
      <c r="K27" s="378"/>
      <c r="L27" s="324"/>
      <c r="M27" s="379"/>
      <c r="N27" s="352"/>
      <c r="R27" s="12"/>
      <c r="S27" s="12"/>
      <c r="T27" s="12"/>
    </row>
    <row r="28" spans="1:22" ht="29" x14ac:dyDescent="0.35">
      <c r="A28" s="371" t="s">
        <v>279</v>
      </c>
      <c r="B28" s="386" t="s">
        <v>104</v>
      </c>
      <c r="C28" s="82" t="s">
        <v>280</v>
      </c>
      <c r="D28" s="77" t="s">
        <v>185</v>
      </c>
      <c r="E28" s="374" t="s">
        <v>353</v>
      </c>
      <c r="F28" s="374" t="s">
        <v>354</v>
      </c>
      <c r="G28" s="374" t="s">
        <v>355</v>
      </c>
      <c r="H28" s="374" t="s">
        <v>356</v>
      </c>
      <c r="I28" s="374" t="s">
        <v>357</v>
      </c>
      <c r="J28" s="374" t="s">
        <v>119</v>
      </c>
      <c r="K28" s="377" t="s">
        <v>360</v>
      </c>
      <c r="L28" s="374"/>
      <c r="M28" s="361"/>
      <c r="N28" s="350"/>
      <c r="R28" s="12" t="str">
        <f>IF(OR(J28='Drop downs'!$G$7,J28='Drop downs'!$G$5), B28&amp;": "&amp;K28&amp;CHAR(10),"")</f>
        <v/>
      </c>
      <c r="S28" s="12" t="str">
        <f>IF(J28='Drop downs'!$G$2,B28&amp;": "&amp;K28&amp;""," ")</f>
        <v xml:space="preserve"> </v>
      </c>
      <c r="T28" s="12" t="str">
        <f>IF(SS_ALT_2!E28='Drop downs'!$B$6,SS_ALT_2!B28&amp;": "&amp;SS_ALT_2!K28&amp;"","")</f>
        <v/>
      </c>
      <c r="U28" t="str">
        <f t="shared" si="0"/>
        <v/>
      </c>
      <c r="V28" t="str">
        <f>IF(N28&gt;0,B28&amp;":"&amp;N28&amp;"
","")</f>
        <v/>
      </c>
    </row>
    <row r="29" spans="1:22" ht="29" x14ac:dyDescent="0.35">
      <c r="A29" s="372"/>
      <c r="B29" s="388"/>
      <c r="C29" s="80" t="s">
        <v>281</v>
      </c>
      <c r="D29" s="3" t="s">
        <v>185</v>
      </c>
      <c r="E29" s="366"/>
      <c r="F29" s="366"/>
      <c r="G29" s="366"/>
      <c r="H29" s="366"/>
      <c r="I29" s="366"/>
      <c r="J29" s="366"/>
      <c r="K29" s="281"/>
      <c r="L29" s="366"/>
      <c r="M29" s="278"/>
      <c r="N29" s="351"/>
      <c r="R29" s="12"/>
      <c r="S29" s="12"/>
      <c r="T29" s="12"/>
    </row>
    <row r="30" spans="1:22" x14ac:dyDescent="0.35">
      <c r="A30" s="372"/>
      <c r="B30" s="388"/>
      <c r="C30" s="80" t="s">
        <v>282</v>
      </c>
      <c r="D30" s="3" t="s">
        <v>185</v>
      </c>
      <c r="E30" s="366"/>
      <c r="F30" s="366"/>
      <c r="G30" s="366"/>
      <c r="H30" s="366"/>
      <c r="I30" s="366"/>
      <c r="J30" s="366"/>
      <c r="K30" s="281"/>
      <c r="L30" s="366"/>
      <c r="M30" s="278"/>
      <c r="N30" s="351"/>
      <c r="R30" s="12"/>
      <c r="S30" s="12"/>
      <c r="T30" s="12"/>
    </row>
    <row r="31" spans="1:22" ht="30" customHeight="1" x14ac:dyDescent="0.35">
      <c r="A31" s="372"/>
      <c r="B31" s="388"/>
      <c r="C31" s="80" t="s">
        <v>283</v>
      </c>
      <c r="D31" s="3" t="s">
        <v>185</v>
      </c>
      <c r="E31" s="366"/>
      <c r="F31" s="366"/>
      <c r="G31" s="366"/>
      <c r="H31" s="366"/>
      <c r="I31" s="366"/>
      <c r="J31" s="366"/>
      <c r="K31" s="281"/>
      <c r="L31" s="366"/>
      <c r="M31" s="278"/>
      <c r="N31" s="351"/>
      <c r="R31" s="12"/>
      <c r="S31" s="12"/>
      <c r="T31" s="12"/>
    </row>
    <row r="32" spans="1:22" x14ac:dyDescent="0.35">
      <c r="A32" s="372"/>
      <c r="B32" s="388"/>
      <c r="C32" s="80" t="s">
        <v>284</v>
      </c>
      <c r="D32" s="3" t="s">
        <v>185</v>
      </c>
      <c r="E32" s="366"/>
      <c r="F32" s="366"/>
      <c r="G32" s="366"/>
      <c r="H32" s="366"/>
      <c r="I32" s="366"/>
      <c r="J32" s="366"/>
      <c r="K32" s="281"/>
      <c r="L32" s="366"/>
      <c r="M32" s="278"/>
      <c r="N32" s="351"/>
      <c r="R32" s="12"/>
      <c r="S32" s="12"/>
      <c r="T32" s="12"/>
    </row>
    <row r="33" spans="1:22" x14ac:dyDescent="0.35">
      <c r="A33" s="372"/>
      <c r="B33" s="388"/>
      <c r="C33" s="80" t="s">
        <v>285</v>
      </c>
      <c r="D33" s="3" t="s">
        <v>189</v>
      </c>
      <c r="E33" s="366"/>
      <c r="F33" s="366"/>
      <c r="G33" s="366"/>
      <c r="H33" s="366"/>
      <c r="I33" s="366"/>
      <c r="J33" s="366"/>
      <c r="K33" s="281"/>
      <c r="L33" s="366"/>
      <c r="M33" s="278"/>
      <c r="N33" s="351"/>
      <c r="R33" s="12"/>
      <c r="S33" s="12"/>
      <c r="T33" s="12"/>
    </row>
    <row r="34" spans="1:22" x14ac:dyDescent="0.35">
      <c r="A34" s="372"/>
      <c r="B34" s="388"/>
      <c r="C34" s="80" t="s">
        <v>286</v>
      </c>
      <c r="D34" s="3" t="s">
        <v>189</v>
      </c>
      <c r="E34" s="366"/>
      <c r="F34" s="366"/>
      <c r="G34" s="366"/>
      <c r="H34" s="366"/>
      <c r="I34" s="366"/>
      <c r="J34" s="366"/>
      <c r="K34" s="281"/>
      <c r="L34" s="366"/>
      <c r="M34" s="278"/>
      <c r="N34" s="351"/>
      <c r="R34" s="12"/>
      <c r="S34" s="12"/>
      <c r="T34" s="12"/>
    </row>
    <row r="35" spans="1:22" ht="15" thickBot="1" x14ac:dyDescent="0.4">
      <c r="A35" s="373"/>
      <c r="B35" s="387"/>
      <c r="C35" s="88" t="s">
        <v>287</v>
      </c>
      <c r="D35" s="3" t="s">
        <v>189</v>
      </c>
      <c r="E35" s="367"/>
      <c r="F35" s="367"/>
      <c r="G35" s="367"/>
      <c r="H35" s="367"/>
      <c r="I35" s="367"/>
      <c r="J35" s="367"/>
      <c r="K35" s="369"/>
      <c r="L35" s="367"/>
      <c r="M35" s="362"/>
      <c r="N35" s="353"/>
      <c r="R35" s="12"/>
      <c r="S35" s="12"/>
      <c r="T35" s="12"/>
    </row>
    <row r="36" spans="1:22" x14ac:dyDescent="0.35">
      <c r="A36" s="389" t="s">
        <v>288</v>
      </c>
      <c r="B36" s="386" t="s">
        <v>105</v>
      </c>
      <c r="C36" s="79" t="s">
        <v>289</v>
      </c>
      <c r="D36" s="79" t="s">
        <v>185</v>
      </c>
      <c r="E36" s="326" t="s">
        <v>353</v>
      </c>
      <c r="F36" s="326" t="s">
        <v>354</v>
      </c>
      <c r="G36" s="326" t="s">
        <v>355</v>
      </c>
      <c r="H36" s="326" t="s">
        <v>356</v>
      </c>
      <c r="I36" s="326" t="s">
        <v>361</v>
      </c>
      <c r="J36" s="326" t="s">
        <v>249</v>
      </c>
      <c r="K36" s="540" t="s">
        <v>385</v>
      </c>
      <c r="L36" s="326"/>
      <c r="M36" s="370"/>
      <c r="N36" s="354"/>
      <c r="R36" s="12" t="str">
        <f>IF(OR(J36='Drop downs'!$G$7,J36='Drop downs'!$G$5), B36&amp;": "&amp;K36&amp;CHAR(10),"")</f>
        <v/>
      </c>
      <c r="S36" s="12" t="str">
        <f>IF(J36='Drop downs'!$G$2,B36&amp;": "&amp;K36&amp;""," ")</f>
        <v>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v>
      </c>
      <c r="T36" s="12" t="str">
        <f>IF(SS_ALT_2!E36='Drop downs'!$B$6,SS_ALT_2!B36&amp;": "&amp;SS_ALT_2!K36&amp;"","")</f>
        <v/>
      </c>
      <c r="U36" t="str">
        <f t="shared" si="0"/>
        <v/>
      </c>
      <c r="V36" t="str">
        <f>IF(N36&gt;0,B36&amp;":"&amp;N36&amp;"
","")</f>
        <v/>
      </c>
    </row>
    <row r="37" spans="1:22" ht="29" x14ac:dyDescent="0.35">
      <c r="A37" s="372"/>
      <c r="B37" s="388"/>
      <c r="C37" s="3" t="s">
        <v>290</v>
      </c>
      <c r="D37" s="3" t="s">
        <v>185</v>
      </c>
      <c r="E37" s="366"/>
      <c r="F37" s="366"/>
      <c r="G37" s="366"/>
      <c r="H37" s="366"/>
      <c r="I37" s="366"/>
      <c r="J37" s="366"/>
      <c r="K37" s="277"/>
      <c r="L37" s="366"/>
      <c r="M37" s="278"/>
      <c r="N37" s="351"/>
      <c r="R37" s="12"/>
      <c r="S37" s="12"/>
      <c r="T37" s="12"/>
    </row>
    <row r="38" spans="1:22" x14ac:dyDescent="0.35">
      <c r="A38" s="372"/>
      <c r="B38" s="388"/>
      <c r="C38" s="3" t="s">
        <v>291</v>
      </c>
      <c r="D38" s="3" t="s">
        <v>185</v>
      </c>
      <c r="E38" s="366"/>
      <c r="F38" s="366"/>
      <c r="G38" s="366"/>
      <c r="H38" s="366"/>
      <c r="I38" s="366"/>
      <c r="J38" s="366"/>
      <c r="K38" s="277"/>
      <c r="L38" s="366"/>
      <c r="M38" s="278"/>
      <c r="N38" s="351"/>
      <c r="R38" s="12"/>
      <c r="S38" s="12"/>
      <c r="T38" s="12"/>
    </row>
    <row r="39" spans="1:22" ht="29" x14ac:dyDescent="0.35">
      <c r="A39" s="372"/>
      <c r="B39" s="388"/>
      <c r="C39" s="3" t="s">
        <v>292</v>
      </c>
      <c r="D39" s="3" t="s">
        <v>185</v>
      </c>
      <c r="E39" s="366"/>
      <c r="F39" s="366"/>
      <c r="G39" s="366"/>
      <c r="H39" s="366"/>
      <c r="I39" s="366"/>
      <c r="J39" s="366"/>
      <c r="K39" s="277"/>
      <c r="L39" s="366"/>
      <c r="M39" s="278"/>
      <c r="N39" s="351"/>
      <c r="R39" s="12"/>
      <c r="S39" s="12"/>
      <c r="T39" s="12"/>
    </row>
    <row r="40" spans="1:22" ht="43.5" x14ac:dyDescent="0.35">
      <c r="A40" s="372"/>
      <c r="B40" s="388"/>
      <c r="C40" s="3" t="s">
        <v>293</v>
      </c>
      <c r="D40" s="3" t="s">
        <v>189</v>
      </c>
      <c r="E40" s="366"/>
      <c r="F40" s="366"/>
      <c r="G40" s="366"/>
      <c r="H40" s="366"/>
      <c r="I40" s="366"/>
      <c r="J40" s="366"/>
      <c r="K40" s="277"/>
      <c r="L40" s="366"/>
      <c r="M40" s="278"/>
      <c r="N40" s="351"/>
      <c r="R40" s="12"/>
      <c r="S40" s="12"/>
      <c r="T40" s="12"/>
    </row>
    <row r="41" spans="1:22" ht="29.5" thickBot="1" x14ac:dyDescent="0.4">
      <c r="A41" s="373"/>
      <c r="B41" s="387"/>
      <c r="C41" s="78" t="s">
        <v>294</v>
      </c>
      <c r="D41" s="78" t="s">
        <v>185</v>
      </c>
      <c r="E41" s="367"/>
      <c r="F41" s="367"/>
      <c r="G41" s="367"/>
      <c r="H41" s="367"/>
      <c r="I41" s="367"/>
      <c r="J41" s="367"/>
      <c r="K41" s="541"/>
      <c r="L41" s="367"/>
      <c r="M41" s="362"/>
      <c r="N41" s="353"/>
      <c r="R41" s="12"/>
      <c r="S41" s="12"/>
      <c r="T41" s="12"/>
    </row>
    <row r="42" spans="1:22" ht="29" x14ac:dyDescent="0.35">
      <c r="A42" s="389" t="s">
        <v>295</v>
      </c>
      <c r="B42" s="386" t="s">
        <v>106</v>
      </c>
      <c r="C42" s="79" t="s">
        <v>296</v>
      </c>
      <c r="D42" s="79" t="s">
        <v>185</v>
      </c>
      <c r="E42" s="326" t="s">
        <v>353</v>
      </c>
      <c r="F42" s="326" t="s">
        <v>354</v>
      </c>
      <c r="G42" s="326" t="s">
        <v>355</v>
      </c>
      <c r="H42" s="326" t="s">
        <v>362</v>
      </c>
      <c r="I42" s="326" t="s">
        <v>357</v>
      </c>
      <c r="J42" s="326" t="s">
        <v>249</v>
      </c>
      <c r="K42" s="368" t="s">
        <v>363</v>
      </c>
      <c r="L42" s="326"/>
      <c r="M42" s="370"/>
      <c r="N42" s="354"/>
      <c r="R42" s="12" t="str">
        <f>IF(OR(J42='Drop downs'!$G$7,J42='Drop downs'!$G$5), B42&amp;": "&amp;K42&amp;CHAR(10),"")</f>
        <v/>
      </c>
      <c r="S42" s="12" t="str">
        <f>IF(J42='Drop downs'!$G$2,B42&amp;": "&amp;K42&amp;""," ")</f>
        <v>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v>
      </c>
      <c r="T42" s="12" t="str">
        <f>IF(SS_ALT_2!E42='Drop downs'!$B$6,SS_ALT_2!B42&amp;": "&amp;SS_ALT_2!K42&amp;"","")</f>
        <v/>
      </c>
      <c r="U42" t="str">
        <f t="shared" si="0"/>
        <v/>
      </c>
      <c r="V42" t="str">
        <f>IF(N42&gt;0,B42&amp;":"&amp;N42&amp;"
","")</f>
        <v/>
      </c>
    </row>
    <row r="43" spans="1:22" ht="30" customHeight="1" x14ac:dyDescent="0.35">
      <c r="A43" s="372"/>
      <c r="B43" s="388"/>
      <c r="C43" s="3" t="s">
        <v>297</v>
      </c>
      <c r="D43" s="3" t="s">
        <v>185</v>
      </c>
      <c r="E43" s="366"/>
      <c r="F43" s="366"/>
      <c r="G43" s="366"/>
      <c r="H43" s="366"/>
      <c r="I43" s="366"/>
      <c r="J43" s="366"/>
      <c r="K43" s="281"/>
      <c r="L43" s="366"/>
      <c r="M43" s="278"/>
      <c r="N43" s="351"/>
      <c r="R43" s="12"/>
      <c r="S43" s="12"/>
      <c r="T43" s="12"/>
    </row>
    <row r="44" spans="1:22" x14ac:dyDescent="0.35">
      <c r="A44" s="372"/>
      <c r="B44" s="388"/>
      <c r="C44" s="3" t="s">
        <v>298</v>
      </c>
      <c r="D44" s="3" t="s">
        <v>185</v>
      </c>
      <c r="E44" s="366"/>
      <c r="F44" s="366"/>
      <c r="G44" s="366"/>
      <c r="H44" s="366"/>
      <c r="I44" s="366"/>
      <c r="J44" s="366"/>
      <c r="K44" s="281"/>
      <c r="L44" s="366"/>
      <c r="M44" s="278"/>
      <c r="N44" s="351"/>
      <c r="R44" s="12"/>
      <c r="S44" s="12"/>
      <c r="T44" s="12"/>
    </row>
    <row r="45" spans="1:22" x14ac:dyDescent="0.35">
      <c r="A45" s="372"/>
      <c r="B45" s="388"/>
      <c r="C45" s="3" t="s">
        <v>299</v>
      </c>
      <c r="D45" s="3" t="s">
        <v>185</v>
      </c>
      <c r="E45" s="366"/>
      <c r="F45" s="366"/>
      <c r="G45" s="366"/>
      <c r="H45" s="366"/>
      <c r="I45" s="366"/>
      <c r="J45" s="366"/>
      <c r="K45" s="281"/>
      <c r="L45" s="366"/>
      <c r="M45" s="278"/>
      <c r="N45" s="351"/>
      <c r="R45" s="12"/>
      <c r="S45" s="12"/>
      <c r="T45" s="12"/>
    </row>
    <row r="46" spans="1:22" ht="29.5" thickBot="1" x14ac:dyDescent="0.4">
      <c r="A46" s="373"/>
      <c r="B46" s="387"/>
      <c r="C46" s="78" t="s">
        <v>300</v>
      </c>
      <c r="D46" s="78" t="s">
        <v>185</v>
      </c>
      <c r="E46" s="367"/>
      <c r="F46" s="367"/>
      <c r="G46" s="367"/>
      <c r="H46" s="367"/>
      <c r="I46" s="367"/>
      <c r="J46" s="367"/>
      <c r="K46" s="369"/>
      <c r="L46" s="367"/>
      <c r="M46" s="362"/>
      <c r="N46" s="353"/>
      <c r="R46" s="12"/>
      <c r="S46" s="12"/>
      <c r="T46" s="12"/>
    </row>
    <row r="47" spans="1:22" ht="43.5" x14ac:dyDescent="0.35">
      <c r="A47" s="389" t="s">
        <v>301</v>
      </c>
      <c r="B47" s="386" t="s">
        <v>107</v>
      </c>
      <c r="C47" s="79" t="s">
        <v>302</v>
      </c>
      <c r="D47" s="79" t="s">
        <v>185</v>
      </c>
      <c r="E47" s="326" t="s">
        <v>364</v>
      </c>
      <c r="F47" s="326" t="s">
        <v>354</v>
      </c>
      <c r="G47" s="326" t="s">
        <v>355</v>
      </c>
      <c r="H47" s="326" t="s">
        <v>356</v>
      </c>
      <c r="I47" s="326" t="s">
        <v>357</v>
      </c>
      <c r="J47" s="326" t="s">
        <v>119</v>
      </c>
      <c r="K47" s="368" t="s">
        <v>365</v>
      </c>
      <c r="L47" s="326"/>
      <c r="M47" s="370"/>
      <c r="N47" s="354"/>
      <c r="R47" s="12" t="str">
        <f>IF(OR(J47='Drop downs'!$G$7,J47='Drop downs'!$G$5), B47&amp;": "&amp;K47&amp;CHAR(10),"")</f>
        <v/>
      </c>
      <c r="S47" s="12" t="str">
        <f>IF(J47='Drop downs'!$G$2,B47&amp;": "&amp;K47&amp;""," ")</f>
        <v xml:space="preserve"> </v>
      </c>
      <c r="T47" s="12" t="str">
        <f>IF(SS_ALT_2!E47='Drop downs'!$B$6,SS_ALT_2!B47&amp;": "&amp;SS_ALT_2!K47&amp;"","")</f>
        <v/>
      </c>
      <c r="U47" t="str">
        <f t="shared" si="0"/>
        <v/>
      </c>
      <c r="V47" t="str">
        <f>IF(N47&gt;0,B47&amp;":"&amp;N47&amp;"
","")</f>
        <v/>
      </c>
    </row>
    <row r="48" spans="1:22" ht="52.5" customHeight="1" thickBot="1" x14ac:dyDescent="0.4">
      <c r="A48" s="380"/>
      <c r="B48" s="387"/>
      <c r="C48" s="16" t="s">
        <v>303</v>
      </c>
      <c r="D48" s="16" t="s">
        <v>189</v>
      </c>
      <c r="E48" s="324"/>
      <c r="F48" s="324"/>
      <c r="G48" s="324"/>
      <c r="H48" s="324"/>
      <c r="I48" s="324"/>
      <c r="J48" s="324"/>
      <c r="K48" s="378"/>
      <c r="L48" s="324"/>
      <c r="M48" s="379"/>
      <c r="N48" s="352"/>
      <c r="R48" s="12" t="str">
        <f>IF(OR(J48='Drop downs'!$G$7,J48='Drop downs'!$G$5), B48&amp;": "&amp;K48&amp;CHAR(10),"")</f>
        <v/>
      </c>
      <c r="S48" s="12" t="str">
        <f>IF(J48='Drop downs'!$G$2,B48&amp;": "&amp;K48&amp;""," ")</f>
        <v xml:space="preserve"> </v>
      </c>
      <c r="T48" s="12" t="str">
        <f>IF(SS_ALT_2!E48='Drop downs'!$B$6,SS_ALT_2!B48&amp;": "&amp;SS_ALT_2!K48&amp;"","")</f>
        <v xml:space="preserve">: </v>
      </c>
    </row>
    <row r="49" spans="1:22" ht="29" x14ac:dyDescent="0.35">
      <c r="A49" s="371" t="s">
        <v>304</v>
      </c>
      <c r="B49" s="386" t="s">
        <v>108</v>
      </c>
      <c r="C49" s="83" t="s">
        <v>305</v>
      </c>
      <c r="D49" s="83" t="s">
        <v>189</v>
      </c>
      <c r="E49" s="374" t="s">
        <v>353</v>
      </c>
      <c r="F49" s="374" t="s">
        <v>354</v>
      </c>
      <c r="G49" s="374" t="s">
        <v>355</v>
      </c>
      <c r="H49" s="374" t="s">
        <v>356</v>
      </c>
      <c r="I49" s="374" t="s">
        <v>357</v>
      </c>
      <c r="J49" s="374" t="s">
        <v>119</v>
      </c>
      <c r="K49" s="377" t="s">
        <v>366</v>
      </c>
      <c r="L49" s="374"/>
      <c r="M49" s="361"/>
      <c r="N49" s="350"/>
      <c r="R49" s="12" t="str">
        <f>IF(OR(J49='Drop downs'!$G$7,J49='Drop downs'!$G$5), B49&amp;": "&amp;K49&amp;CHAR(10),"")</f>
        <v/>
      </c>
      <c r="S49" s="12" t="str">
        <f>IF(J49='Drop downs'!$G$2,B49&amp;": "&amp;K49&amp;""," ")</f>
        <v xml:space="preserve"> </v>
      </c>
      <c r="T49" s="12" t="str">
        <f>IF(SS_ALT_2!E49='Drop downs'!$B$6,SS_ALT_2!B49&amp;": "&amp;SS_ALT_2!K49&amp;"","")</f>
        <v/>
      </c>
      <c r="U49" t="str">
        <f t="shared" si="0"/>
        <v/>
      </c>
      <c r="V49" t="str">
        <f>IF(N49&gt;0,B49&amp;":"&amp;N49&amp;"
","")</f>
        <v/>
      </c>
    </row>
    <row r="50" spans="1:22" x14ac:dyDescent="0.35">
      <c r="A50" s="372"/>
      <c r="B50" s="388"/>
      <c r="C50" s="25" t="s">
        <v>306</v>
      </c>
      <c r="D50" s="25" t="s">
        <v>189</v>
      </c>
      <c r="E50" s="366"/>
      <c r="F50" s="366"/>
      <c r="G50" s="366"/>
      <c r="H50" s="366"/>
      <c r="I50" s="366"/>
      <c r="J50" s="366"/>
      <c r="K50" s="281"/>
      <c r="L50" s="366"/>
      <c r="M50" s="278"/>
      <c r="N50" s="351"/>
      <c r="R50" s="12"/>
      <c r="S50" s="12"/>
      <c r="T50" s="12"/>
    </row>
    <row r="51" spans="1:22" x14ac:dyDescent="0.35">
      <c r="A51" s="372"/>
      <c r="B51" s="388"/>
      <c r="C51" s="91" t="s">
        <v>307</v>
      </c>
      <c r="D51" s="25" t="s">
        <v>185</v>
      </c>
      <c r="E51" s="366"/>
      <c r="F51" s="366"/>
      <c r="G51" s="366"/>
      <c r="H51" s="366"/>
      <c r="I51" s="366"/>
      <c r="J51" s="366"/>
      <c r="K51" s="281"/>
      <c r="L51" s="366"/>
      <c r="M51" s="278"/>
      <c r="N51" s="351"/>
      <c r="R51" s="12"/>
      <c r="S51" s="12"/>
      <c r="T51" s="12"/>
    </row>
    <row r="52" spans="1:22" x14ac:dyDescent="0.35">
      <c r="A52" s="372"/>
      <c r="B52" s="388"/>
      <c r="C52" s="25" t="s">
        <v>308</v>
      </c>
      <c r="D52" s="25" t="s">
        <v>185</v>
      </c>
      <c r="E52" s="366"/>
      <c r="F52" s="366"/>
      <c r="G52" s="366"/>
      <c r="H52" s="366"/>
      <c r="I52" s="366"/>
      <c r="J52" s="366"/>
      <c r="K52" s="281"/>
      <c r="L52" s="366"/>
      <c r="M52" s="278"/>
      <c r="N52" s="351"/>
      <c r="R52" s="12"/>
      <c r="S52" s="12"/>
      <c r="T52" s="12"/>
    </row>
    <row r="53" spans="1:22" ht="15" thickBot="1" x14ac:dyDescent="0.4">
      <c r="A53" s="380"/>
      <c r="B53" s="387"/>
      <c r="C53" s="20" t="s">
        <v>309</v>
      </c>
      <c r="D53" s="20" t="s">
        <v>185</v>
      </c>
      <c r="E53" s="324"/>
      <c r="F53" s="324"/>
      <c r="G53" s="324"/>
      <c r="H53" s="324"/>
      <c r="I53" s="324"/>
      <c r="J53" s="324"/>
      <c r="K53" s="378"/>
      <c r="L53" s="324"/>
      <c r="M53" s="379"/>
      <c r="N53" s="352"/>
      <c r="R53" s="12"/>
      <c r="S53" s="12"/>
      <c r="T53" s="12"/>
    </row>
    <row r="54" spans="1:22" ht="29.25" customHeight="1" x14ac:dyDescent="0.35">
      <c r="A54" s="371" t="s">
        <v>310</v>
      </c>
      <c r="B54" s="386" t="s">
        <v>109</v>
      </c>
      <c r="C54" s="90" t="s">
        <v>311</v>
      </c>
      <c r="D54" s="83" t="s">
        <v>189</v>
      </c>
      <c r="E54" s="374" t="s">
        <v>88</v>
      </c>
      <c r="F54" s="374" t="s">
        <v>88</v>
      </c>
      <c r="G54" s="374" t="s">
        <v>88</v>
      </c>
      <c r="H54" s="374" t="s">
        <v>88</v>
      </c>
      <c r="I54" s="374" t="s">
        <v>88</v>
      </c>
      <c r="J54" s="374" t="s">
        <v>120</v>
      </c>
      <c r="K54" s="377" t="s">
        <v>367</v>
      </c>
      <c r="L54" s="374"/>
      <c r="M54" s="361"/>
      <c r="N54" s="350"/>
      <c r="R54" s="12" t="str">
        <f>IF(OR(J54='Drop downs'!$G$7,J54='Drop downs'!$G$5), B54&amp;": "&amp;K54&amp;CHAR(10),"")</f>
        <v/>
      </c>
      <c r="S54" s="12" t="str">
        <f>IF(J54='Drop downs'!$G$2,B54&amp;": "&amp;K54&amp;""," ")</f>
        <v xml:space="preserve"> </v>
      </c>
      <c r="T54" s="12" t="str">
        <f>IF(SS_ALT_2!E54='Drop downs'!$B$6,SS_ALT_2!B54&amp;": "&amp;SS_ALT_2!K54&amp;"","")</f>
        <v/>
      </c>
      <c r="U54" t="str">
        <f t="shared" si="0"/>
        <v/>
      </c>
      <c r="V54" t="str">
        <f>IF(N54&gt;0,B54&amp;":"&amp;N54&amp;"
","")</f>
        <v/>
      </c>
    </row>
    <row r="55" spans="1:22" ht="14.5" customHeight="1" x14ac:dyDescent="0.35">
      <c r="A55" s="372"/>
      <c r="B55" s="388"/>
      <c r="C55" s="89" t="s">
        <v>312</v>
      </c>
      <c r="D55" s="25" t="s">
        <v>189</v>
      </c>
      <c r="E55" s="366"/>
      <c r="F55" s="366"/>
      <c r="G55" s="366"/>
      <c r="H55" s="366"/>
      <c r="I55" s="366"/>
      <c r="J55" s="366"/>
      <c r="K55" s="281"/>
      <c r="L55" s="366"/>
      <c r="M55" s="278"/>
      <c r="N55" s="351"/>
      <c r="R55" s="12"/>
      <c r="S55" s="12"/>
      <c r="T55" s="12"/>
    </row>
    <row r="56" spans="1:22" ht="29.5" thickBot="1" x14ac:dyDescent="0.4">
      <c r="A56" s="380"/>
      <c r="B56" s="387"/>
      <c r="C56" s="92" t="s">
        <v>313</v>
      </c>
      <c r="D56" s="20" t="s">
        <v>189</v>
      </c>
      <c r="E56" s="324"/>
      <c r="F56" s="324"/>
      <c r="G56" s="324"/>
      <c r="H56" s="324"/>
      <c r="I56" s="324"/>
      <c r="J56" s="324"/>
      <c r="K56" s="378"/>
      <c r="L56" s="324"/>
      <c r="M56" s="379"/>
      <c r="N56" s="352"/>
      <c r="R56" s="12"/>
      <c r="S56" s="12"/>
      <c r="T56" s="12"/>
    </row>
    <row r="57" spans="1:22" ht="44.15" customHeight="1" x14ac:dyDescent="0.35">
      <c r="A57" s="371" t="s">
        <v>314</v>
      </c>
      <c r="B57" s="386" t="s">
        <v>110</v>
      </c>
      <c r="C57" s="83" t="s">
        <v>315</v>
      </c>
      <c r="D57" s="83" t="s">
        <v>189</v>
      </c>
      <c r="E57" s="374" t="s">
        <v>353</v>
      </c>
      <c r="F57" s="374" t="s">
        <v>354</v>
      </c>
      <c r="G57" s="539" t="s">
        <v>355</v>
      </c>
      <c r="H57" s="539" t="s">
        <v>356</v>
      </c>
      <c r="I57" s="374" t="s">
        <v>368</v>
      </c>
      <c r="J57" s="374" t="s">
        <v>125</v>
      </c>
      <c r="K57" s="377" t="s">
        <v>386</v>
      </c>
      <c r="L57" s="374"/>
      <c r="M57" s="553" t="s">
        <v>387</v>
      </c>
      <c r="N57" s="545"/>
      <c r="R57" s="12" t="str">
        <f>IF(OR(J57='Drop downs'!$G$7,J57='Drop downs'!$G$5), B57&amp;": "&amp;K57&amp;CHAR(10),"")</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v>
      </c>
      <c r="S57" s="12" t="str">
        <f>IF(J57='Drop downs'!$G$2,B57&amp;": "&amp;K57&amp;""," ")</f>
        <v xml:space="preserve"> </v>
      </c>
      <c r="T57" s="12" t="str">
        <f>IF(SS_ALT_2!E57='Drop downs'!$B$6,SS_ALT_2!B57&amp;": "&amp;SS_ALT_2!K57&amp;"","")</f>
        <v/>
      </c>
      <c r="U57" t="str">
        <f t="shared" si="0"/>
        <v xml:space="preserve">IIA10:Mitigation: ensure that protection of Green Belt, Metropolitan Open Land and other open space is provided, no matter the level of development carried out in order to minimise impact.
</v>
      </c>
      <c r="V57" t="str">
        <f>IF(N57&gt;0,B57&amp;":"&amp;N57&amp;"
","")</f>
        <v/>
      </c>
    </row>
    <row r="58" spans="1:22" x14ac:dyDescent="0.35">
      <c r="A58" s="372"/>
      <c r="B58" s="388"/>
      <c r="C58" s="25" t="s">
        <v>316</v>
      </c>
      <c r="D58" s="25" t="s">
        <v>185</v>
      </c>
      <c r="E58" s="366"/>
      <c r="F58" s="366"/>
      <c r="G58" s="325"/>
      <c r="H58" s="325"/>
      <c r="I58" s="366"/>
      <c r="J58" s="366"/>
      <c r="K58" s="281"/>
      <c r="L58" s="366"/>
      <c r="M58" s="551"/>
      <c r="N58" s="546"/>
      <c r="R58" s="12"/>
      <c r="S58" s="12"/>
      <c r="T58" s="12"/>
    </row>
    <row r="59" spans="1:22" x14ac:dyDescent="0.35">
      <c r="A59" s="372"/>
      <c r="B59" s="388"/>
      <c r="C59" s="25" t="s">
        <v>317</v>
      </c>
      <c r="D59" s="25" t="s">
        <v>185</v>
      </c>
      <c r="E59" s="366"/>
      <c r="F59" s="366"/>
      <c r="G59" s="325"/>
      <c r="H59" s="325"/>
      <c r="I59" s="366"/>
      <c r="J59" s="366"/>
      <c r="K59" s="281"/>
      <c r="L59" s="366"/>
      <c r="M59" s="551"/>
      <c r="N59" s="546"/>
      <c r="R59" s="12"/>
      <c r="S59" s="12"/>
      <c r="T59" s="12"/>
    </row>
    <row r="60" spans="1:22" x14ac:dyDescent="0.35">
      <c r="A60" s="372"/>
      <c r="B60" s="388"/>
      <c r="C60" s="25" t="s">
        <v>318</v>
      </c>
      <c r="D60" s="25" t="s">
        <v>185</v>
      </c>
      <c r="E60" s="366"/>
      <c r="F60" s="366"/>
      <c r="G60" s="325"/>
      <c r="H60" s="325"/>
      <c r="I60" s="366"/>
      <c r="J60" s="366"/>
      <c r="K60" s="281"/>
      <c r="L60" s="366"/>
      <c r="M60" s="551"/>
      <c r="N60" s="546"/>
      <c r="R60" s="12"/>
      <c r="S60" s="12"/>
      <c r="T60" s="12"/>
    </row>
    <row r="61" spans="1:22" x14ac:dyDescent="0.35">
      <c r="A61" s="372"/>
      <c r="B61" s="388"/>
      <c r="C61" s="25" t="s">
        <v>319</v>
      </c>
      <c r="D61" s="25" t="s">
        <v>189</v>
      </c>
      <c r="E61" s="366"/>
      <c r="F61" s="366"/>
      <c r="G61" s="325"/>
      <c r="H61" s="325"/>
      <c r="I61" s="366"/>
      <c r="J61" s="366"/>
      <c r="K61" s="281"/>
      <c r="L61" s="366"/>
      <c r="M61" s="551"/>
      <c r="N61" s="546"/>
      <c r="R61" s="12"/>
      <c r="S61" s="12"/>
      <c r="T61" s="12"/>
    </row>
    <row r="62" spans="1:22" x14ac:dyDescent="0.35">
      <c r="A62" s="372"/>
      <c r="B62" s="388"/>
      <c r="C62" s="25" t="s">
        <v>320</v>
      </c>
      <c r="D62" s="25" t="s">
        <v>185</v>
      </c>
      <c r="E62" s="366"/>
      <c r="F62" s="366"/>
      <c r="G62" s="325"/>
      <c r="H62" s="325"/>
      <c r="I62" s="366"/>
      <c r="J62" s="366"/>
      <c r="K62" s="281"/>
      <c r="L62" s="366"/>
      <c r="M62" s="551"/>
      <c r="N62" s="546"/>
      <c r="R62" s="12"/>
      <c r="S62" s="12"/>
      <c r="T62" s="12"/>
    </row>
    <row r="63" spans="1:22" ht="29" x14ac:dyDescent="0.35">
      <c r="A63" s="372"/>
      <c r="B63" s="388"/>
      <c r="C63" s="25" t="s">
        <v>321</v>
      </c>
      <c r="D63" s="25" t="s">
        <v>185</v>
      </c>
      <c r="E63" s="366"/>
      <c r="F63" s="366"/>
      <c r="G63" s="325"/>
      <c r="H63" s="325"/>
      <c r="I63" s="366"/>
      <c r="J63" s="366"/>
      <c r="K63" s="281"/>
      <c r="L63" s="366"/>
      <c r="M63" s="551"/>
      <c r="N63" s="546"/>
      <c r="R63" s="12"/>
      <c r="S63" s="12"/>
      <c r="T63" s="12"/>
    </row>
    <row r="64" spans="1:22" ht="15" thickBot="1" x14ac:dyDescent="0.4">
      <c r="A64" s="380"/>
      <c r="B64" s="387"/>
      <c r="C64" s="20" t="s">
        <v>322</v>
      </c>
      <c r="D64" s="20" t="s">
        <v>189</v>
      </c>
      <c r="E64" s="324"/>
      <c r="F64" s="324"/>
      <c r="G64" s="407"/>
      <c r="H64" s="407"/>
      <c r="I64" s="324"/>
      <c r="J64" s="324"/>
      <c r="K64" s="378"/>
      <c r="L64" s="324"/>
      <c r="M64" s="554"/>
      <c r="N64" s="547"/>
      <c r="R64" s="12"/>
      <c r="S64" s="12"/>
      <c r="T64" s="12"/>
    </row>
    <row r="65" spans="1:22" x14ac:dyDescent="0.35">
      <c r="A65" s="371" t="s">
        <v>323</v>
      </c>
      <c r="B65" s="386" t="s">
        <v>111</v>
      </c>
      <c r="C65" s="82" t="s">
        <v>324</v>
      </c>
      <c r="D65" s="83" t="s">
        <v>185</v>
      </c>
      <c r="E65" s="374" t="s">
        <v>353</v>
      </c>
      <c r="F65" s="374" t="s">
        <v>354</v>
      </c>
      <c r="G65" s="374" t="s">
        <v>355</v>
      </c>
      <c r="H65" s="374" t="s">
        <v>356</v>
      </c>
      <c r="I65" s="374" t="s">
        <v>368</v>
      </c>
      <c r="J65" s="374" t="s">
        <v>125</v>
      </c>
      <c r="K65" s="377" t="s">
        <v>388</v>
      </c>
      <c r="L65" s="374"/>
      <c r="M65" s="553" t="s">
        <v>389</v>
      </c>
      <c r="N65" s="545"/>
      <c r="R65" s="12" t="str">
        <f>IF(OR(J65='Drop downs'!$G$7,J65='Drop downs'!$G$5), B65&amp;": "&amp;K65&amp;CHAR(10),"")</f>
        <v xml:space="preserve">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v>
      </c>
      <c r="S65" s="12" t="str">
        <f>IF(J65='Drop downs'!$G$2,B65&amp;": "&amp;K65&amp;""," ")</f>
        <v xml:space="preserve"> </v>
      </c>
      <c r="T65" s="12" t="str">
        <f>IF(SS_ALT_2!E65='Drop downs'!$B$6,SS_ALT_2!B65&amp;": "&amp;SS_ALT_2!K65&amp;"","")</f>
        <v/>
      </c>
      <c r="U65" t="str">
        <f t="shared" si="0"/>
        <v xml:space="preserve">IIA11:Mitigation: ensure that protection of heritage assets and the historical environment is provided, no matter the level of development carried out in order to minimise impact.
</v>
      </c>
      <c r="V65" t="str">
        <f>IF(N65&gt;0,B65&amp;":"&amp;N65&amp;"
","")</f>
        <v/>
      </c>
    </row>
    <row r="66" spans="1:22" x14ac:dyDescent="0.35">
      <c r="A66" s="372"/>
      <c r="B66" s="388"/>
      <c r="C66" s="80" t="s">
        <v>325</v>
      </c>
      <c r="D66" s="25" t="s">
        <v>185</v>
      </c>
      <c r="E66" s="366"/>
      <c r="F66" s="366"/>
      <c r="G66" s="366"/>
      <c r="H66" s="366"/>
      <c r="I66" s="366"/>
      <c r="J66" s="366"/>
      <c r="K66" s="281"/>
      <c r="L66" s="366"/>
      <c r="M66" s="551"/>
      <c r="N66" s="546"/>
      <c r="R66" s="12"/>
      <c r="S66" s="12"/>
      <c r="T66" s="12"/>
    </row>
    <row r="67" spans="1:22" ht="29" x14ac:dyDescent="0.35">
      <c r="A67" s="372"/>
      <c r="B67" s="388"/>
      <c r="C67" s="80" t="s">
        <v>326</v>
      </c>
      <c r="D67" s="25" t="s">
        <v>185</v>
      </c>
      <c r="E67" s="366"/>
      <c r="F67" s="366"/>
      <c r="G67" s="366"/>
      <c r="H67" s="366"/>
      <c r="I67" s="366"/>
      <c r="J67" s="366"/>
      <c r="K67" s="281"/>
      <c r="L67" s="366"/>
      <c r="M67" s="551"/>
      <c r="N67" s="546"/>
      <c r="R67" s="12"/>
      <c r="S67" s="12"/>
      <c r="T67" s="12"/>
    </row>
    <row r="68" spans="1:22" x14ac:dyDescent="0.35">
      <c r="A68" s="372"/>
      <c r="B68" s="388"/>
      <c r="C68" s="80" t="s">
        <v>327</v>
      </c>
      <c r="D68" s="25" t="s">
        <v>189</v>
      </c>
      <c r="E68" s="366"/>
      <c r="F68" s="366"/>
      <c r="G68" s="366"/>
      <c r="H68" s="366"/>
      <c r="I68" s="366"/>
      <c r="J68" s="366"/>
      <c r="K68" s="281"/>
      <c r="L68" s="366"/>
      <c r="M68" s="551"/>
      <c r="N68" s="546"/>
      <c r="R68" s="12"/>
      <c r="S68" s="12"/>
      <c r="T68" s="12"/>
    </row>
    <row r="69" spans="1:22" x14ac:dyDescent="0.35">
      <c r="A69" s="372"/>
      <c r="B69" s="388"/>
      <c r="C69" s="80" t="s">
        <v>328</v>
      </c>
      <c r="D69" s="25" t="s">
        <v>189</v>
      </c>
      <c r="E69" s="366"/>
      <c r="F69" s="366"/>
      <c r="G69" s="366"/>
      <c r="H69" s="366"/>
      <c r="I69" s="366"/>
      <c r="J69" s="366"/>
      <c r="K69" s="281"/>
      <c r="L69" s="366"/>
      <c r="M69" s="551"/>
      <c r="N69" s="546"/>
      <c r="R69" s="12"/>
      <c r="S69" s="12"/>
      <c r="T69" s="12"/>
    </row>
    <row r="70" spans="1:22" x14ac:dyDescent="0.35">
      <c r="A70" s="372"/>
      <c r="B70" s="388"/>
      <c r="C70" s="80" t="s">
        <v>329</v>
      </c>
      <c r="D70" s="25" t="s">
        <v>189</v>
      </c>
      <c r="E70" s="366"/>
      <c r="F70" s="366"/>
      <c r="G70" s="366"/>
      <c r="H70" s="366"/>
      <c r="I70" s="366"/>
      <c r="J70" s="366"/>
      <c r="K70" s="281"/>
      <c r="L70" s="366"/>
      <c r="M70" s="551"/>
      <c r="N70" s="546"/>
      <c r="R70" s="12"/>
      <c r="S70" s="12"/>
      <c r="T70" s="12"/>
    </row>
    <row r="71" spans="1:22" ht="15" thickBot="1" x14ac:dyDescent="0.4">
      <c r="A71" s="380"/>
      <c r="B71" s="387"/>
      <c r="C71" s="93" t="s">
        <v>330</v>
      </c>
      <c r="D71" s="25" t="s">
        <v>189</v>
      </c>
      <c r="E71" s="324"/>
      <c r="F71" s="324"/>
      <c r="G71" s="324"/>
      <c r="H71" s="324"/>
      <c r="I71" s="324"/>
      <c r="J71" s="324"/>
      <c r="K71" s="378"/>
      <c r="L71" s="324"/>
      <c r="M71" s="554"/>
      <c r="N71" s="547"/>
      <c r="R71" s="12"/>
      <c r="S71" s="12"/>
      <c r="T71" s="12"/>
    </row>
    <row r="72" spans="1:22" x14ac:dyDescent="0.35">
      <c r="A72" s="371" t="s">
        <v>331</v>
      </c>
      <c r="B72" s="386" t="s">
        <v>112</v>
      </c>
      <c r="C72" s="82" t="s">
        <v>332</v>
      </c>
      <c r="D72" s="83" t="s">
        <v>185</v>
      </c>
      <c r="E72" s="374" t="s">
        <v>353</v>
      </c>
      <c r="F72" s="374" t="s">
        <v>354</v>
      </c>
      <c r="G72" s="374" t="s">
        <v>355</v>
      </c>
      <c r="H72" s="374" t="s">
        <v>356</v>
      </c>
      <c r="I72" s="374" t="s">
        <v>357</v>
      </c>
      <c r="J72" s="374" t="s">
        <v>125</v>
      </c>
      <c r="K72" s="377" t="s">
        <v>390</v>
      </c>
      <c r="L72" s="374"/>
      <c r="M72" s="553" t="s">
        <v>391</v>
      </c>
      <c r="N72" s="545"/>
      <c r="R72" s="12" t="str">
        <f>IF(OR(J72='Drop downs'!$G$7,J72='Drop downs'!$G$5), B72&amp;": "&amp;K72&amp;CHAR(10),"")</f>
        <v xml:space="preserve">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v>
      </c>
      <c r="S72" s="12" t="str">
        <f>IF(J72='Drop downs'!$G$2,B72&amp;": "&amp;K72&amp;""," ")</f>
        <v xml:space="preserve"> </v>
      </c>
      <c r="T72" s="12" t="str">
        <f>IF(SS_ALT_2!E72='Drop downs'!$B$6,SS_ALT_2!B72&amp;": "&amp;SS_ALT_2!K72&amp;"","")</f>
        <v/>
      </c>
      <c r="U72" t="str">
        <f t="shared" si="0"/>
        <v xml:space="preserve">IIA12:Mitigation: ensure that protection of Green Belt, Metropolitan Open Land and other open space is provided, no matter the level of development carried out, and that impact on landscape/townscape is always considered in order to minimise impact.
</v>
      </c>
      <c r="V72" t="str">
        <f>IF(N72&gt;0,B72&amp;":"&amp;N72&amp;"
","")</f>
        <v/>
      </c>
    </row>
    <row r="73" spans="1:22" x14ac:dyDescent="0.35">
      <c r="A73" s="372"/>
      <c r="B73" s="388"/>
      <c r="C73" s="80" t="s">
        <v>333</v>
      </c>
      <c r="D73" s="25" t="s">
        <v>185</v>
      </c>
      <c r="E73" s="366"/>
      <c r="F73" s="366"/>
      <c r="G73" s="366"/>
      <c r="H73" s="366"/>
      <c r="I73" s="366"/>
      <c r="J73" s="366"/>
      <c r="K73" s="281"/>
      <c r="L73" s="366"/>
      <c r="M73" s="551"/>
      <c r="N73" s="546"/>
      <c r="R73" s="12"/>
      <c r="S73" s="12"/>
      <c r="T73" s="12"/>
    </row>
    <row r="74" spans="1:22" x14ac:dyDescent="0.35">
      <c r="A74" s="372"/>
      <c r="B74" s="388"/>
      <c r="C74" s="80" t="s">
        <v>334</v>
      </c>
      <c r="D74" s="25" t="s">
        <v>185</v>
      </c>
      <c r="E74" s="366"/>
      <c r="F74" s="366"/>
      <c r="G74" s="366"/>
      <c r="H74" s="366"/>
      <c r="I74" s="366"/>
      <c r="J74" s="366"/>
      <c r="K74" s="281"/>
      <c r="L74" s="366"/>
      <c r="M74" s="551"/>
      <c r="N74" s="546"/>
      <c r="R74" s="12"/>
      <c r="S74" s="12"/>
      <c r="T74" s="12"/>
    </row>
    <row r="75" spans="1:22" x14ac:dyDescent="0.35">
      <c r="A75" s="372"/>
      <c r="B75" s="388"/>
      <c r="C75" s="80" t="s">
        <v>335</v>
      </c>
      <c r="D75" s="25" t="s">
        <v>185</v>
      </c>
      <c r="E75" s="366"/>
      <c r="F75" s="366"/>
      <c r="G75" s="366"/>
      <c r="H75" s="366"/>
      <c r="I75" s="366"/>
      <c r="J75" s="366"/>
      <c r="K75" s="281"/>
      <c r="L75" s="366"/>
      <c r="M75" s="551"/>
      <c r="N75" s="546"/>
      <c r="R75" s="12"/>
      <c r="S75" s="12"/>
      <c r="T75" s="12"/>
    </row>
    <row r="76" spans="1:22" ht="53.5" customHeight="1" thickBot="1" x14ac:dyDescent="0.4">
      <c r="A76" s="373"/>
      <c r="B76" s="387"/>
      <c r="C76" s="84" t="s">
        <v>336</v>
      </c>
      <c r="D76" s="25" t="s">
        <v>189</v>
      </c>
      <c r="E76" s="367"/>
      <c r="F76" s="367"/>
      <c r="G76" s="367"/>
      <c r="H76" s="367"/>
      <c r="I76" s="367"/>
      <c r="J76" s="367"/>
      <c r="K76" s="369"/>
      <c r="L76" s="367"/>
      <c r="M76" s="552"/>
      <c r="N76" s="548"/>
      <c r="R76" s="12"/>
      <c r="S76" s="12"/>
      <c r="T76" s="12"/>
    </row>
    <row r="77" spans="1:22" x14ac:dyDescent="0.35">
      <c r="A77" s="363" t="s">
        <v>337</v>
      </c>
      <c r="B77" s="386" t="s">
        <v>113</v>
      </c>
      <c r="C77" s="87" t="s">
        <v>338</v>
      </c>
      <c r="D77" s="79" t="s">
        <v>185</v>
      </c>
      <c r="E77" s="326" t="s">
        <v>353</v>
      </c>
      <c r="F77" s="326" t="s">
        <v>370</v>
      </c>
      <c r="G77" s="326" t="s">
        <v>355</v>
      </c>
      <c r="H77" s="326" t="s">
        <v>356</v>
      </c>
      <c r="I77" s="326" t="s">
        <v>357</v>
      </c>
      <c r="J77" s="326" t="s">
        <v>125</v>
      </c>
      <c r="K77" s="368" t="s">
        <v>392</v>
      </c>
      <c r="L77" s="326"/>
      <c r="M77" s="550" t="s">
        <v>393</v>
      </c>
      <c r="N77" s="549"/>
      <c r="R77" s="12" t="str">
        <f>IF(OR(J77='Drop downs'!$G$7,J77='Drop downs'!$G$5), B77&amp;": "&amp;K77&amp;CHAR(10),"")</f>
        <v xml:space="preserve">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S77" s="12" t="str">
        <f>IF(J77='Drop downs'!$G$2,B77&amp;": "&amp;K77&amp;""," ")</f>
        <v xml:space="preserve"> </v>
      </c>
      <c r="T77" s="12" t="str">
        <f>IF(SS_ALT_2!E77='Drop downs'!$B$6,SS_ALT_2!B77&amp;": "&amp;SS_ALT_2!K77&amp;"","")</f>
        <v/>
      </c>
      <c r="U77" t="str">
        <f t="shared" ref="U77:U84" si="1">IF(M77&gt;0,B77&amp;":"&amp;M77&amp;"
","")</f>
        <v xml:space="preserve">IIA13:Mitigation: ensure that protection of natural resources, including greenfield land, is provided, no matter the level of development carried out in order to minimise impact.
</v>
      </c>
      <c r="V77" t="str">
        <f>IF(N77&gt;0,B77&amp;":"&amp;N77&amp;"
","")</f>
        <v/>
      </c>
    </row>
    <row r="78" spans="1:22" x14ac:dyDescent="0.35">
      <c r="A78" s="364"/>
      <c r="B78" s="388"/>
      <c r="C78" s="80" t="s">
        <v>339</v>
      </c>
      <c r="D78" s="3" t="s">
        <v>185</v>
      </c>
      <c r="E78" s="366"/>
      <c r="F78" s="366"/>
      <c r="G78" s="366"/>
      <c r="H78" s="366"/>
      <c r="I78" s="366"/>
      <c r="J78" s="366"/>
      <c r="K78" s="281"/>
      <c r="L78" s="366"/>
      <c r="M78" s="551"/>
      <c r="N78" s="546"/>
      <c r="R78" s="12"/>
      <c r="S78" s="12"/>
      <c r="T78" s="12"/>
    </row>
    <row r="79" spans="1:22" x14ac:dyDescent="0.35">
      <c r="A79" s="364"/>
      <c r="B79" s="388"/>
      <c r="C79" s="80" t="s">
        <v>340</v>
      </c>
      <c r="D79" s="3" t="s">
        <v>189</v>
      </c>
      <c r="E79" s="366"/>
      <c r="F79" s="366"/>
      <c r="G79" s="366"/>
      <c r="H79" s="366"/>
      <c r="I79" s="366"/>
      <c r="J79" s="366"/>
      <c r="K79" s="281"/>
      <c r="L79" s="366"/>
      <c r="M79" s="551"/>
      <c r="N79" s="546"/>
      <c r="R79" s="12"/>
      <c r="S79" s="12"/>
      <c r="T79" s="12"/>
    </row>
    <row r="80" spans="1:22" x14ac:dyDescent="0.35">
      <c r="A80" s="364"/>
      <c r="B80" s="388"/>
      <c r="C80" s="81" t="s">
        <v>341</v>
      </c>
      <c r="D80" s="3" t="s">
        <v>189</v>
      </c>
      <c r="E80" s="366"/>
      <c r="F80" s="366"/>
      <c r="G80" s="366"/>
      <c r="H80" s="366"/>
      <c r="I80" s="366"/>
      <c r="J80" s="366"/>
      <c r="K80" s="281"/>
      <c r="L80" s="366"/>
      <c r="M80" s="551"/>
      <c r="N80" s="546"/>
      <c r="R80" s="12"/>
      <c r="S80" s="12"/>
      <c r="T80" s="12"/>
    </row>
    <row r="81" spans="1:22" ht="29" x14ac:dyDescent="0.35">
      <c r="A81" s="364"/>
      <c r="B81" s="388"/>
      <c r="C81" s="81" t="s">
        <v>342</v>
      </c>
      <c r="D81" s="3" t="s">
        <v>189</v>
      </c>
      <c r="E81" s="366"/>
      <c r="F81" s="366"/>
      <c r="G81" s="366"/>
      <c r="H81" s="366"/>
      <c r="I81" s="366"/>
      <c r="J81" s="366"/>
      <c r="K81" s="281"/>
      <c r="L81" s="366"/>
      <c r="M81" s="551"/>
      <c r="N81" s="546"/>
      <c r="R81" s="12"/>
      <c r="S81" s="12"/>
      <c r="T81" s="12"/>
    </row>
    <row r="82" spans="1:22" ht="29" x14ac:dyDescent="0.35">
      <c r="A82" s="364"/>
      <c r="B82" s="388"/>
      <c r="C82" s="81" t="s">
        <v>343</v>
      </c>
      <c r="D82" s="3" t="s">
        <v>189</v>
      </c>
      <c r="E82" s="366"/>
      <c r="F82" s="366"/>
      <c r="G82" s="366"/>
      <c r="H82" s="366"/>
      <c r="I82" s="366"/>
      <c r="J82" s="366"/>
      <c r="K82" s="281"/>
      <c r="L82" s="366"/>
      <c r="M82" s="551"/>
      <c r="N82" s="546"/>
      <c r="R82" s="12"/>
      <c r="S82" s="12"/>
      <c r="T82" s="12"/>
    </row>
    <row r="83" spans="1:22" ht="15" thickBot="1" x14ac:dyDescent="0.4">
      <c r="A83" s="365"/>
      <c r="B83" s="387"/>
      <c r="C83" s="86" t="s">
        <v>344</v>
      </c>
      <c r="D83" s="3" t="s">
        <v>189</v>
      </c>
      <c r="E83" s="367"/>
      <c r="F83" s="367"/>
      <c r="G83" s="367"/>
      <c r="H83" s="367"/>
      <c r="I83" s="367"/>
      <c r="J83" s="367"/>
      <c r="K83" s="369"/>
      <c r="L83" s="367"/>
      <c r="M83" s="552"/>
      <c r="N83" s="548"/>
      <c r="R83" s="12"/>
      <c r="S83" s="12"/>
      <c r="T83" s="12"/>
    </row>
    <row r="84" spans="1:22" x14ac:dyDescent="0.35">
      <c r="A84" s="363" t="s">
        <v>345</v>
      </c>
      <c r="B84" s="386" t="s">
        <v>114</v>
      </c>
      <c r="C84" s="94" t="s">
        <v>346</v>
      </c>
      <c r="D84" s="79" t="s">
        <v>189</v>
      </c>
      <c r="E84" s="326" t="s">
        <v>88</v>
      </c>
      <c r="F84" s="326" t="s">
        <v>88</v>
      </c>
      <c r="G84" s="326" t="s">
        <v>88</v>
      </c>
      <c r="H84" s="326" t="s">
        <v>88</v>
      </c>
      <c r="I84" s="539" t="s">
        <v>88</v>
      </c>
      <c r="J84" s="326" t="s">
        <v>120</v>
      </c>
      <c r="K84" s="368" t="s">
        <v>367</v>
      </c>
      <c r="L84" s="326"/>
      <c r="M84" s="370"/>
      <c r="N84" s="354"/>
      <c r="R84" s="12" t="str">
        <f>IF(OR(J84='Drop downs'!$G$7,J84='Drop downs'!$G$5), B84&amp;": "&amp;K84&amp;CHAR(10),"")</f>
        <v/>
      </c>
      <c r="S84" s="12" t="str">
        <f>IF(J84='Drop downs'!$G$2,B84&amp;": "&amp;K84&amp;""," ")</f>
        <v xml:space="preserve"> </v>
      </c>
      <c r="T84" s="12" t="str">
        <f>IF(SS_ALT_2!E84='Drop downs'!$B$6,SS_ALT_2!B84&amp;": "&amp;SS_ALT_2!K84&amp;"","")</f>
        <v/>
      </c>
      <c r="U84" t="str">
        <f t="shared" si="1"/>
        <v/>
      </c>
      <c r="V84" t="str">
        <f>IF(N84&gt;0,B84&amp;":"&amp;N84&amp;"
","")</f>
        <v/>
      </c>
    </row>
    <row r="85" spans="1:22" x14ac:dyDescent="0.35">
      <c r="A85" s="364"/>
      <c r="B85" s="388"/>
      <c r="C85" s="81" t="s">
        <v>347</v>
      </c>
      <c r="D85" s="3" t="s">
        <v>189</v>
      </c>
      <c r="E85" s="366"/>
      <c r="F85" s="366"/>
      <c r="G85" s="366"/>
      <c r="H85" s="366"/>
      <c r="I85" s="325"/>
      <c r="J85" s="366"/>
      <c r="K85" s="281"/>
      <c r="L85" s="366"/>
      <c r="M85" s="278"/>
      <c r="N85" s="351"/>
      <c r="R85" s="12"/>
      <c r="S85" s="12"/>
      <c r="T85" s="12"/>
    </row>
    <row r="86" spans="1:22" x14ac:dyDescent="0.35">
      <c r="A86" s="364"/>
      <c r="B86" s="388"/>
      <c r="C86" s="81" t="s">
        <v>348</v>
      </c>
      <c r="D86" s="3" t="s">
        <v>189</v>
      </c>
      <c r="E86" s="366"/>
      <c r="F86" s="366"/>
      <c r="G86" s="366"/>
      <c r="H86" s="366"/>
      <c r="I86" s="325"/>
      <c r="J86" s="366"/>
      <c r="K86" s="281"/>
      <c r="L86" s="366"/>
      <c r="M86" s="278"/>
      <c r="N86" s="351"/>
      <c r="R86" s="12"/>
      <c r="S86" s="12"/>
      <c r="T86" s="12"/>
    </row>
    <row r="87" spans="1:22" ht="15" thickBot="1" x14ac:dyDescent="0.4">
      <c r="A87" s="365"/>
      <c r="B87" s="387"/>
      <c r="C87" s="84" t="s">
        <v>349</v>
      </c>
      <c r="D87" s="78" t="s">
        <v>189</v>
      </c>
      <c r="E87" s="367"/>
      <c r="F87" s="367"/>
      <c r="G87" s="367"/>
      <c r="H87" s="367"/>
      <c r="I87" s="407"/>
      <c r="J87" s="367"/>
      <c r="K87" s="369"/>
      <c r="L87" s="367"/>
      <c r="M87" s="362"/>
      <c r="N87" s="353"/>
      <c r="R87" s="12" t="str">
        <f>IF(OR(J87='Drop downs'!$G$7,J87='Drop downs'!$G$5), B87&amp;": "&amp;K87&amp;CHAR(10),"")</f>
        <v/>
      </c>
      <c r="S87" s="12" t="str">
        <f>IF(J87='Drop downs'!$G$2,B87&amp;": "&amp;K87&amp;""," ")</f>
        <v xml:space="preserve"> </v>
      </c>
      <c r="T87" s="12"/>
    </row>
    <row r="88" spans="1:22" ht="15" thickBot="1" x14ac:dyDescent="0.4"/>
    <row r="89" spans="1:22" x14ac:dyDescent="0.35">
      <c r="A89" s="355" t="s">
        <v>48</v>
      </c>
      <c r="B89" s="356"/>
      <c r="C89" s="356"/>
      <c r="D89" s="356"/>
      <c r="E89" s="356"/>
      <c r="F89" s="356"/>
      <c r="G89" s="356"/>
      <c r="H89" s="356"/>
      <c r="I89" s="356"/>
      <c r="J89" s="356"/>
      <c r="K89" s="356"/>
      <c r="L89" s="356"/>
      <c r="M89" s="356"/>
      <c r="N89" s="357"/>
    </row>
    <row r="90" spans="1:22" s="2" customFormat="1" ht="129" customHeight="1" x14ac:dyDescent="0.35">
      <c r="A90" s="358" t="str">
        <f>R8&amp;R18&amp;R20&amp;R28&amp;R36&amp;R42&amp;R47&amp;R48&amp;R49&amp;R54&amp;R57&amp;R65&amp;R72&amp;R77&amp;R84&amp;R87</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B90" s="359"/>
      <c r="C90" s="359"/>
      <c r="D90" s="359"/>
      <c r="E90" s="359"/>
      <c r="F90" s="359"/>
      <c r="G90" s="359"/>
      <c r="H90" s="359"/>
      <c r="I90" s="359"/>
      <c r="J90" s="359"/>
      <c r="K90" s="359"/>
      <c r="L90" s="359"/>
      <c r="M90" s="359"/>
      <c r="N90" s="360"/>
    </row>
    <row r="91" spans="1:22" x14ac:dyDescent="0.35">
      <c r="A91" s="344" t="s">
        <v>50</v>
      </c>
      <c r="B91" s="345"/>
      <c r="C91" s="345"/>
      <c r="D91" s="345"/>
      <c r="E91" s="345"/>
      <c r="F91" s="345"/>
      <c r="G91" s="345"/>
      <c r="H91" s="345"/>
      <c r="I91" s="345"/>
      <c r="J91" s="345"/>
      <c r="K91" s="345"/>
      <c r="L91" s="345"/>
      <c r="M91" s="345"/>
      <c r="N91" s="346"/>
    </row>
    <row r="92" spans="1:22" ht="50.5" customHeight="1" x14ac:dyDescent="0.35">
      <c r="A92" s="358" t="str">
        <f>S8&amp;S18&amp;S20&amp;S28&amp;S36&amp;S42&amp;S47&amp;S48&amp;S49&amp;S54&amp;S57&amp;S65&amp;S72&amp;S77&amp;S84&amp;S87</f>
        <v xml:space="preserve">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          </v>
      </c>
      <c r="B92" s="359"/>
      <c r="C92" s="359"/>
      <c r="D92" s="359"/>
      <c r="E92" s="359"/>
      <c r="F92" s="359"/>
      <c r="G92" s="359"/>
      <c r="H92" s="359"/>
      <c r="I92" s="359"/>
      <c r="J92" s="359"/>
      <c r="K92" s="359"/>
      <c r="L92" s="359"/>
      <c r="M92" s="359"/>
      <c r="N92" s="360"/>
    </row>
    <row r="93" spans="1:22" x14ac:dyDescent="0.35">
      <c r="A93" s="344" t="s">
        <v>52</v>
      </c>
      <c r="B93" s="345"/>
      <c r="C93" s="345"/>
      <c r="D93" s="345"/>
      <c r="E93" s="345"/>
      <c r="F93" s="345"/>
      <c r="G93" s="345"/>
      <c r="H93" s="345"/>
      <c r="I93" s="345"/>
      <c r="J93" s="345"/>
      <c r="K93" s="345"/>
      <c r="L93" s="345"/>
      <c r="M93" s="345"/>
      <c r="N93" s="346"/>
    </row>
    <row r="94" spans="1:22" ht="150" customHeight="1" x14ac:dyDescent="0.35">
      <c r="A94" s="347"/>
      <c r="B94" s="348"/>
      <c r="C94" s="348"/>
      <c r="D94" s="348"/>
      <c r="E94" s="348"/>
      <c r="F94" s="348"/>
      <c r="G94" s="348"/>
      <c r="H94" s="348"/>
      <c r="I94" s="348"/>
      <c r="J94" s="348"/>
      <c r="K94" s="348"/>
      <c r="L94" s="348"/>
      <c r="M94" s="348"/>
      <c r="N94" s="349"/>
    </row>
    <row r="95" spans="1:22" x14ac:dyDescent="0.35">
      <c r="A95" s="344" t="s">
        <v>38</v>
      </c>
      <c r="B95" s="345"/>
      <c r="C95" s="345"/>
      <c r="D95" s="345"/>
      <c r="E95" s="345"/>
      <c r="F95" s="345"/>
      <c r="G95" s="345"/>
      <c r="H95" s="345"/>
      <c r="I95" s="345"/>
      <c r="J95" s="345"/>
      <c r="K95" s="345"/>
      <c r="L95" s="345"/>
      <c r="M95" s="345"/>
      <c r="N95" s="346"/>
    </row>
    <row r="96" spans="1:22" ht="186.75" customHeight="1" thickBot="1" x14ac:dyDescent="0.4">
      <c r="A96" s="536" t="str">
        <f>U8&amp;U18&amp;U20&amp;U28&amp;U36&amp;U42&amp;U47&amp;U49&amp;U54&amp;U57&amp;U65&amp;U72&amp;U77&amp;U84</f>
        <v xml:space="preserve">IIA10:Mitigation: ensure that protection of Green Belt, Metropolitan Open Land and other open space is provided, no matter the level of development carried out in order to minimise impact.
IIA11:Mitigation: ensure that protection of heritage assets and the historical environment is provided, no matter the level of development carried out in order to minimise impact.
IIA12:Mitigation: ensure that protection of Green Belt, Metropolitan Open Land and other open space is provided, no matter the level of development carried out, and that impact on landscape/townscape is always considered in order to minimise impact.
IIA13:Mitigation: ensure that protection of natural resources, including greenfield land, is provided, no matter the level of development carried out in order to minimise impact.
</v>
      </c>
      <c r="B96" s="537"/>
      <c r="C96" s="537"/>
      <c r="D96" s="537"/>
      <c r="E96" s="537"/>
      <c r="F96" s="537"/>
      <c r="G96" s="537"/>
      <c r="H96" s="537"/>
      <c r="I96" s="537"/>
      <c r="J96" s="537"/>
      <c r="K96" s="537"/>
      <c r="L96" s="537"/>
      <c r="M96" s="537"/>
      <c r="N96" s="538"/>
    </row>
    <row r="97" spans="1:14" x14ac:dyDescent="0.35">
      <c r="A97" s="344" t="s">
        <v>256</v>
      </c>
      <c r="B97" s="345"/>
      <c r="C97" s="345"/>
      <c r="D97" s="345"/>
      <c r="E97" s="345"/>
      <c r="F97" s="345"/>
      <c r="G97" s="345"/>
      <c r="H97" s="345"/>
      <c r="I97" s="345"/>
      <c r="J97" s="345"/>
      <c r="K97" s="345"/>
      <c r="L97" s="345"/>
      <c r="M97" s="345"/>
      <c r="N97" s="346"/>
    </row>
    <row r="98" spans="1:14" ht="186.75" customHeight="1" thickBot="1" x14ac:dyDescent="0.4">
      <c r="A98" s="536" t="str">
        <f>V8&amp;V18&amp;V20&amp;V28&amp;V36&amp;V42&amp;V47&amp;V49&amp;V54&amp;V57&amp;V65&amp;V72&amp;V77&amp;V84</f>
        <v/>
      </c>
      <c r="B98" s="537"/>
      <c r="C98" s="537"/>
      <c r="D98" s="537"/>
      <c r="E98" s="537"/>
      <c r="F98" s="537"/>
      <c r="G98" s="537"/>
      <c r="H98" s="537"/>
      <c r="I98" s="537"/>
      <c r="J98" s="537"/>
      <c r="K98" s="537"/>
      <c r="L98" s="537"/>
      <c r="M98" s="537"/>
      <c r="N98" s="538"/>
    </row>
  </sheetData>
  <sheetProtection algorithmName="SHA-512" hashValue="lWaT04QGXtFNXHU9NmP1hIsDlpE0lOh4H3mDaGEk4Yl4urQvkHVLMNxUlU5gXc4JKV04Idk3IYzap2fE8kBTEQ==" saltValue="Z3u770AOQwAyiJ54Y8xzf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65:A71"/>
    <mergeCell ref="B65:B71"/>
    <mergeCell ref="E65:E71"/>
    <mergeCell ref="F65:F71"/>
    <mergeCell ref="G65:G71"/>
    <mergeCell ref="A57:A64"/>
    <mergeCell ref="B57:B64"/>
    <mergeCell ref="E57:E64"/>
    <mergeCell ref="F57:F64"/>
    <mergeCell ref="G57:G64"/>
    <mergeCell ref="K65:K71"/>
    <mergeCell ref="L65:L71"/>
    <mergeCell ref="M65:M71"/>
    <mergeCell ref="I57:I64"/>
    <mergeCell ref="J57:J64"/>
    <mergeCell ref="K57:K64"/>
    <mergeCell ref="L57:L64"/>
    <mergeCell ref="M57:M64"/>
    <mergeCell ref="H57:H64"/>
    <mergeCell ref="I84:I87"/>
    <mergeCell ref="J84:J87"/>
    <mergeCell ref="K84:K87"/>
    <mergeCell ref="L84:L87"/>
    <mergeCell ref="M84:M87"/>
    <mergeCell ref="A84:A87"/>
    <mergeCell ref="B84:B87"/>
    <mergeCell ref="E84:E87"/>
    <mergeCell ref="F84:F87"/>
    <mergeCell ref="G84:G87"/>
    <mergeCell ref="H84:H87"/>
    <mergeCell ref="A77:A83"/>
    <mergeCell ref="N18:N19"/>
    <mergeCell ref="N20:N27"/>
    <mergeCell ref="N28:N35"/>
    <mergeCell ref="N36:N41"/>
    <mergeCell ref="N42:N46"/>
    <mergeCell ref="N47:N48"/>
    <mergeCell ref="N49:N53"/>
    <mergeCell ref="N54:N56"/>
    <mergeCell ref="N57:N64"/>
    <mergeCell ref="H77:H83"/>
    <mergeCell ref="I77:I83"/>
    <mergeCell ref="J77:J83"/>
    <mergeCell ref="K77:K83"/>
    <mergeCell ref="L77:L83"/>
    <mergeCell ref="M77:M83"/>
    <mergeCell ref="I72:I76"/>
    <mergeCell ref="J72:J76"/>
    <mergeCell ref="K72:K76"/>
    <mergeCell ref="L72:L76"/>
    <mergeCell ref="M72:M76"/>
    <mergeCell ref="H65:H71"/>
    <mergeCell ref="I65:I71"/>
    <mergeCell ref="J65:J71"/>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E77:E83"/>
    <mergeCell ref="F77:F83"/>
    <mergeCell ref="G77:G83"/>
    <mergeCell ref="A72:A76"/>
    <mergeCell ref="B72:B76"/>
    <mergeCell ref="E72:E76"/>
    <mergeCell ref="F72:F76"/>
    <mergeCell ref="G72:G76"/>
    <mergeCell ref="H72:H76"/>
  </mergeCells>
  <conditionalFormatting sqref="C8:D87">
    <cfRule type="expression" dxfId="3089" priority="1">
      <formula>$D8="No"</formula>
    </cfRule>
  </conditionalFormatting>
  <conditionalFormatting sqref="J8 J18 J28 J49 J57 J65 J72 J77 J84">
    <cfRule type="cellIs" dxfId="3088" priority="35" operator="equal">
      <formula>"Significant Negative"</formula>
    </cfRule>
    <cfRule type="cellIs" dxfId="3087" priority="36" operator="equal">
      <formula>"Minor Negative"</formula>
    </cfRule>
    <cfRule type="cellIs" dxfId="3086" priority="37" operator="equal">
      <formula>"Uncertain"</formula>
    </cfRule>
    <cfRule type="cellIs" dxfId="3085" priority="38" operator="equal">
      <formula>"Neutral"</formula>
    </cfRule>
    <cfRule type="cellIs" dxfId="3084" priority="39" operator="equal">
      <formula>"Minor Positive"</formula>
    </cfRule>
    <cfRule type="cellIs" dxfId="3083" priority="40" operator="equal">
      <formula>"Significant Positive"</formula>
    </cfRule>
  </conditionalFormatting>
  <conditionalFormatting sqref="J20">
    <cfRule type="cellIs" dxfId="3082" priority="28" operator="equal">
      <formula>"Significant Positive"</formula>
    </cfRule>
    <cfRule type="cellIs" dxfId="3081" priority="23" operator="equal">
      <formula>"Significant Negative"</formula>
    </cfRule>
    <cfRule type="cellIs" dxfId="3080" priority="24" operator="equal">
      <formula>"Minor Negative"</formula>
    </cfRule>
    <cfRule type="cellIs" dxfId="3079" priority="25" operator="equal">
      <formula>"Uncertain"</formula>
    </cfRule>
    <cfRule type="cellIs" dxfId="3078" priority="26" operator="equal">
      <formula>"Neutral"</formula>
    </cfRule>
    <cfRule type="cellIs" dxfId="3077" priority="27" operator="equal">
      <formula>"Minor Positive"</formula>
    </cfRule>
  </conditionalFormatting>
  <conditionalFormatting sqref="J36">
    <cfRule type="cellIs" dxfId="3076" priority="17" operator="equal">
      <formula>"Significant Negative"</formula>
    </cfRule>
    <cfRule type="cellIs" dxfId="3075" priority="18" operator="equal">
      <formula>"Minor Negative"</formula>
    </cfRule>
    <cfRule type="cellIs" dxfId="3074" priority="19" operator="equal">
      <formula>"Uncertain"</formula>
    </cfRule>
    <cfRule type="cellIs" dxfId="3073" priority="20" operator="equal">
      <formula>"Neutral"</formula>
    </cfRule>
    <cfRule type="cellIs" dxfId="3072" priority="21" operator="equal">
      <formula>"Minor Positive"</formula>
    </cfRule>
    <cfRule type="cellIs" dxfId="3071" priority="22" operator="equal">
      <formula>"Significant Positive"</formula>
    </cfRule>
  </conditionalFormatting>
  <conditionalFormatting sqref="J42">
    <cfRule type="cellIs" dxfId="3070" priority="11" operator="equal">
      <formula>"Significant Negative"</formula>
    </cfRule>
    <cfRule type="cellIs" dxfId="3069" priority="12" operator="equal">
      <formula>"Minor Negative"</formula>
    </cfRule>
    <cfRule type="cellIs" dxfId="3068" priority="13" operator="equal">
      <formula>"Uncertain"</formula>
    </cfRule>
    <cfRule type="cellIs" dxfId="3067" priority="14" operator="equal">
      <formula>"Neutral"</formula>
    </cfRule>
    <cfRule type="cellIs" dxfId="3066" priority="15" operator="equal">
      <formula>"Minor Positive"</formula>
    </cfRule>
    <cfRule type="cellIs" dxfId="3065" priority="16" operator="equal">
      <formula>"Significant Positive"</formula>
    </cfRule>
  </conditionalFormatting>
  <conditionalFormatting sqref="J47">
    <cfRule type="cellIs" dxfId="3064" priority="29" operator="equal">
      <formula>"Significant Negative"</formula>
    </cfRule>
    <cfRule type="cellIs" dxfId="3063" priority="30" operator="equal">
      <formula>"Minor Negative"</formula>
    </cfRule>
    <cfRule type="cellIs" dxfId="3062" priority="31" operator="equal">
      <formula>"Uncertain"</formula>
    </cfRule>
    <cfRule type="cellIs" dxfId="3061" priority="32" operator="equal">
      <formula>"Neutral"</formula>
    </cfRule>
    <cfRule type="cellIs" dxfId="3060" priority="33" operator="equal">
      <formula>"Minor Positive"</formula>
    </cfRule>
    <cfRule type="cellIs" dxfId="3059" priority="34" operator="equal">
      <formula>"Significant Positive"</formula>
    </cfRule>
  </conditionalFormatting>
  <conditionalFormatting sqref="J54">
    <cfRule type="cellIs" dxfId="3058" priority="5" operator="equal">
      <formula>"Significant Negative"</formula>
    </cfRule>
    <cfRule type="cellIs" dxfId="3057" priority="6" operator="equal">
      <formula>"Minor Negative"</formula>
    </cfRule>
    <cfRule type="cellIs" dxfId="3056" priority="7" operator="equal">
      <formula>"Uncertain"</formula>
    </cfRule>
    <cfRule type="cellIs" dxfId="3055" priority="8" operator="equal">
      <formula>"Neutral"</formula>
    </cfRule>
    <cfRule type="cellIs" dxfId="3054" priority="9" operator="equal">
      <formula>"Minor Positive"</formula>
    </cfRule>
    <cfRule type="cellIs" dxfId="3053" priority="1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BDDD8BB-FB16-426A-AEA0-F30C95572519}">
          <x14:formula1>
            <xm:f>'Drop downs'!$G$2:$G$7</xm:f>
          </x14:formula1>
          <xm:sqref>J8 J18 J20 J28 J36 J42 J84 J54 J57 J65 J72 J77 J47 J49</xm:sqref>
        </x14:dataValidation>
        <x14:dataValidation type="list" allowBlank="1" showInputMessage="1" showErrorMessage="1" xr:uid="{6C14DE04-A877-434A-BCA2-06B72ACEFF41}">
          <x14:formula1>
            <xm:f>'Drop downs'!$F$2:$F$6</xm:f>
          </x14:formula1>
          <xm:sqref>I8 I18 I20 I28 I36 I42 I84 I54 I57 I65 I72 I77 I47 I49</xm:sqref>
        </x14:dataValidation>
        <x14:dataValidation type="list" allowBlank="1" showInputMessage="1" showErrorMessage="1" xr:uid="{3E6A8367-9287-4AFC-8131-BD72A542F0E6}">
          <x14:formula1>
            <xm:f>'Drop downs'!$E$2:$E$6</xm:f>
          </x14:formula1>
          <xm:sqref>H8 H18 H20 H28 H36 H42 H84 H54 H57 H65 H72 H77 H47 H49</xm:sqref>
        </x14:dataValidation>
        <x14:dataValidation type="list" allowBlank="1" showInputMessage="1" showErrorMessage="1" xr:uid="{31D59E21-1ABB-42C7-A65C-387ADBD025C5}">
          <x14:formula1>
            <xm:f>'Drop downs'!$D$2:$D$7</xm:f>
          </x14:formula1>
          <xm:sqref>G8 G18 G20 G28 G36 G42 G84 G54 G57 G65 G72 G77 G47 G49</xm:sqref>
        </x14:dataValidation>
        <x14:dataValidation type="list" allowBlank="1" showInputMessage="1" showErrorMessage="1" xr:uid="{BAC3A202-4EBE-4CB3-9554-31B425A5A849}">
          <x14:formula1>
            <xm:f>'Drop downs'!$C$2:$C$5</xm:f>
          </x14:formula1>
          <xm:sqref>F8 F18 F20 F28 F36 F42 F84 F54 F57 F65 F72 F77 F47 F49</xm:sqref>
        </x14:dataValidation>
        <x14:dataValidation type="list" allowBlank="1" showInputMessage="1" showErrorMessage="1" xr:uid="{96A4B32D-C18B-462B-9EEE-9AA373C3AC59}">
          <x14:formula1>
            <xm:f>'Drop downs'!$B$2:$B$4</xm:f>
          </x14:formula1>
          <xm:sqref>E8 E18 E20 E28 E36 E42 E84 E54 E57 E65 E72 E77 E47 E49</xm:sqref>
        </x14:dataValidation>
        <x14:dataValidation type="list" allowBlank="1" showInputMessage="1" showErrorMessage="1" xr:uid="{6EC59AB3-F57D-4A69-A148-924A62B8CFB2}">
          <x14:formula1>
            <xm:f>'Drop downs'!$J$2:$J$3</xm:f>
          </x14:formula1>
          <xm:sqref>L8 L18 L20 L28 L36 L42 L84 L54 L57 L65 L72 L77 L47 L49</xm:sqref>
        </x14:dataValidation>
        <x14:dataValidation type="list" allowBlank="1" showInputMessage="1" showErrorMessage="1" xr:uid="{DF64CD6A-56B3-4C3C-B377-6228D4D16541}">
          <x14:formula1>
            <xm:f>'Drop downs'!$A$2:$A$3</xm:f>
          </x14:formula1>
          <xm:sqref>D8:D87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173BF-0F47-40F4-804C-A6E7D41A8816}">
  <sheetPr codeName="Sheet91"/>
  <dimension ref="A1:W98"/>
  <sheetViews>
    <sheetView showGridLines="0" zoomScaleNormal="100" workbookViewId="0">
      <selection activeCell="C1" sqref="C1:F1"/>
    </sheetView>
  </sheetViews>
  <sheetFormatPr defaultColWidth="8.54296875" defaultRowHeight="28.5" x14ac:dyDescent="0.65"/>
  <cols>
    <col min="1" max="1" width="46.453125" style="126" customWidth="1"/>
    <col min="2" max="2" width="9.81640625" style="126" hidden="1" customWidth="1"/>
    <col min="3" max="3" width="103.81640625" style="126" customWidth="1"/>
    <col min="4" max="4" width="26.54296875" style="126" bestFit="1" customWidth="1"/>
    <col min="5" max="5" width="18" style="126" bestFit="1" customWidth="1"/>
    <col min="6" max="6" width="23.453125" style="126" bestFit="1" customWidth="1"/>
    <col min="7" max="7" width="24" style="228" bestFit="1" customWidth="1"/>
    <col min="8" max="8" width="23.54296875" style="126" bestFit="1" customWidth="1"/>
    <col min="9" max="9" width="22.81640625" style="236" customWidth="1"/>
    <col min="10" max="10" width="25.1796875" style="126" bestFit="1" customWidth="1"/>
    <col min="11" max="11" width="91.1796875" style="126" customWidth="1"/>
    <col min="12" max="12" width="26.54296875" style="126" bestFit="1" customWidth="1"/>
    <col min="13" max="13" width="48.453125" style="126" customWidth="1"/>
    <col min="14" max="14" width="61" style="126" customWidth="1"/>
    <col min="15" max="15" width="49.81640625" style="126" customWidth="1"/>
    <col min="16" max="16" width="8.54296875" style="126" customWidth="1"/>
    <col min="17" max="17" width="32.1796875" style="126" hidden="1" customWidth="1"/>
    <col min="18" max="18" width="29" style="126" hidden="1" customWidth="1"/>
    <col min="19" max="19" width="255.7265625" style="126" hidden="1" customWidth="1"/>
    <col min="20" max="20" width="31.54296875" style="126" hidden="1" customWidth="1"/>
    <col min="21" max="21" width="227.26953125" style="126" hidden="1" customWidth="1"/>
    <col min="22" max="22" width="255.7265625" style="126" hidden="1" customWidth="1"/>
    <col min="23" max="23" width="32.1796875" style="126" hidden="1" customWidth="1"/>
    <col min="24" max="24" width="8.54296875" style="126" customWidth="1"/>
    <col min="25" max="16384" width="8.54296875" style="126"/>
  </cols>
  <sheetData>
    <row r="1" spans="1:22" x14ac:dyDescent="0.6">
      <c r="A1" s="125" t="s">
        <v>20</v>
      </c>
      <c r="C1" s="393" t="s">
        <v>409</v>
      </c>
      <c r="D1" s="393"/>
      <c r="E1" s="393"/>
      <c r="F1" s="394"/>
      <c r="G1" s="227"/>
      <c r="I1" s="233"/>
      <c r="J1" s="128"/>
      <c r="K1" s="128"/>
    </row>
    <row r="2" spans="1:22" x14ac:dyDescent="0.6">
      <c r="A2" s="125" t="s">
        <v>21</v>
      </c>
      <c r="B2" s="129"/>
      <c r="C2" s="393" t="s">
        <v>395</v>
      </c>
      <c r="D2" s="393"/>
      <c r="E2" s="393"/>
      <c r="F2" s="394"/>
      <c r="I2" s="234"/>
      <c r="J2" s="130"/>
      <c r="K2" s="130"/>
    </row>
    <row r="3" spans="1:22" ht="65" customHeight="1" x14ac:dyDescent="0.6">
      <c r="A3" s="131" t="s">
        <v>22</v>
      </c>
      <c r="B3" s="132"/>
      <c r="C3" s="393" t="s">
        <v>410</v>
      </c>
      <c r="D3" s="393"/>
      <c r="E3" s="393"/>
      <c r="F3" s="394"/>
      <c r="I3" s="234"/>
      <c r="J3" s="130"/>
      <c r="K3" s="130"/>
    </row>
    <row r="4" spans="1:22" x14ac:dyDescent="0.6">
      <c r="A4" s="131" t="s">
        <v>23</v>
      </c>
      <c r="B4" s="133"/>
      <c r="C4" s="395" t="s">
        <v>372</v>
      </c>
      <c r="D4" s="395"/>
      <c r="E4" s="395"/>
      <c r="F4" s="396"/>
      <c r="I4" s="234"/>
      <c r="J4" s="130"/>
      <c r="K4" s="130"/>
    </row>
    <row r="6" spans="1:22" ht="26" x14ac:dyDescent="0.6">
      <c r="A6" s="501" t="s">
        <v>24</v>
      </c>
      <c r="B6" s="501"/>
      <c r="C6" s="501"/>
      <c r="D6" s="134"/>
      <c r="E6" s="592" t="s">
        <v>25</v>
      </c>
      <c r="F6" s="592"/>
      <c r="G6" s="592"/>
      <c r="H6" s="592"/>
      <c r="I6" s="592"/>
      <c r="J6" s="592"/>
      <c r="K6" s="592"/>
      <c r="L6" s="592"/>
      <c r="M6" s="592"/>
      <c r="N6" s="592"/>
      <c r="R6" s="135"/>
      <c r="S6" s="135"/>
      <c r="T6" s="135"/>
      <c r="U6" s="135"/>
    </row>
    <row r="7" spans="1:22" ht="78.5" thickBot="1" x14ac:dyDescent="0.65">
      <c r="A7" s="136" t="s">
        <v>253</v>
      </c>
      <c r="B7" s="136" t="s">
        <v>27</v>
      </c>
      <c r="C7" s="136" t="s">
        <v>254</v>
      </c>
      <c r="D7" s="136" t="s">
        <v>255</v>
      </c>
      <c r="E7" s="136" t="s">
        <v>30</v>
      </c>
      <c r="F7" s="136" t="s">
        <v>31</v>
      </c>
      <c r="G7" s="231" t="s">
        <v>32</v>
      </c>
      <c r="H7" s="136" t="s">
        <v>33</v>
      </c>
      <c r="I7" s="237" t="s">
        <v>34</v>
      </c>
      <c r="J7" s="136" t="s">
        <v>35</v>
      </c>
      <c r="K7" s="136" t="s">
        <v>36</v>
      </c>
      <c r="L7" s="136" t="s">
        <v>37</v>
      </c>
      <c r="M7" s="136" t="s">
        <v>38</v>
      </c>
      <c r="N7" s="137"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93" t="s">
        <v>88</v>
      </c>
      <c r="J8" s="475" t="s">
        <v>120</v>
      </c>
      <c r="K8" s="499" t="s">
        <v>411</v>
      </c>
      <c r="L8" s="475" t="s">
        <v>189</v>
      </c>
      <c r="M8" s="596"/>
      <c r="N8" s="439" t="s">
        <v>412</v>
      </c>
      <c r="R8" s="141" t="str">
        <f>IF(OR(J8='Drop downs'!$G$7,J8='Drop downs'!$G$5), B8&amp;": "&amp;K8&amp;CHAR(10),"")</f>
        <v/>
      </c>
      <c r="S8" s="141" t="str">
        <f>IF(J8='Drop downs'!$G$2,B8&amp;": "&amp;K8&amp;""," ")</f>
        <v xml:space="preserve"> </v>
      </c>
      <c r="T8" s="141" t="str">
        <f>IF(GR1_Development_Standard!E8='Drop downs'!$B$6,GR1_Development_Standard!B8&amp;": "&amp;GR1_Development_Standard!K8&amp;"","")</f>
        <v/>
      </c>
      <c r="U8" s="126" t="str">
        <f>IF(M8&gt;0,B8&amp;":"&amp;M8&amp;"
","")</f>
        <v/>
      </c>
      <c r="V8" s="126" t="str">
        <f>IF(N8&gt;0,B8&amp;":"&amp;N8&amp;"
","")</f>
        <v xml:space="preserve">IIA1:The policy would perform more positively if it referenced provision of home / flexible work space within design of new developments. 
</v>
      </c>
    </row>
    <row r="9" spans="1:22" ht="52" x14ac:dyDescent="0.6">
      <c r="A9" s="470"/>
      <c r="B9" s="503"/>
      <c r="C9" s="142" t="s">
        <v>258</v>
      </c>
      <c r="D9" s="142" t="s">
        <v>189</v>
      </c>
      <c r="E9" s="494"/>
      <c r="F9" s="494"/>
      <c r="G9" s="506"/>
      <c r="H9" s="494"/>
      <c r="I9" s="594"/>
      <c r="J9" s="476"/>
      <c r="K9" s="489"/>
      <c r="L9" s="476"/>
      <c r="M9" s="596"/>
      <c r="N9" s="566"/>
      <c r="R9" s="141"/>
      <c r="S9" s="141"/>
      <c r="T9" s="141"/>
      <c r="U9" s="126" t="str">
        <f t="shared" ref="U9:U72" si="0">IF(M9&gt;0,B9&amp;":"&amp;M9&amp;"
","")</f>
        <v/>
      </c>
    </row>
    <row r="10" spans="1:22" ht="26" x14ac:dyDescent="0.6">
      <c r="A10" s="470"/>
      <c r="B10" s="503"/>
      <c r="C10" s="142" t="s">
        <v>259</v>
      </c>
      <c r="D10" s="142" t="s">
        <v>400</v>
      </c>
      <c r="E10" s="494"/>
      <c r="F10" s="494"/>
      <c r="G10" s="506"/>
      <c r="H10" s="494"/>
      <c r="I10" s="594"/>
      <c r="J10" s="476"/>
      <c r="K10" s="489"/>
      <c r="L10" s="476"/>
      <c r="M10" s="596"/>
      <c r="N10" s="566"/>
      <c r="R10" s="141"/>
      <c r="S10" s="141"/>
      <c r="T10" s="141"/>
      <c r="U10" s="126" t="str">
        <f t="shared" si="0"/>
        <v/>
      </c>
    </row>
    <row r="11" spans="1:22" ht="52" x14ac:dyDescent="0.6">
      <c r="A11" s="470"/>
      <c r="B11" s="503"/>
      <c r="C11" s="142" t="s">
        <v>260</v>
      </c>
      <c r="D11" s="142" t="s">
        <v>189</v>
      </c>
      <c r="E11" s="494"/>
      <c r="F11" s="494"/>
      <c r="G11" s="506"/>
      <c r="H11" s="494"/>
      <c r="I11" s="594"/>
      <c r="J11" s="476"/>
      <c r="K11" s="489"/>
      <c r="L11" s="476"/>
      <c r="M11" s="596"/>
      <c r="N11" s="566"/>
      <c r="R11" s="141"/>
      <c r="S11" s="141"/>
      <c r="T11" s="141"/>
      <c r="U11" s="126" t="str">
        <f t="shared" si="0"/>
        <v/>
      </c>
    </row>
    <row r="12" spans="1:22" ht="52" x14ac:dyDescent="0.6">
      <c r="A12" s="470"/>
      <c r="B12" s="503"/>
      <c r="C12" s="142" t="s">
        <v>261</v>
      </c>
      <c r="D12" s="142" t="s">
        <v>189</v>
      </c>
      <c r="E12" s="494"/>
      <c r="F12" s="494"/>
      <c r="G12" s="506"/>
      <c r="H12" s="494"/>
      <c r="I12" s="594"/>
      <c r="J12" s="476"/>
      <c r="K12" s="489"/>
      <c r="L12" s="476"/>
      <c r="M12" s="596"/>
      <c r="N12" s="566"/>
      <c r="R12" s="141"/>
      <c r="S12" s="141"/>
      <c r="T12" s="141"/>
      <c r="U12" s="126" t="str">
        <f t="shared" si="0"/>
        <v/>
      </c>
    </row>
    <row r="13" spans="1:22" ht="26" x14ac:dyDescent="0.6">
      <c r="A13" s="470"/>
      <c r="B13" s="503"/>
      <c r="C13" s="142" t="s">
        <v>262</v>
      </c>
      <c r="D13" s="142" t="s">
        <v>189</v>
      </c>
      <c r="E13" s="494"/>
      <c r="F13" s="494"/>
      <c r="G13" s="506"/>
      <c r="H13" s="494"/>
      <c r="I13" s="594"/>
      <c r="J13" s="476"/>
      <c r="K13" s="489"/>
      <c r="L13" s="476"/>
      <c r="M13" s="596"/>
      <c r="N13" s="566"/>
      <c r="R13" s="141"/>
      <c r="S13" s="141"/>
      <c r="T13" s="141"/>
      <c r="U13" s="126" t="str">
        <f t="shared" si="0"/>
        <v/>
      </c>
    </row>
    <row r="14" spans="1:22" ht="78" x14ac:dyDescent="0.6">
      <c r="A14" s="470"/>
      <c r="B14" s="503"/>
      <c r="C14" s="142" t="s">
        <v>263</v>
      </c>
      <c r="D14" s="142" t="s">
        <v>189</v>
      </c>
      <c r="E14" s="494"/>
      <c r="F14" s="494"/>
      <c r="G14" s="506"/>
      <c r="H14" s="494"/>
      <c r="I14" s="594"/>
      <c r="J14" s="476"/>
      <c r="K14" s="489"/>
      <c r="L14" s="476"/>
      <c r="M14" s="596"/>
      <c r="N14" s="566"/>
      <c r="R14" s="141"/>
      <c r="S14" s="141"/>
      <c r="T14" s="141"/>
      <c r="U14" s="126" t="str">
        <f t="shared" si="0"/>
        <v/>
      </c>
    </row>
    <row r="15" spans="1:22" ht="52" x14ac:dyDescent="0.6">
      <c r="A15" s="470"/>
      <c r="B15" s="503"/>
      <c r="C15" s="142" t="s">
        <v>264</v>
      </c>
      <c r="D15" s="142" t="s">
        <v>189</v>
      </c>
      <c r="E15" s="494"/>
      <c r="F15" s="494"/>
      <c r="G15" s="506"/>
      <c r="H15" s="494"/>
      <c r="I15" s="594"/>
      <c r="J15" s="476"/>
      <c r="K15" s="489"/>
      <c r="L15" s="476"/>
      <c r="M15" s="596"/>
      <c r="N15" s="566"/>
      <c r="R15" s="141"/>
      <c r="S15" s="141"/>
      <c r="T15" s="141"/>
      <c r="U15" s="126" t="str">
        <f t="shared" si="0"/>
        <v/>
      </c>
    </row>
    <row r="16" spans="1:22" ht="78" x14ac:dyDescent="0.6">
      <c r="A16" s="470"/>
      <c r="B16" s="503"/>
      <c r="C16" s="142" t="s">
        <v>265</v>
      </c>
      <c r="D16" s="142" t="s">
        <v>189</v>
      </c>
      <c r="E16" s="494"/>
      <c r="F16" s="494"/>
      <c r="G16" s="506"/>
      <c r="H16" s="494"/>
      <c r="I16" s="594"/>
      <c r="J16" s="476"/>
      <c r="K16" s="489"/>
      <c r="L16" s="476"/>
      <c r="M16" s="596"/>
      <c r="N16" s="566"/>
      <c r="R16" s="141"/>
      <c r="S16" s="141"/>
      <c r="T16" s="141"/>
      <c r="U16" s="126" t="str">
        <f t="shared" si="0"/>
        <v/>
      </c>
    </row>
    <row r="17" spans="1:22" ht="52.5" thickBot="1" x14ac:dyDescent="0.65">
      <c r="A17" s="471"/>
      <c r="B17" s="504"/>
      <c r="C17" s="143" t="s">
        <v>266</v>
      </c>
      <c r="D17" s="142" t="s">
        <v>189</v>
      </c>
      <c r="E17" s="495"/>
      <c r="F17" s="495"/>
      <c r="G17" s="507"/>
      <c r="H17" s="495"/>
      <c r="I17" s="595"/>
      <c r="J17" s="428"/>
      <c r="K17" s="500"/>
      <c r="L17" s="428"/>
      <c r="M17" s="597"/>
      <c r="N17" s="567"/>
      <c r="R17" s="141"/>
      <c r="S17" s="141"/>
      <c r="T17" s="141"/>
      <c r="U17" s="126" t="str">
        <f t="shared" si="0"/>
        <v/>
      </c>
    </row>
    <row r="18" spans="1:22" ht="123.75" customHeight="1" x14ac:dyDescent="0.6">
      <c r="A18" s="511" t="s">
        <v>267</v>
      </c>
      <c r="B18" s="472" t="s">
        <v>102</v>
      </c>
      <c r="C18" s="140" t="s">
        <v>268</v>
      </c>
      <c r="D18" s="140" t="s">
        <v>189</v>
      </c>
      <c r="E18" s="410" t="s">
        <v>88</v>
      </c>
      <c r="F18" s="410" t="s">
        <v>88</v>
      </c>
      <c r="G18" s="414" t="s">
        <v>88</v>
      </c>
      <c r="H18" s="410" t="s">
        <v>88</v>
      </c>
      <c r="I18" s="415" t="s">
        <v>88</v>
      </c>
      <c r="J18" s="475" t="s">
        <v>120</v>
      </c>
      <c r="K18" s="499" t="s">
        <v>367</v>
      </c>
      <c r="L18" s="475" t="s">
        <v>189</v>
      </c>
      <c r="M18" s="416"/>
      <c r="N18" s="416"/>
      <c r="R18" s="141" t="str">
        <f>IF(OR(J18='Drop downs'!$G$7,J18='Drop downs'!$G$5), B18&amp;": "&amp;K18&amp;CHAR(10),"")</f>
        <v/>
      </c>
      <c r="S18" s="141" t="str">
        <f>IF(J18='Drop downs'!$G$2,B18&amp;": "&amp;K18&amp;""," ")</f>
        <v xml:space="preserve"> </v>
      </c>
      <c r="T18" s="141" t="str">
        <f>IF(GR1_Development_Standard!E18='Drop downs'!$B$6,GR1_Development_Standard!B18&amp;": "&amp;GR1_Development_Standard!K18&amp;"","")</f>
        <v/>
      </c>
      <c r="U18" s="126" t="str">
        <f t="shared" si="0"/>
        <v/>
      </c>
      <c r="V18" s="126" t="str">
        <f>IF(N18&gt;0,B18&amp;":"&amp;N18&amp;"
","")</f>
        <v/>
      </c>
    </row>
    <row r="19" spans="1:22" ht="52.5" thickBot="1" x14ac:dyDescent="0.65">
      <c r="A19" s="512"/>
      <c r="B19" s="474"/>
      <c r="C19" s="143" t="s">
        <v>269</v>
      </c>
      <c r="D19" s="143" t="s">
        <v>189</v>
      </c>
      <c r="E19" s="525"/>
      <c r="F19" s="525"/>
      <c r="G19" s="523"/>
      <c r="H19" s="525"/>
      <c r="I19" s="585"/>
      <c r="J19" s="428"/>
      <c r="K19" s="500"/>
      <c r="L19" s="428"/>
      <c r="M19" s="569"/>
      <c r="N19" s="569"/>
      <c r="R19" s="141"/>
      <c r="S19" s="141"/>
      <c r="T19" s="141"/>
      <c r="U19" s="126" t="str">
        <f t="shared" si="0"/>
        <v/>
      </c>
    </row>
    <row r="20" spans="1:22" ht="156" x14ac:dyDescent="0.6">
      <c r="A20" s="469" t="s">
        <v>270</v>
      </c>
      <c r="B20" s="472" t="s">
        <v>103</v>
      </c>
      <c r="C20" s="144" t="s">
        <v>271</v>
      </c>
      <c r="D20" s="140" t="s">
        <v>185</v>
      </c>
      <c r="E20" s="410" t="s">
        <v>353</v>
      </c>
      <c r="F20" s="410" t="s">
        <v>401</v>
      </c>
      <c r="G20" s="589" t="s">
        <v>358</v>
      </c>
      <c r="H20" s="410" t="s">
        <v>407</v>
      </c>
      <c r="I20" s="415" t="s">
        <v>413</v>
      </c>
      <c r="J20" s="410" t="s">
        <v>402</v>
      </c>
      <c r="K20" s="586" t="s">
        <v>838</v>
      </c>
      <c r="L20" s="475" t="s">
        <v>189</v>
      </c>
      <c r="M20" s="416"/>
      <c r="N20" s="439"/>
      <c r="O20" s="172"/>
      <c r="R20" s="141" t="str">
        <f>IF(OR(J20='Drop downs'!$G$7,J20='Drop downs'!$G$5), B20&amp;": "&amp;K20&amp;CHAR(10),"")</f>
        <v/>
      </c>
      <c r="S20" s="141" t="str">
        <f>IF(J20='Drop downs'!$G$2,B20&amp;": "&amp;K20&amp;""," ")</f>
        <v xml:space="preserve"> </v>
      </c>
      <c r="T20" s="141" t="str">
        <f>IF(GR1_Development_Standard!E20='Drop downs'!$B$6,GR1_Development_Standard!B20&amp;": "&amp;GR1_Development_Standard!K20&amp;"","")</f>
        <v/>
      </c>
      <c r="U20" s="126" t="str">
        <f t="shared" si="0"/>
        <v/>
      </c>
      <c r="V20" s="126" t="str">
        <f>IF(N20&gt;0,B20&amp;":"&amp;N20&amp;"
","")</f>
        <v/>
      </c>
    </row>
    <row r="21" spans="1:22" ht="86.25" customHeight="1" x14ac:dyDescent="0.6">
      <c r="A21" s="470"/>
      <c r="B21" s="473"/>
      <c r="C21" s="145" t="s">
        <v>272</v>
      </c>
      <c r="D21" s="143" t="s">
        <v>189</v>
      </c>
      <c r="E21" s="524"/>
      <c r="F21" s="524"/>
      <c r="G21" s="590"/>
      <c r="H21" s="524"/>
      <c r="I21" s="584"/>
      <c r="J21" s="524"/>
      <c r="K21" s="587"/>
      <c r="L21" s="476"/>
      <c r="M21" s="568"/>
      <c r="N21" s="566"/>
      <c r="R21" s="141"/>
      <c r="S21" s="141"/>
      <c r="T21" s="141"/>
      <c r="U21" s="126" t="str">
        <f t="shared" si="0"/>
        <v/>
      </c>
    </row>
    <row r="22" spans="1:22" ht="146.25" customHeight="1" x14ac:dyDescent="0.6">
      <c r="A22" s="470"/>
      <c r="B22" s="473"/>
      <c r="C22" s="145" t="s">
        <v>273</v>
      </c>
      <c r="D22" s="143" t="s">
        <v>189</v>
      </c>
      <c r="E22" s="524"/>
      <c r="F22" s="524"/>
      <c r="G22" s="590"/>
      <c r="H22" s="524"/>
      <c r="I22" s="584"/>
      <c r="J22" s="524"/>
      <c r="K22" s="587"/>
      <c r="L22" s="476"/>
      <c r="M22" s="568"/>
      <c r="N22" s="566"/>
      <c r="R22" s="141"/>
      <c r="S22" s="141"/>
      <c r="T22" s="141"/>
      <c r="U22" s="126" t="str">
        <f t="shared" si="0"/>
        <v/>
      </c>
    </row>
    <row r="23" spans="1:22" ht="52" x14ac:dyDescent="0.6">
      <c r="A23" s="470"/>
      <c r="B23" s="473"/>
      <c r="C23" s="145" t="s">
        <v>274</v>
      </c>
      <c r="D23" s="143" t="s">
        <v>189</v>
      </c>
      <c r="E23" s="524"/>
      <c r="F23" s="524"/>
      <c r="G23" s="590"/>
      <c r="H23" s="524"/>
      <c r="I23" s="584"/>
      <c r="J23" s="524"/>
      <c r="K23" s="587"/>
      <c r="L23" s="476"/>
      <c r="M23" s="568"/>
      <c r="N23" s="566"/>
      <c r="R23" s="141"/>
      <c r="S23" s="141"/>
      <c r="T23" s="141"/>
      <c r="U23" s="126" t="str">
        <f t="shared" si="0"/>
        <v/>
      </c>
    </row>
    <row r="24" spans="1:22" ht="52" x14ac:dyDescent="0.6">
      <c r="A24" s="470"/>
      <c r="B24" s="473"/>
      <c r="C24" s="145" t="s">
        <v>275</v>
      </c>
      <c r="D24" s="143" t="s">
        <v>189</v>
      </c>
      <c r="E24" s="524"/>
      <c r="F24" s="524"/>
      <c r="G24" s="590"/>
      <c r="H24" s="524"/>
      <c r="I24" s="584"/>
      <c r="J24" s="524"/>
      <c r="K24" s="587"/>
      <c r="L24" s="476"/>
      <c r="M24" s="568"/>
      <c r="N24" s="566"/>
      <c r="R24" s="141"/>
      <c r="S24" s="141"/>
      <c r="T24" s="141"/>
      <c r="U24" s="126" t="str">
        <f t="shared" si="0"/>
        <v/>
      </c>
    </row>
    <row r="25" spans="1:22" ht="104" x14ac:dyDescent="0.6">
      <c r="A25" s="470"/>
      <c r="B25" s="473"/>
      <c r="C25" s="145" t="s">
        <v>276</v>
      </c>
      <c r="D25" s="143" t="s">
        <v>400</v>
      </c>
      <c r="E25" s="524"/>
      <c r="F25" s="524"/>
      <c r="G25" s="590"/>
      <c r="H25" s="524"/>
      <c r="I25" s="584"/>
      <c r="J25" s="524"/>
      <c r="K25" s="587"/>
      <c r="L25" s="476"/>
      <c r="M25" s="568"/>
      <c r="N25" s="566"/>
      <c r="R25" s="141"/>
      <c r="S25" s="141"/>
      <c r="T25" s="141"/>
      <c r="U25" s="126" t="str">
        <f t="shared" si="0"/>
        <v/>
      </c>
    </row>
    <row r="26" spans="1:22" ht="52" x14ac:dyDescent="0.6">
      <c r="A26" s="470"/>
      <c r="B26" s="473"/>
      <c r="C26" s="145" t="s">
        <v>277</v>
      </c>
      <c r="D26" s="143" t="s">
        <v>185</v>
      </c>
      <c r="E26" s="524"/>
      <c r="F26" s="524"/>
      <c r="G26" s="590"/>
      <c r="H26" s="524"/>
      <c r="I26" s="584"/>
      <c r="J26" s="524"/>
      <c r="K26" s="587"/>
      <c r="L26" s="476"/>
      <c r="M26" s="568"/>
      <c r="N26" s="566"/>
      <c r="R26" s="141"/>
      <c r="S26" s="141"/>
      <c r="T26" s="141"/>
      <c r="U26" s="126" t="str">
        <f t="shared" si="0"/>
        <v/>
      </c>
    </row>
    <row r="27" spans="1:22" ht="78.5" thickBot="1" x14ac:dyDescent="0.65">
      <c r="A27" s="471"/>
      <c r="B27" s="474"/>
      <c r="C27" s="146" t="s">
        <v>278</v>
      </c>
      <c r="D27" s="143" t="s">
        <v>185</v>
      </c>
      <c r="E27" s="525"/>
      <c r="F27" s="525"/>
      <c r="G27" s="591"/>
      <c r="H27" s="525"/>
      <c r="I27" s="585"/>
      <c r="J27" s="525"/>
      <c r="K27" s="588"/>
      <c r="L27" s="428"/>
      <c r="M27" s="569"/>
      <c r="N27" s="567"/>
      <c r="R27" s="141"/>
      <c r="S27" s="141"/>
      <c r="T27" s="141"/>
      <c r="U27" s="126" t="str">
        <f t="shared" si="0"/>
        <v/>
      </c>
    </row>
    <row r="28" spans="1:22" ht="78" x14ac:dyDescent="0.6">
      <c r="A28" s="469" t="s">
        <v>279</v>
      </c>
      <c r="B28" s="472" t="s">
        <v>104</v>
      </c>
      <c r="C28" s="147" t="s">
        <v>280</v>
      </c>
      <c r="D28" s="144" t="s">
        <v>185</v>
      </c>
      <c r="E28" s="475" t="s">
        <v>353</v>
      </c>
      <c r="F28" s="475" t="s">
        <v>401</v>
      </c>
      <c r="G28" s="477" t="s">
        <v>358</v>
      </c>
      <c r="H28" s="475" t="s">
        <v>407</v>
      </c>
      <c r="I28" s="573" t="s">
        <v>413</v>
      </c>
      <c r="J28" s="475" t="s">
        <v>402</v>
      </c>
      <c r="K28" s="499" t="s">
        <v>889</v>
      </c>
      <c r="L28" s="475" t="s">
        <v>189</v>
      </c>
      <c r="M28" s="416"/>
      <c r="N28" s="439" t="s">
        <v>414</v>
      </c>
      <c r="R28" s="141" t="str">
        <f>IF(OR(J28='Drop downs'!$G$7,J28='Drop downs'!$G$5), B28&amp;": "&amp;K28&amp;CHAR(10),"")</f>
        <v/>
      </c>
      <c r="S28" s="141" t="str">
        <f>IF(J28='Drop downs'!$G$2,B28&amp;": "&amp;K28&amp;""," ")</f>
        <v xml:space="preserve"> </v>
      </c>
      <c r="T28" s="141" t="str">
        <f>IF(GR1_Development_Standard!E28='Drop downs'!$B$6,GR1_Development_Standard!B28&amp;": "&amp;GR1_Development_Standard!K28&amp;"","")</f>
        <v/>
      </c>
      <c r="U28" s="126" t="str">
        <f t="shared" si="0"/>
        <v/>
      </c>
      <c r="V28" s="126" t="str">
        <f>IF(N28&gt;0,B28&amp;":"&amp;N28&amp;"
","")</f>
        <v xml:space="preserve">IIA4:The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v>
      </c>
    </row>
    <row r="29" spans="1:22" ht="78" x14ac:dyDescent="0.6">
      <c r="A29" s="470"/>
      <c r="B29" s="473"/>
      <c r="C29" s="148" t="s">
        <v>281</v>
      </c>
      <c r="D29" s="145" t="s">
        <v>189</v>
      </c>
      <c r="E29" s="476"/>
      <c r="F29" s="476"/>
      <c r="G29" s="478"/>
      <c r="H29" s="476"/>
      <c r="I29" s="571"/>
      <c r="J29" s="476"/>
      <c r="K29" s="489"/>
      <c r="L29" s="476"/>
      <c r="M29" s="568"/>
      <c r="N29" s="566"/>
      <c r="R29" s="141"/>
      <c r="S29" s="141"/>
      <c r="T29" s="141"/>
      <c r="U29" s="126" t="str">
        <f t="shared" si="0"/>
        <v/>
      </c>
    </row>
    <row r="30" spans="1:22" ht="52" x14ac:dyDescent="0.6">
      <c r="A30" s="470"/>
      <c r="B30" s="473"/>
      <c r="C30" s="148" t="s">
        <v>282</v>
      </c>
      <c r="D30" s="145" t="s">
        <v>185</v>
      </c>
      <c r="E30" s="476"/>
      <c r="F30" s="476"/>
      <c r="G30" s="478"/>
      <c r="H30" s="476"/>
      <c r="I30" s="571"/>
      <c r="J30" s="476"/>
      <c r="K30" s="489"/>
      <c r="L30" s="476"/>
      <c r="M30" s="568"/>
      <c r="N30" s="566"/>
      <c r="R30" s="141"/>
      <c r="S30" s="141"/>
      <c r="T30" s="141"/>
      <c r="U30" s="126" t="str">
        <f t="shared" si="0"/>
        <v/>
      </c>
    </row>
    <row r="31" spans="1:22" ht="52" x14ac:dyDescent="0.6">
      <c r="A31" s="470"/>
      <c r="B31" s="473"/>
      <c r="C31" s="148" t="s">
        <v>283</v>
      </c>
      <c r="D31" s="145" t="s">
        <v>185</v>
      </c>
      <c r="E31" s="476"/>
      <c r="F31" s="476"/>
      <c r="G31" s="478"/>
      <c r="H31" s="476"/>
      <c r="I31" s="571"/>
      <c r="J31" s="476"/>
      <c r="K31" s="489"/>
      <c r="L31" s="476"/>
      <c r="M31" s="568"/>
      <c r="N31" s="566"/>
      <c r="R31" s="141"/>
      <c r="S31" s="141"/>
      <c r="T31" s="141"/>
      <c r="U31" s="126" t="str">
        <f t="shared" si="0"/>
        <v/>
      </c>
    </row>
    <row r="32" spans="1:22" ht="52" x14ac:dyDescent="0.6">
      <c r="A32" s="470"/>
      <c r="B32" s="473"/>
      <c r="C32" s="148" t="s">
        <v>284</v>
      </c>
      <c r="D32" s="145" t="s">
        <v>185</v>
      </c>
      <c r="E32" s="476"/>
      <c r="F32" s="476"/>
      <c r="G32" s="478"/>
      <c r="H32" s="476"/>
      <c r="I32" s="571"/>
      <c r="J32" s="476"/>
      <c r="K32" s="489"/>
      <c r="L32" s="476"/>
      <c r="M32" s="568"/>
      <c r="N32" s="566"/>
      <c r="R32" s="141"/>
      <c r="S32" s="141"/>
      <c r="T32" s="141"/>
      <c r="U32" s="126" t="str">
        <f t="shared" si="0"/>
        <v/>
      </c>
    </row>
    <row r="33" spans="1:22" ht="26" x14ac:dyDescent="0.6">
      <c r="A33" s="470"/>
      <c r="B33" s="473"/>
      <c r="C33" s="148" t="s">
        <v>285</v>
      </c>
      <c r="D33" s="145" t="s">
        <v>185</v>
      </c>
      <c r="E33" s="476"/>
      <c r="F33" s="476"/>
      <c r="G33" s="478"/>
      <c r="H33" s="476"/>
      <c r="I33" s="571"/>
      <c r="J33" s="476"/>
      <c r="K33" s="489"/>
      <c r="L33" s="476"/>
      <c r="M33" s="568"/>
      <c r="N33" s="566"/>
      <c r="R33" s="141"/>
      <c r="S33" s="141"/>
      <c r="T33" s="141"/>
      <c r="U33" s="126" t="str">
        <f t="shared" si="0"/>
        <v/>
      </c>
    </row>
    <row r="34" spans="1:22" ht="52" x14ac:dyDescent="0.6">
      <c r="A34" s="470"/>
      <c r="B34" s="473"/>
      <c r="C34" s="148" t="s">
        <v>286</v>
      </c>
      <c r="D34" s="145" t="s">
        <v>185</v>
      </c>
      <c r="E34" s="476"/>
      <c r="F34" s="476"/>
      <c r="G34" s="478"/>
      <c r="H34" s="476"/>
      <c r="I34" s="571"/>
      <c r="J34" s="476"/>
      <c r="K34" s="489"/>
      <c r="L34" s="476"/>
      <c r="M34" s="568"/>
      <c r="N34" s="566"/>
      <c r="R34" s="141"/>
      <c r="S34" s="141"/>
      <c r="T34" s="141"/>
      <c r="U34" s="126" t="str">
        <f t="shared" si="0"/>
        <v/>
      </c>
    </row>
    <row r="35" spans="1:22" ht="52.5" thickBot="1" x14ac:dyDescent="0.65">
      <c r="A35" s="517"/>
      <c r="B35" s="474"/>
      <c r="C35" s="149" t="s">
        <v>287</v>
      </c>
      <c r="D35" s="151" t="s">
        <v>189</v>
      </c>
      <c r="E35" s="483"/>
      <c r="F35" s="483"/>
      <c r="G35" s="519"/>
      <c r="H35" s="483"/>
      <c r="I35" s="572"/>
      <c r="J35" s="483"/>
      <c r="K35" s="490"/>
      <c r="L35" s="483"/>
      <c r="M35" s="569"/>
      <c r="N35" s="567"/>
      <c r="R35" s="141"/>
      <c r="S35" s="141"/>
      <c r="T35" s="141"/>
      <c r="U35" s="126" t="str">
        <f t="shared" si="0"/>
        <v/>
      </c>
    </row>
    <row r="36" spans="1:22" ht="52" x14ac:dyDescent="0.6">
      <c r="A36" s="516" t="s">
        <v>288</v>
      </c>
      <c r="B36" s="472" t="s">
        <v>105</v>
      </c>
      <c r="C36" s="150" t="s">
        <v>289</v>
      </c>
      <c r="D36" s="150" t="s">
        <v>189</v>
      </c>
      <c r="E36" s="487" t="s">
        <v>88</v>
      </c>
      <c r="F36" s="487" t="s">
        <v>88</v>
      </c>
      <c r="G36" s="518" t="s">
        <v>88</v>
      </c>
      <c r="H36" s="487" t="s">
        <v>88</v>
      </c>
      <c r="I36" s="570" t="s">
        <v>88</v>
      </c>
      <c r="J36" s="487" t="s">
        <v>120</v>
      </c>
      <c r="K36" s="488" t="s">
        <v>367</v>
      </c>
      <c r="L36" s="487" t="s">
        <v>189</v>
      </c>
      <c r="M36" s="416"/>
      <c r="N36" s="416"/>
      <c r="R36" s="141" t="str">
        <f>IF(OR(J36='Drop downs'!$G$7,J36='Drop downs'!$G$5), B36&amp;": "&amp;K36&amp;CHAR(10),"")</f>
        <v/>
      </c>
      <c r="S36" s="141" t="str">
        <f>IF(J36='Drop downs'!$G$2,B36&amp;": "&amp;K36&amp;""," ")</f>
        <v xml:space="preserve"> </v>
      </c>
      <c r="T36" s="141" t="str">
        <f>IF(GR1_Development_Standard!E36='Drop downs'!$B$6,GR1_Development_Standard!B36&amp;": "&amp;GR1_Development_Standard!K36&amp;"","")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568"/>
      <c r="N37" s="568"/>
      <c r="R37" s="141"/>
      <c r="S37" s="141"/>
      <c r="T37" s="141"/>
      <c r="U37" s="126" t="str">
        <f t="shared" si="0"/>
        <v/>
      </c>
    </row>
    <row r="38" spans="1:22" ht="52" x14ac:dyDescent="0.6">
      <c r="A38" s="470"/>
      <c r="B38" s="473"/>
      <c r="C38" s="145" t="s">
        <v>291</v>
      </c>
      <c r="D38" s="145" t="s">
        <v>189</v>
      </c>
      <c r="E38" s="476"/>
      <c r="F38" s="476"/>
      <c r="G38" s="478"/>
      <c r="H38" s="476"/>
      <c r="I38" s="571"/>
      <c r="J38" s="476"/>
      <c r="K38" s="489"/>
      <c r="L38" s="476"/>
      <c r="M38" s="568"/>
      <c r="N38" s="568"/>
      <c r="R38" s="141"/>
      <c r="S38" s="141"/>
      <c r="T38" s="141"/>
      <c r="U38" s="126" t="str">
        <f t="shared" si="0"/>
        <v/>
      </c>
    </row>
    <row r="39" spans="1:22" ht="78" x14ac:dyDescent="0.6">
      <c r="A39" s="470"/>
      <c r="B39" s="473"/>
      <c r="C39" s="145" t="s">
        <v>292</v>
      </c>
      <c r="D39" s="145" t="s">
        <v>189</v>
      </c>
      <c r="E39" s="476"/>
      <c r="F39" s="476"/>
      <c r="G39" s="478"/>
      <c r="H39" s="476"/>
      <c r="I39" s="571"/>
      <c r="J39" s="476"/>
      <c r="K39" s="489"/>
      <c r="L39" s="476"/>
      <c r="M39" s="568"/>
      <c r="N39" s="568"/>
      <c r="R39" s="141"/>
      <c r="S39" s="141"/>
      <c r="T39" s="141"/>
      <c r="U39" s="126" t="str">
        <f t="shared" si="0"/>
        <v/>
      </c>
    </row>
    <row r="40" spans="1:22" ht="104" x14ac:dyDescent="0.6">
      <c r="A40" s="470"/>
      <c r="B40" s="473"/>
      <c r="C40" s="145" t="s">
        <v>293</v>
      </c>
      <c r="D40" s="145" t="s">
        <v>189</v>
      </c>
      <c r="E40" s="476"/>
      <c r="F40" s="476"/>
      <c r="G40" s="478"/>
      <c r="H40" s="476"/>
      <c r="I40" s="571"/>
      <c r="J40" s="476"/>
      <c r="K40" s="489"/>
      <c r="L40" s="476"/>
      <c r="M40" s="568"/>
      <c r="N40" s="568"/>
      <c r="R40" s="141"/>
      <c r="S40" s="141"/>
      <c r="T40" s="141"/>
      <c r="U40" s="126" t="str">
        <f t="shared" si="0"/>
        <v/>
      </c>
    </row>
    <row r="41" spans="1:22" ht="78.5" thickBot="1" x14ac:dyDescent="0.65">
      <c r="A41" s="517"/>
      <c r="B41" s="474"/>
      <c r="C41" s="151" t="s">
        <v>294</v>
      </c>
      <c r="D41" s="145" t="s">
        <v>189</v>
      </c>
      <c r="E41" s="483"/>
      <c r="F41" s="483"/>
      <c r="G41" s="519"/>
      <c r="H41" s="483"/>
      <c r="I41" s="572"/>
      <c r="J41" s="483"/>
      <c r="K41" s="490"/>
      <c r="L41" s="483"/>
      <c r="M41" s="569"/>
      <c r="N41" s="569"/>
      <c r="R41" s="141"/>
      <c r="S41" s="141"/>
      <c r="T41" s="141"/>
      <c r="U41" s="126" t="str">
        <f t="shared" si="0"/>
        <v/>
      </c>
    </row>
    <row r="42" spans="1:22" ht="78" x14ac:dyDescent="0.6">
      <c r="A42" s="516" t="s">
        <v>295</v>
      </c>
      <c r="B42" s="472" t="s">
        <v>106</v>
      </c>
      <c r="C42" s="150" t="s">
        <v>296</v>
      </c>
      <c r="D42" s="150" t="s">
        <v>185</v>
      </c>
      <c r="E42" s="487" t="s">
        <v>88</v>
      </c>
      <c r="F42" s="487" t="s">
        <v>88</v>
      </c>
      <c r="G42" s="518" t="s">
        <v>88</v>
      </c>
      <c r="H42" s="487" t="s">
        <v>88</v>
      </c>
      <c r="I42" s="570" t="s">
        <v>88</v>
      </c>
      <c r="J42" s="487" t="s">
        <v>120</v>
      </c>
      <c r="K42" s="488" t="s">
        <v>367</v>
      </c>
      <c r="L42" s="487" t="s">
        <v>189</v>
      </c>
      <c r="M42" s="416"/>
      <c r="N42" s="439"/>
      <c r="R42" s="141" t="str">
        <f>IF(OR(J42='Drop downs'!$G$7,J42='Drop downs'!$G$5), B42&amp;": "&amp;K42&amp;CHAR(10),"")</f>
        <v/>
      </c>
      <c r="S42" s="141" t="str">
        <f>IF(J42='Drop downs'!$G$2,B42&amp;": "&amp;K42&amp;""," ")</f>
        <v xml:space="preserve"> </v>
      </c>
      <c r="T42" s="141" t="str">
        <f>IF(GR1_Development_Standard!E42='Drop downs'!$B$6,GR1_Development_Standard!B42&amp;": "&amp;GR1_Development_Standard!K42&amp;"","")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568"/>
      <c r="N43" s="566"/>
      <c r="R43" s="141"/>
      <c r="S43" s="141"/>
      <c r="T43" s="141"/>
      <c r="U43" s="126" t="str">
        <f t="shared" si="0"/>
        <v/>
      </c>
    </row>
    <row r="44" spans="1:22" ht="52" x14ac:dyDescent="0.6">
      <c r="A44" s="470"/>
      <c r="B44" s="473"/>
      <c r="C44" s="145" t="s">
        <v>298</v>
      </c>
      <c r="D44" s="145" t="s">
        <v>189</v>
      </c>
      <c r="E44" s="476"/>
      <c r="F44" s="476"/>
      <c r="G44" s="478"/>
      <c r="H44" s="476"/>
      <c r="I44" s="571"/>
      <c r="J44" s="476"/>
      <c r="K44" s="489"/>
      <c r="L44" s="476"/>
      <c r="M44" s="568"/>
      <c r="N44" s="566"/>
      <c r="R44" s="141"/>
      <c r="S44" s="141"/>
      <c r="T44" s="141"/>
      <c r="U44" s="126" t="str">
        <f t="shared" si="0"/>
        <v/>
      </c>
    </row>
    <row r="45" spans="1:22" ht="52" x14ac:dyDescent="0.6">
      <c r="A45" s="470"/>
      <c r="B45" s="473"/>
      <c r="C45" s="145" t="s">
        <v>299</v>
      </c>
      <c r="D45" s="145" t="s">
        <v>189</v>
      </c>
      <c r="E45" s="476"/>
      <c r="F45" s="476"/>
      <c r="G45" s="478"/>
      <c r="H45" s="476"/>
      <c r="I45" s="571"/>
      <c r="J45" s="476"/>
      <c r="K45" s="489"/>
      <c r="L45" s="476"/>
      <c r="M45" s="568"/>
      <c r="N45" s="566"/>
      <c r="R45" s="141"/>
      <c r="S45" s="141"/>
      <c r="T45" s="141"/>
      <c r="U45" s="126" t="str">
        <f t="shared" si="0"/>
        <v/>
      </c>
    </row>
    <row r="46" spans="1:22" ht="78.5" thickBot="1" x14ac:dyDescent="0.65">
      <c r="A46" s="517"/>
      <c r="B46" s="474"/>
      <c r="C46" s="151" t="s">
        <v>300</v>
      </c>
      <c r="D46" s="151" t="s">
        <v>185</v>
      </c>
      <c r="E46" s="483"/>
      <c r="F46" s="483"/>
      <c r="G46" s="519"/>
      <c r="H46" s="483"/>
      <c r="I46" s="572"/>
      <c r="J46" s="483"/>
      <c r="K46" s="490"/>
      <c r="L46" s="483"/>
      <c r="M46" s="569"/>
      <c r="N46" s="567"/>
      <c r="R46" s="141"/>
      <c r="S46" s="141"/>
      <c r="T46" s="141"/>
      <c r="U46" s="126" t="str">
        <f t="shared" si="0"/>
        <v/>
      </c>
    </row>
    <row r="47" spans="1:22" ht="130" x14ac:dyDescent="0.6">
      <c r="A47" s="516" t="s">
        <v>301</v>
      </c>
      <c r="B47" s="472" t="s">
        <v>107</v>
      </c>
      <c r="C47" s="150" t="s">
        <v>302</v>
      </c>
      <c r="D47" s="150" t="s">
        <v>185</v>
      </c>
      <c r="E47" s="487" t="s">
        <v>353</v>
      </c>
      <c r="F47" s="487" t="s">
        <v>354</v>
      </c>
      <c r="G47" s="518" t="s">
        <v>358</v>
      </c>
      <c r="H47" s="487" t="s">
        <v>407</v>
      </c>
      <c r="I47" s="570" t="s">
        <v>413</v>
      </c>
      <c r="J47" s="487" t="s">
        <v>116</v>
      </c>
      <c r="K47" s="488" t="s">
        <v>415</v>
      </c>
      <c r="L47" s="487" t="s">
        <v>189</v>
      </c>
      <c r="M47" s="416"/>
      <c r="N47" s="416"/>
      <c r="R47" s="141" t="str">
        <f>IF(OR(J47='Drop downs'!$G$7,J47='Drop downs'!$G$5), B47&amp;": "&amp;K47&amp;CHAR(10),"")</f>
        <v/>
      </c>
      <c r="S47" s="141" t="str">
        <f>IF(J47='Drop downs'!$G$2,B47&amp;": "&amp;K47&amp;""," ")</f>
        <v xml:space="preserve">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T47" s="141" t="str">
        <f>IF(GR1_Development_Standard!E47='Drop downs'!$B$6,GR1_Development_Standard!B47&amp;": "&amp;GR1_Development_Standard!K47&amp;"","")</f>
        <v/>
      </c>
      <c r="U47" s="126" t="str">
        <f t="shared" si="0"/>
        <v/>
      </c>
      <c r="V47" s="126" t="str">
        <f>IF(N47&gt;0,B47&amp;":"&amp;N47&amp;"
","")</f>
        <v/>
      </c>
    </row>
    <row r="48" spans="1:22" ht="154.5" customHeight="1" thickBot="1" x14ac:dyDescent="0.65">
      <c r="A48" s="471"/>
      <c r="B48" s="474"/>
      <c r="C48" s="146" t="s">
        <v>303</v>
      </c>
      <c r="D48" s="146" t="s">
        <v>185</v>
      </c>
      <c r="E48" s="428"/>
      <c r="F48" s="428"/>
      <c r="G48" s="479"/>
      <c r="H48" s="428"/>
      <c r="I48" s="574"/>
      <c r="J48" s="428"/>
      <c r="K48" s="500"/>
      <c r="L48" s="428"/>
      <c r="M48" s="569"/>
      <c r="N48" s="569"/>
      <c r="R48" s="141" t="str">
        <f>IF(OR(J48='Drop downs'!$G$7,J48='Drop downs'!$G$5), B48&amp;": "&amp;K48&amp;CHAR(10),"")</f>
        <v/>
      </c>
      <c r="S48" s="141" t="str">
        <f>IF(J48='Drop downs'!$G$2,B48&amp;": "&amp;K48&amp;""," ")</f>
        <v xml:space="preserve"> </v>
      </c>
      <c r="T48" s="141" t="str">
        <f>IF(GR1_Development_Standard!E48='Drop downs'!$B$6,GR1_Development_Standard!B48&amp;": "&amp;GR1_Development_Standard!K48&amp;"","")</f>
        <v xml:space="preserve">: </v>
      </c>
      <c r="U48" s="126" t="str">
        <f t="shared" si="0"/>
        <v/>
      </c>
    </row>
    <row r="49" spans="1:22" ht="78" x14ac:dyDescent="0.6">
      <c r="A49" s="469" t="s">
        <v>304</v>
      </c>
      <c r="B49" s="472" t="s">
        <v>108</v>
      </c>
      <c r="C49" s="140" t="s">
        <v>305</v>
      </c>
      <c r="D49" s="140" t="s">
        <v>185</v>
      </c>
      <c r="E49" s="475" t="s">
        <v>353</v>
      </c>
      <c r="F49" s="475" t="s">
        <v>354</v>
      </c>
      <c r="G49" s="477" t="s">
        <v>358</v>
      </c>
      <c r="H49" s="475" t="s">
        <v>356</v>
      </c>
      <c r="I49" s="573" t="s">
        <v>357</v>
      </c>
      <c r="J49" s="475" t="s">
        <v>119</v>
      </c>
      <c r="K49" s="499" t="s">
        <v>416</v>
      </c>
      <c r="L49" s="475" t="s">
        <v>189</v>
      </c>
      <c r="M49" s="439"/>
      <c r="N49" s="439" t="s">
        <v>417</v>
      </c>
      <c r="R49" s="141" t="str">
        <f>IF(OR(J49='Drop downs'!$G$7,J49='Drop downs'!$G$5), B49&amp;": "&amp;K49&amp;CHAR(10),"")</f>
        <v/>
      </c>
      <c r="S49" s="141" t="str">
        <f>IF(J49='Drop downs'!$G$2,B49&amp;": "&amp;K49&amp;""," ")</f>
        <v xml:space="preserve"> </v>
      </c>
      <c r="T49" s="141" t="str">
        <f>IF(GR1_Development_Standard!E49='Drop downs'!$B$6,GR1_Development_Standard!B49&amp;": "&amp;GR1_Development_Standard!K49&amp;"","")</f>
        <v/>
      </c>
      <c r="U49" s="126" t="str">
        <f t="shared" si="0"/>
        <v/>
      </c>
      <c r="V49" s="126" t="str">
        <f>IF(N49&gt;0,B49&amp;":"&amp;N49&amp;"
","")</f>
        <v xml:space="preserve">IIA8:Cross referencing to policy CN1 Sustainable Design &amp; Retrofitting and CN2 Energy Infrastructure could strengthen the policy. 
</v>
      </c>
    </row>
    <row r="50" spans="1:22" ht="107.25" customHeight="1" x14ac:dyDescent="0.6">
      <c r="A50" s="470"/>
      <c r="B50" s="473"/>
      <c r="C50" s="142" t="s">
        <v>306</v>
      </c>
      <c r="D50" s="142" t="s">
        <v>185</v>
      </c>
      <c r="E50" s="476"/>
      <c r="F50" s="476"/>
      <c r="G50" s="478"/>
      <c r="H50" s="476"/>
      <c r="I50" s="571"/>
      <c r="J50" s="476"/>
      <c r="K50" s="489"/>
      <c r="L50" s="476"/>
      <c r="M50" s="566"/>
      <c r="N50" s="566"/>
      <c r="R50" s="141"/>
      <c r="S50" s="141"/>
      <c r="T50" s="141"/>
      <c r="U50" s="126" t="str">
        <f t="shared" si="0"/>
        <v/>
      </c>
    </row>
    <row r="51" spans="1:22" ht="95.25" customHeight="1" x14ac:dyDescent="0.6">
      <c r="A51" s="470"/>
      <c r="B51" s="473"/>
      <c r="C51" s="152" t="s">
        <v>307</v>
      </c>
      <c r="D51" s="142" t="s">
        <v>189</v>
      </c>
      <c r="E51" s="476"/>
      <c r="F51" s="476"/>
      <c r="G51" s="478"/>
      <c r="H51" s="476"/>
      <c r="I51" s="571"/>
      <c r="J51" s="476"/>
      <c r="K51" s="489"/>
      <c r="L51" s="476"/>
      <c r="M51" s="566"/>
      <c r="N51" s="566"/>
      <c r="R51" s="141"/>
      <c r="S51" s="141"/>
      <c r="T51" s="141"/>
      <c r="U51" s="126" t="str">
        <f t="shared" si="0"/>
        <v/>
      </c>
    </row>
    <row r="52" spans="1:22" ht="103.5" customHeight="1" x14ac:dyDescent="0.6">
      <c r="A52" s="470"/>
      <c r="B52" s="473"/>
      <c r="C52" s="142" t="s">
        <v>308</v>
      </c>
      <c r="D52" s="142" t="s">
        <v>185</v>
      </c>
      <c r="E52" s="476"/>
      <c r="F52" s="476"/>
      <c r="G52" s="478"/>
      <c r="H52" s="476"/>
      <c r="I52" s="571"/>
      <c r="J52" s="476"/>
      <c r="K52" s="489"/>
      <c r="L52" s="476"/>
      <c r="M52" s="566"/>
      <c r="N52" s="566"/>
      <c r="R52" s="141"/>
      <c r="S52" s="141"/>
      <c r="T52" s="141"/>
      <c r="U52" s="126" t="str">
        <f t="shared" si="0"/>
        <v/>
      </c>
    </row>
    <row r="53" spans="1:22" ht="26.5" thickBot="1" x14ac:dyDescent="0.65">
      <c r="A53" s="471"/>
      <c r="B53" s="474"/>
      <c r="C53" s="143" t="s">
        <v>309</v>
      </c>
      <c r="D53" s="142" t="s">
        <v>185</v>
      </c>
      <c r="E53" s="428"/>
      <c r="F53" s="428"/>
      <c r="G53" s="479"/>
      <c r="H53" s="428"/>
      <c r="I53" s="574"/>
      <c r="J53" s="428"/>
      <c r="K53" s="500"/>
      <c r="L53" s="428"/>
      <c r="M53" s="567"/>
      <c r="N53" s="567"/>
      <c r="R53" s="141"/>
      <c r="S53" s="141"/>
      <c r="T53" s="141"/>
      <c r="U53" s="126" t="str">
        <f t="shared" si="0"/>
        <v/>
      </c>
    </row>
    <row r="54" spans="1:22" ht="129.75" customHeight="1" x14ac:dyDescent="0.6">
      <c r="A54" s="469" t="s">
        <v>310</v>
      </c>
      <c r="B54" s="472" t="s">
        <v>109</v>
      </c>
      <c r="C54" s="153" t="s">
        <v>311</v>
      </c>
      <c r="D54" s="140" t="s">
        <v>185</v>
      </c>
      <c r="E54" s="475" t="s">
        <v>353</v>
      </c>
      <c r="F54" s="475" t="s">
        <v>354</v>
      </c>
      <c r="G54" s="477" t="s">
        <v>358</v>
      </c>
      <c r="H54" s="475" t="s">
        <v>356</v>
      </c>
      <c r="I54" s="573" t="s">
        <v>357</v>
      </c>
      <c r="J54" s="475" t="s">
        <v>119</v>
      </c>
      <c r="K54" s="575" t="s">
        <v>418</v>
      </c>
      <c r="L54" s="493" t="s">
        <v>189</v>
      </c>
      <c r="M54" s="581"/>
      <c r="N54" s="439" t="s">
        <v>419</v>
      </c>
      <c r="R54" s="141" t="str">
        <f>IF(OR(J54='Drop downs'!$G$7,J54='Drop downs'!$G$5), B54&amp;": "&amp;K54&amp;CHAR(10),"")</f>
        <v/>
      </c>
      <c r="S54" s="141" t="str">
        <f>IF(J54='Drop downs'!$G$2,B54&amp;": "&amp;K54&amp;""," ")</f>
        <v xml:space="preserve"> </v>
      </c>
      <c r="T54" s="141" t="str">
        <f>IF(GR1_Development_Standard!E54='Drop downs'!$B$6,GR1_Development_Standard!B54&amp;": "&amp;GR1_Development_Standard!K54&amp;"","")</f>
        <v/>
      </c>
      <c r="U54" s="126" t="str">
        <f t="shared" si="0"/>
        <v/>
      </c>
      <c r="V54" s="126" t="str">
        <f>IF(N54&gt;0,B54&amp;":"&amp;N54&amp;"
","")</f>
        <v xml:space="preserve">IIA9:Cross referencing to policy CN1 Sustainable Design &amp; Retrofitting, CN2 Energy Infrastructure and GI3 Biodiversity could strengthen the policy. 
</v>
      </c>
    </row>
    <row r="55" spans="1:22" ht="123.75" customHeight="1" x14ac:dyDescent="0.6">
      <c r="A55" s="470"/>
      <c r="B55" s="473"/>
      <c r="C55" s="154" t="s">
        <v>312</v>
      </c>
      <c r="D55" s="142" t="s">
        <v>185</v>
      </c>
      <c r="E55" s="476"/>
      <c r="F55" s="476"/>
      <c r="G55" s="478"/>
      <c r="H55" s="476"/>
      <c r="I55" s="571"/>
      <c r="J55" s="476"/>
      <c r="K55" s="576"/>
      <c r="L55" s="494"/>
      <c r="M55" s="582"/>
      <c r="N55" s="566"/>
      <c r="R55" s="141"/>
      <c r="S55" s="141"/>
      <c r="T55" s="141"/>
      <c r="U55" s="126" t="str">
        <f t="shared" si="0"/>
        <v/>
      </c>
    </row>
    <row r="56" spans="1:22" ht="193.5" customHeight="1" thickBot="1" x14ac:dyDescent="0.65">
      <c r="A56" s="471"/>
      <c r="B56" s="474"/>
      <c r="C56" s="155" t="s">
        <v>313</v>
      </c>
      <c r="D56" s="143" t="s">
        <v>185</v>
      </c>
      <c r="E56" s="428"/>
      <c r="F56" s="428"/>
      <c r="G56" s="479"/>
      <c r="H56" s="428"/>
      <c r="I56" s="574"/>
      <c r="J56" s="428"/>
      <c r="K56" s="577"/>
      <c r="L56" s="495"/>
      <c r="M56" s="583"/>
      <c r="N56" s="567"/>
      <c r="R56" s="141"/>
      <c r="S56" s="141"/>
      <c r="T56" s="141"/>
      <c r="U56" s="126" t="str">
        <f t="shared" si="0"/>
        <v/>
      </c>
    </row>
    <row r="57" spans="1:22" ht="80.25" customHeight="1" x14ac:dyDescent="0.6">
      <c r="A57" s="469" t="s">
        <v>314</v>
      </c>
      <c r="B57" s="472" t="s">
        <v>110</v>
      </c>
      <c r="C57" s="140" t="s">
        <v>315</v>
      </c>
      <c r="D57" s="140" t="s">
        <v>189</v>
      </c>
      <c r="E57" s="475" t="s">
        <v>353</v>
      </c>
      <c r="F57" s="475" t="s">
        <v>398</v>
      </c>
      <c r="G57" s="477" t="s">
        <v>358</v>
      </c>
      <c r="H57" s="475" t="s">
        <v>407</v>
      </c>
      <c r="I57" s="573" t="s">
        <v>413</v>
      </c>
      <c r="J57" s="475" t="s">
        <v>402</v>
      </c>
      <c r="K57" s="499" t="s">
        <v>420</v>
      </c>
      <c r="L57" s="475" t="s">
        <v>189</v>
      </c>
      <c r="M57" s="416"/>
      <c r="N57" s="416"/>
      <c r="R57" s="141" t="str">
        <f>IF(OR(J57='Drop downs'!$G$7,J57='Drop downs'!$G$5), B57&amp;": "&amp;K57&amp;CHAR(10),"")</f>
        <v/>
      </c>
      <c r="S57" s="141" t="str">
        <f>IF(J57='Drop downs'!$G$2,B57&amp;": "&amp;K57&amp;""," ")</f>
        <v xml:space="preserve"> </v>
      </c>
      <c r="T57" s="141" t="str">
        <f>IF(GR1_Development_Standard!E57='Drop downs'!$B$6,GR1_Development_Standard!B57&amp;": "&amp;GR1_Development_Standard!K57&amp;"","")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568"/>
      <c r="N58" s="568"/>
      <c r="R58" s="141"/>
      <c r="S58" s="141"/>
      <c r="T58" s="141"/>
      <c r="U58" s="126" t="str">
        <f t="shared" si="0"/>
        <v/>
      </c>
    </row>
    <row r="59" spans="1:22" ht="52" x14ac:dyDescent="0.6">
      <c r="A59" s="470"/>
      <c r="B59" s="473"/>
      <c r="C59" s="142" t="s">
        <v>317</v>
      </c>
      <c r="D59" s="142" t="s">
        <v>185</v>
      </c>
      <c r="E59" s="476"/>
      <c r="F59" s="476"/>
      <c r="G59" s="478"/>
      <c r="H59" s="476"/>
      <c r="I59" s="571"/>
      <c r="J59" s="476"/>
      <c r="K59" s="489"/>
      <c r="L59" s="476"/>
      <c r="M59" s="568"/>
      <c r="N59" s="568"/>
      <c r="R59" s="141"/>
      <c r="S59" s="141"/>
      <c r="T59" s="141"/>
      <c r="U59" s="126" t="str">
        <f t="shared" si="0"/>
        <v/>
      </c>
    </row>
    <row r="60" spans="1:22" ht="52" x14ac:dyDescent="0.6">
      <c r="A60" s="470"/>
      <c r="B60" s="473"/>
      <c r="C60" s="142" t="s">
        <v>318</v>
      </c>
      <c r="D60" s="142" t="s">
        <v>185</v>
      </c>
      <c r="E60" s="476"/>
      <c r="F60" s="476"/>
      <c r="G60" s="478"/>
      <c r="H60" s="476"/>
      <c r="I60" s="571"/>
      <c r="J60" s="476"/>
      <c r="K60" s="489"/>
      <c r="L60" s="476"/>
      <c r="M60" s="568"/>
      <c r="N60" s="568"/>
      <c r="R60" s="141"/>
      <c r="S60" s="141"/>
      <c r="T60" s="141"/>
      <c r="U60" s="126" t="str">
        <f t="shared" si="0"/>
        <v/>
      </c>
    </row>
    <row r="61" spans="1:22" ht="26" x14ac:dyDescent="0.6">
      <c r="A61" s="470"/>
      <c r="B61" s="473"/>
      <c r="C61" s="142" t="s">
        <v>319</v>
      </c>
      <c r="D61" s="142" t="s">
        <v>185</v>
      </c>
      <c r="E61" s="476"/>
      <c r="F61" s="476"/>
      <c r="G61" s="478"/>
      <c r="H61" s="476"/>
      <c r="I61" s="571"/>
      <c r="J61" s="476"/>
      <c r="K61" s="489"/>
      <c r="L61" s="476"/>
      <c r="M61" s="568"/>
      <c r="N61" s="568"/>
      <c r="R61" s="141"/>
      <c r="S61" s="141"/>
      <c r="T61" s="141"/>
      <c r="U61" s="126" t="str">
        <f t="shared" si="0"/>
        <v/>
      </c>
    </row>
    <row r="62" spans="1:22" ht="26" x14ac:dyDescent="0.6">
      <c r="A62" s="470"/>
      <c r="B62" s="473"/>
      <c r="C62" s="142" t="s">
        <v>320</v>
      </c>
      <c r="D62" s="142" t="s">
        <v>185</v>
      </c>
      <c r="E62" s="476"/>
      <c r="F62" s="476"/>
      <c r="G62" s="478"/>
      <c r="H62" s="476"/>
      <c r="I62" s="571"/>
      <c r="J62" s="476"/>
      <c r="K62" s="489"/>
      <c r="L62" s="476"/>
      <c r="M62" s="568"/>
      <c r="N62" s="568"/>
      <c r="R62" s="141"/>
      <c r="S62" s="141"/>
      <c r="T62" s="141"/>
      <c r="U62" s="126" t="str">
        <f t="shared" si="0"/>
        <v/>
      </c>
    </row>
    <row r="63" spans="1:22" ht="78" x14ac:dyDescent="0.6">
      <c r="A63" s="470"/>
      <c r="B63" s="473"/>
      <c r="C63" s="142" t="s">
        <v>321</v>
      </c>
      <c r="D63" s="142" t="s">
        <v>185</v>
      </c>
      <c r="E63" s="476"/>
      <c r="F63" s="476"/>
      <c r="G63" s="478"/>
      <c r="H63" s="476"/>
      <c r="I63" s="571"/>
      <c r="J63" s="476"/>
      <c r="K63" s="489"/>
      <c r="L63" s="476"/>
      <c r="M63" s="568"/>
      <c r="N63" s="568"/>
      <c r="R63" s="141"/>
      <c r="S63" s="141"/>
      <c r="T63" s="141"/>
      <c r="U63" s="126" t="str">
        <f t="shared" si="0"/>
        <v/>
      </c>
    </row>
    <row r="64" spans="1:22" ht="26.5" thickBot="1" x14ac:dyDescent="0.65">
      <c r="A64" s="471"/>
      <c r="B64" s="474"/>
      <c r="C64" s="143" t="s">
        <v>322</v>
      </c>
      <c r="D64" s="143" t="s">
        <v>189</v>
      </c>
      <c r="E64" s="428"/>
      <c r="F64" s="428"/>
      <c r="G64" s="479"/>
      <c r="H64" s="428"/>
      <c r="I64" s="574"/>
      <c r="J64" s="428"/>
      <c r="K64" s="500"/>
      <c r="L64" s="428"/>
      <c r="M64" s="569"/>
      <c r="N64" s="569"/>
      <c r="R64" s="141"/>
      <c r="S64" s="141"/>
      <c r="T64" s="141"/>
      <c r="U64" s="126" t="str">
        <f t="shared" si="0"/>
        <v/>
      </c>
    </row>
    <row r="65" spans="1:23" ht="52" x14ac:dyDescent="0.6">
      <c r="A65" s="469" t="s">
        <v>843</v>
      </c>
      <c r="B65" s="472" t="s">
        <v>111</v>
      </c>
      <c r="C65" s="147" t="s">
        <v>845</v>
      </c>
      <c r="D65" s="140" t="s">
        <v>185</v>
      </c>
      <c r="E65" s="475" t="s">
        <v>364</v>
      </c>
      <c r="F65" s="475" t="s">
        <v>401</v>
      </c>
      <c r="G65" s="477" t="s">
        <v>358</v>
      </c>
      <c r="H65" s="475" t="s">
        <v>407</v>
      </c>
      <c r="I65" s="573" t="s">
        <v>413</v>
      </c>
      <c r="J65" s="475" t="s">
        <v>402</v>
      </c>
      <c r="K65" s="499" t="s">
        <v>421</v>
      </c>
      <c r="L65" s="475" t="s">
        <v>189</v>
      </c>
      <c r="M65" s="416"/>
      <c r="N65" s="439" t="s">
        <v>422</v>
      </c>
      <c r="R65" s="141" t="str">
        <f>IF(OR(J65='Drop downs'!$G$7,J65='Drop downs'!$G$5), B65&amp;": "&amp;K65&amp;CHAR(10),"")</f>
        <v/>
      </c>
      <c r="S65" s="141" t="str">
        <f>IF(J65='Drop downs'!$G$2,B65&amp;": "&amp;K65&amp;""," ")</f>
        <v xml:space="preserve"> </v>
      </c>
      <c r="T65" s="141" t="str">
        <f>IF(GR1_Development_Standard!E65='Drop downs'!$B$6,GR1_Development_Standard!B65&amp;": "&amp;GR1_Development_Standard!K65&amp;"","")</f>
        <v/>
      </c>
      <c r="U65" s="126" t="str">
        <f t="shared" si="0"/>
        <v/>
      </c>
      <c r="V65" s="126" t="str">
        <f>IF(N65&gt;0,B65&amp;":"&amp;N65&amp;"
","")</f>
        <v xml:space="preserve">IIA11:The policy could mention heritage-led regeneration and responding to local cultural and historic character in order to perform more positively.
</v>
      </c>
      <c r="W65" s="126" t="str">
        <f>IF(O65&gt;0,C65&amp;":"&amp;O65&amp;"
","")</f>
        <v/>
      </c>
    </row>
    <row r="66" spans="1:23" ht="118.5" customHeight="1" x14ac:dyDescent="0.6">
      <c r="A66" s="470"/>
      <c r="B66" s="473"/>
      <c r="C66" s="148" t="s">
        <v>325</v>
      </c>
      <c r="D66" s="142" t="s">
        <v>189</v>
      </c>
      <c r="E66" s="476"/>
      <c r="F66" s="476"/>
      <c r="G66" s="478"/>
      <c r="H66" s="476"/>
      <c r="I66" s="571"/>
      <c r="J66" s="476"/>
      <c r="K66" s="489"/>
      <c r="L66" s="476"/>
      <c r="M66" s="568"/>
      <c r="N66" s="566"/>
      <c r="R66" s="141"/>
      <c r="S66" s="141"/>
      <c r="T66" s="141"/>
      <c r="U66" s="126" t="str">
        <f t="shared" si="0"/>
        <v/>
      </c>
      <c r="V66" s="126" t="str">
        <f t="shared" ref="V66:W73" si="1">IF(N66&gt;0,B66&amp;":"&amp;N66&amp;"
","")</f>
        <v/>
      </c>
      <c r="W66" s="126" t="str">
        <f t="shared" si="1"/>
        <v/>
      </c>
    </row>
    <row r="67" spans="1:23" ht="104" x14ac:dyDescent="0.6">
      <c r="A67" s="470"/>
      <c r="B67" s="473"/>
      <c r="C67" s="148" t="s">
        <v>326</v>
      </c>
      <c r="D67" s="142" t="s">
        <v>185</v>
      </c>
      <c r="E67" s="476"/>
      <c r="F67" s="476"/>
      <c r="G67" s="478"/>
      <c r="H67" s="476"/>
      <c r="I67" s="571"/>
      <c r="J67" s="476"/>
      <c r="K67" s="489"/>
      <c r="L67" s="476"/>
      <c r="M67" s="568"/>
      <c r="N67" s="566"/>
      <c r="R67" s="141"/>
      <c r="S67" s="141"/>
      <c r="T67" s="141"/>
      <c r="U67" s="126" t="str">
        <f t="shared" si="0"/>
        <v/>
      </c>
      <c r="V67" s="126" t="str">
        <f t="shared" si="1"/>
        <v/>
      </c>
      <c r="W67" s="126" t="str">
        <f t="shared" si="1"/>
        <v/>
      </c>
    </row>
    <row r="68" spans="1:23" ht="77.25" customHeight="1" x14ac:dyDescent="0.6">
      <c r="A68" s="470"/>
      <c r="B68" s="473"/>
      <c r="C68" s="148" t="s">
        <v>327</v>
      </c>
      <c r="D68" s="142" t="s">
        <v>189</v>
      </c>
      <c r="E68" s="476"/>
      <c r="F68" s="476"/>
      <c r="G68" s="478"/>
      <c r="H68" s="476"/>
      <c r="I68" s="571"/>
      <c r="J68" s="476"/>
      <c r="K68" s="489"/>
      <c r="L68" s="476"/>
      <c r="M68" s="568"/>
      <c r="N68" s="566"/>
      <c r="R68" s="141"/>
      <c r="S68" s="141"/>
      <c r="T68" s="141"/>
      <c r="U68" s="126" t="str">
        <f t="shared" si="0"/>
        <v/>
      </c>
      <c r="V68" s="126" t="str">
        <f t="shared" si="1"/>
        <v/>
      </c>
      <c r="W68" s="126" t="str">
        <f t="shared" si="1"/>
        <v/>
      </c>
    </row>
    <row r="69" spans="1:23" ht="99.75" customHeight="1" x14ac:dyDescent="0.6">
      <c r="A69" s="470"/>
      <c r="B69" s="473"/>
      <c r="C69" s="148" t="s">
        <v>846</v>
      </c>
      <c r="D69" s="142" t="s">
        <v>189</v>
      </c>
      <c r="E69" s="476"/>
      <c r="F69" s="476"/>
      <c r="G69" s="478"/>
      <c r="H69" s="476"/>
      <c r="I69" s="571"/>
      <c r="J69" s="476"/>
      <c r="K69" s="489"/>
      <c r="L69" s="476"/>
      <c r="M69" s="568"/>
      <c r="N69" s="566"/>
      <c r="R69" s="141"/>
      <c r="S69" s="141"/>
      <c r="T69" s="141"/>
      <c r="U69" s="126" t="str">
        <f t="shared" si="0"/>
        <v/>
      </c>
      <c r="V69" s="126" t="str">
        <f t="shared" si="1"/>
        <v/>
      </c>
      <c r="W69" s="126" t="str">
        <f t="shared" si="1"/>
        <v/>
      </c>
    </row>
    <row r="70" spans="1:23" ht="26" x14ac:dyDescent="0.6">
      <c r="A70" s="470"/>
      <c r="B70" s="473"/>
      <c r="C70" s="148" t="s">
        <v>329</v>
      </c>
      <c r="D70" s="142" t="s">
        <v>185</v>
      </c>
      <c r="E70" s="476"/>
      <c r="F70" s="476"/>
      <c r="G70" s="478"/>
      <c r="H70" s="476"/>
      <c r="I70" s="571"/>
      <c r="J70" s="476"/>
      <c r="K70" s="489"/>
      <c r="L70" s="476"/>
      <c r="M70" s="568"/>
      <c r="N70" s="566"/>
      <c r="R70" s="141"/>
      <c r="S70" s="141"/>
      <c r="T70" s="141"/>
      <c r="U70" s="126" t="str">
        <f t="shared" si="0"/>
        <v/>
      </c>
      <c r="V70" s="126" t="str">
        <f t="shared" si="1"/>
        <v/>
      </c>
      <c r="W70" s="126" t="str">
        <f t="shared" si="1"/>
        <v/>
      </c>
    </row>
    <row r="71" spans="1:23" ht="52.5" thickBot="1" x14ac:dyDescent="0.65">
      <c r="A71" s="471"/>
      <c r="B71" s="474"/>
      <c r="C71" s="156" t="s">
        <v>330</v>
      </c>
      <c r="D71" s="143" t="s">
        <v>189</v>
      </c>
      <c r="E71" s="428"/>
      <c r="F71" s="428"/>
      <c r="G71" s="479"/>
      <c r="H71" s="428"/>
      <c r="I71" s="574"/>
      <c r="J71" s="428"/>
      <c r="K71" s="500"/>
      <c r="L71" s="428"/>
      <c r="M71" s="569"/>
      <c r="N71" s="567"/>
      <c r="R71" s="141"/>
      <c r="S71" s="141"/>
      <c r="T71" s="141"/>
      <c r="U71" s="126" t="str">
        <f t="shared" si="0"/>
        <v/>
      </c>
      <c r="V71" s="126" t="str">
        <f t="shared" si="1"/>
        <v/>
      </c>
      <c r="W71" s="126" t="str">
        <f t="shared" si="1"/>
        <v/>
      </c>
    </row>
    <row r="72" spans="1:23" ht="81" customHeight="1" x14ac:dyDescent="0.6">
      <c r="A72" s="469" t="s">
        <v>331</v>
      </c>
      <c r="B72" s="472" t="s">
        <v>112</v>
      </c>
      <c r="C72" s="147" t="s">
        <v>332</v>
      </c>
      <c r="D72" s="140" t="s">
        <v>185</v>
      </c>
      <c r="E72" s="475" t="s">
        <v>353</v>
      </c>
      <c r="F72" s="475" t="s">
        <v>398</v>
      </c>
      <c r="G72" s="477" t="s">
        <v>358</v>
      </c>
      <c r="H72" s="475" t="s">
        <v>407</v>
      </c>
      <c r="I72" s="573" t="s">
        <v>413</v>
      </c>
      <c r="J72" s="475" t="s">
        <v>402</v>
      </c>
      <c r="K72" s="578" t="s">
        <v>423</v>
      </c>
      <c r="L72" s="475" t="s">
        <v>189</v>
      </c>
      <c r="M72" s="416"/>
      <c r="N72" s="439" t="s">
        <v>424</v>
      </c>
      <c r="R72" s="141" t="str">
        <f>IF(OR(J72='Drop downs'!$G$7,J72='Drop downs'!$G$5), B72&amp;": "&amp;K72&amp;CHAR(10),"")</f>
        <v/>
      </c>
      <c r="S72" s="141" t="str">
        <f>IF(J72='Drop downs'!$G$2,B72&amp;": "&amp;K72&amp;""," ")</f>
        <v xml:space="preserve"> </v>
      </c>
      <c r="T72" s="141" t="str">
        <f>IF(GR1_Development_Standard!E72='Drop downs'!$B$6,GR1_Development_Standard!B72&amp;": "&amp;GR1_Development_Standard!K72&amp;"","")</f>
        <v/>
      </c>
      <c r="U72" s="126" t="str">
        <f t="shared" si="0"/>
        <v/>
      </c>
      <c r="V72" s="126" t="str">
        <f t="shared" si="1"/>
        <v xml:space="preserve">IIA12:The policy could mention protection of landscape and townscape features such as trees and protecting sensitive areas and protected views in order to perform more positively.
</v>
      </c>
      <c r="W72" s="126" t="str">
        <f t="shared" si="1"/>
        <v/>
      </c>
    </row>
    <row r="73" spans="1:23" ht="97.5" customHeight="1" x14ac:dyDescent="0.6">
      <c r="A73" s="470"/>
      <c r="B73" s="473"/>
      <c r="C73" s="148" t="s">
        <v>333</v>
      </c>
      <c r="D73" s="142" t="s">
        <v>185</v>
      </c>
      <c r="E73" s="476"/>
      <c r="F73" s="476"/>
      <c r="G73" s="478"/>
      <c r="H73" s="476"/>
      <c r="I73" s="571"/>
      <c r="J73" s="476"/>
      <c r="K73" s="579"/>
      <c r="L73" s="476"/>
      <c r="M73" s="568"/>
      <c r="N73" s="566"/>
      <c r="R73" s="141"/>
      <c r="S73" s="141"/>
      <c r="T73" s="141"/>
      <c r="U73" s="126" t="str">
        <f t="shared" ref="U73:U87" si="2">IF(M73&gt;0,B73&amp;":"&amp;M73&amp;"
","")</f>
        <v/>
      </c>
      <c r="V73" s="126" t="str">
        <f t="shared" si="1"/>
        <v/>
      </c>
      <c r="W73" s="126" t="str">
        <f t="shared" si="1"/>
        <v/>
      </c>
    </row>
    <row r="74" spans="1:23" ht="116.25" customHeight="1" x14ac:dyDescent="0.6">
      <c r="A74" s="470"/>
      <c r="B74" s="473"/>
      <c r="C74" s="148" t="s">
        <v>334</v>
      </c>
      <c r="D74" s="142" t="s">
        <v>189</v>
      </c>
      <c r="E74" s="476"/>
      <c r="F74" s="476"/>
      <c r="G74" s="478"/>
      <c r="H74" s="476"/>
      <c r="I74" s="571"/>
      <c r="J74" s="476"/>
      <c r="K74" s="579"/>
      <c r="L74" s="476"/>
      <c r="M74" s="568"/>
      <c r="N74" s="566"/>
      <c r="R74" s="141"/>
      <c r="S74" s="141"/>
      <c r="T74" s="141"/>
      <c r="U74" s="126" t="str">
        <f t="shared" si="2"/>
        <v/>
      </c>
    </row>
    <row r="75" spans="1:23" ht="101.25" customHeight="1" x14ac:dyDescent="0.6">
      <c r="A75" s="470"/>
      <c r="B75" s="473"/>
      <c r="C75" s="148" t="s">
        <v>335</v>
      </c>
      <c r="D75" s="142" t="s">
        <v>185</v>
      </c>
      <c r="E75" s="476"/>
      <c r="F75" s="476"/>
      <c r="G75" s="478"/>
      <c r="H75" s="476"/>
      <c r="I75" s="571"/>
      <c r="J75" s="476"/>
      <c r="K75" s="579"/>
      <c r="L75" s="476"/>
      <c r="M75" s="568"/>
      <c r="N75" s="566"/>
      <c r="R75" s="141"/>
      <c r="S75" s="141"/>
      <c r="T75" s="141"/>
      <c r="U75" s="126" t="str">
        <f t="shared" si="2"/>
        <v/>
      </c>
    </row>
    <row r="76" spans="1:23" ht="145.5" customHeight="1" thickBot="1" x14ac:dyDescent="0.65">
      <c r="A76" s="517"/>
      <c r="B76" s="474"/>
      <c r="C76" s="157" t="s">
        <v>336</v>
      </c>
      <c r="D76" s="165" t="s">
        <v>185</v>
      </c>
      <c r="E76" s="483"/>
      <c r="F76" s="483"/>
      <c r="G76" s="519"/>
      <c r="H76" s="483"/>
      <c r="I76" s="572"/>
      <c r="J76" s="483"/>
      <c r="K76" s="580"/>
      <c r="L76" s="483"/>
      <c r="M76" s="569"/>
      <c r="N76" s="567"/>
      <c r="R76" s="141"/>
      <c r="S76" s="141"/>
      <c r="T76" s="141"/>
      <c r="U76" s="126" t="str">
        <f t="shared" si="2"/>
        <v/>
      </c>
    </row>
    <row r="77" spans="1:23" ht="52" x14ac:dyDescent="0.6">
      <c r="A77" s="526" t="s">
        <v>337</v>
      </c>
      <c r="B77" s="472" t="s">
        <v>113</v>
      </c>
      <c r="C77" s="158" t="s">
        <v>338</v>
      </c>
      <c r="D77" s="150" t="s">
        <v>189</v>
      </c>
      <c r="E77" s="487" t="s">
        <v>353</v>
      </c>
      <c r="F77" s="487" t="s">
        <v>354</v>
      </c>
      <c r="G77" s="518" t="s">
        <v>358</v>
      </c>
      <c r="H77" s="487" t="s">
        <v>356</v>
      </c>
      <c r="I77" s="570" t="s">
        <v>357</v>
      </c>
      <c r="J77" s="487" t="s">
        <v>119</v>
      </c>
      <c r="K77" s="488" t="s">
        <v>864</v>
      </c>
      <c r="L77" s="487" t="s">
        <v>189</v>
      </c>
      <c r="M77" s="439"/>
      <c r="N77" s="416"/>
      <c r="R77" s="141" t="str">
        <f>IF(OR(J77='Drop downs'!$G$7,J77='Drop downs'!$G$5), B77&amp;": "&amp;K77&amp;CHAR(10),"")</f>
        <v/>
      </c>
      <c r="S77" s="141" t="str">
        <f>IF(J77='Drop downs'!$G$2,B77&amp;": "&amp;K77&amp;""," ")</f>
        <v xml:space="preserve"> </v>
      </c>
      <c r="T77" s="141" t="str">
        <f>IF(GR1_Development_Standard!E77='Drop downs'!$B$6,GR1_Development_Standard!B77&amp;": "&amp;GR1_Development_Standard!K77&amp;"","")</f>
        <v/>
      </c>
      <c r="U77" s="126" t="str">
        <f t="shared" si="2"/>
        <v/>
      </c>
      <c r="V77" s="126" t="str">
        <f>IF(N77&gt;0,B77&amp;":"&amp;N77&amp;"
","")</f>
        <v/>
      </c>
    </row>
    <row r="78" spans="1:23" ht="26" x14ac:dyDescent="0.6">
      <c r="A78" s="527"/>
      <c r="B78" s="473"/>
      <c r="C78" s="148" t="s">
        <v>339</v>
      </c>
      <c r="D78" s="145" t="s">
        <v>189</v>
      </c>
      <c r="E78" s="476"/>
      <c r="F78" s="476"/>
      <c r="G78" s="478"/>
      <c r="H78" s="476"/>
      <c r="I78" s="571"/>
      <c r="J78" s="476"/>
      <c r="K78" s="489"/>
      <c r="L78" s="476"/>
      <c r="M78" s="566"/>
      <c r="N78" s="568"/>
      <c r="R78" s="141"/>
      <c r="S78" s="141"/>
      <c r="T78" s="141"/>
      <c r="U78" s="126" t="str">
        <f t="shared" si="2"/>
        <v/>
      </c>
    </row>
    <row r="79" spans="1:23" ht="26" x14ac:dyDescent="0.6">
      <c r="A79" s="527"/>
      <c r="B79" s="473"/>
      <c r="C79" s="148" t="s">
        <v>340</v>
      </c>
      <c r="D79" s="145" t="s">
        <v>185</v>
      </c>
      <c r="E79" s="476"/>
      <c r="F79" s="476"/>
      <c r="G79" s="478"/>
      <c r="H79" s="476"/>
      <c r="I79" s="571"/>
      <c r="J79" s="476"/>
      <c r="K79" s="489"/>
      <c r="L79" s="476"/>
      <c r="M79" s="566"/>
      <c r="N79" s="568"/>
      <c r="R79" s="141"/>
      <c r="S79" s="141"/>
      <c r="T79" s="141"/>
      <c r="U79" s="126" t="str">
        <f t="shared" si="2"/>
        <v/>
      </c>
    </row>
    <row r="80" spans="1:23" ht="26" x14ac:dyDescent="0.6">
      <c r="A80" s="527"/>
      <c r="B80" s="473"/>
      <c r="C80" s="159" t="s">
        <v>341</v>
      </c>
      <c r="D80" s="145" t="s">
        <v>185</v>
      </c>
      <c r="E80" s="476"/>
      <c r="F80" s="476"/>
      <c r="G80" s="478"/>
      <c r="H80" s="476"/>
      <c r="I80" s="571"/>
      <c r="J80" s="476"/>
      <c r="K80" s="489"/>
      <c r="L80" s="476"/>
      <c r="M80" s="566"/>
      <c r="N80" s="568"/>
      <c r="R80" s="141"/>
      <c r="S80" s="141"/>
      <c r="T80" s="141"/>
      <c r="U80" s="126" t="str">
        <f t="shared" si="2"/>
        <v/>
      </c>
    </row>
    <row r="81" spans="1:22" ht="78" x14ac:dyDescent="0.6">
      <c r="A81" s="527"/>
      <c r="B81" s="473"/>
      <c r="C81" s="159" t="s">
        <v>342</v>
      </c>
      <c r="D81" s="145" t="s">
        <v>185</v>
      </c>
      <c r="E81" s="476"/>
      <c r="F81" s="476"/>
      <c r="G81" s="478"/>
      <c r="H81" s="476"/>
      <c r="I81" s="571"/>
      <c r="J81" s="476"/>
      <c r="K81" s="489"/>
      <c r="L81" s="476"/>
      <c r="M81" s="566"/>
      <c r="N81" s="568"/>
      <c r="R81" s="141"/>
      <c r="S81" s="141"/>
      <c r="T81" s="141"/>
      <c r="U81" s="126" t="str">
        <f t="shared" si="2"/>
        <v/>
      </c>
    </row>
    <row r="82" spans="1:22" ht="78" x14ac:dyDescent="0.6">
      <c r="A82" s="527"/>
      <c r="B82" s="473"/>
      <c r="C82" s="159" t="s">
        <v>343</v>
      </c>
      <c r="D82" s="145" t="s">
        <v>189</v>
      </c>
      <c r="E82" s="476"/>
      <c r="F82" s="476"/>
      <c r="G82" s="478"/>
      <c r="H82" s="476"/>
      <c r="I82" s="571"/>
      <c r="J82" s="476"/>
      <c r="K82" s="489"/>
      <c r="L82" s="476"/>
      <c r="M82" s="566"/>
      <c r="N82" s="568"/>
      <c r="R82" s="141"/>
      <c r="S82" s="141"/>
      <c r="T82" s="141"/>
      <c r="U82" s="126" t="str">
        <f t="shared" si="2"/>
        <v/>
      </c>
    </row>
    <row r="83" spans="1:22" ht="52.5" thickBot="1" x14ac:dyDescent="0.65">
      <c r="A83" s="528"/>
      <c r="B83" s="474"/>
      <c r="C83" s="160" t="s">
        <v>344</v>
      </c>
      <c r="D83" s="145" t="s">
        <v>185</v>
      </c>
      <c r="E83" s="483"/>
      <c r="F83" s="483"/>
      <c r="G83" s="519"/>
      <c r="H83" s="483"/>
      <c r="I83" s="572"/>
      <c r="J83" s="483"/>
      <c r="K83" s="490"/>
      <c r="L83" s="483"/>
      <c r="M83" s="567"/>
      <c r="N83" s="569"/>
      <c r="R83" s="141"/>
      <c r="S83" s="141"/>
      <c r="T83" s="141"/>
      <c r="U83" s="126" t="str">
        <f t="shared" si="2"/>
        <v/>
      </c>
    </row>
    <row r="84" spans="1:22" ht="52" x14ac:dyDescent="0.6">
      <c r="A84" s="526" t="s">
        <v>345</v>
      </c>
      <c r="B84" s="472" t="s">
        <v>114</v>
      </c>
      <c r="C84" s="161" t="s">
        <v>346</v>
      </c>
      <c r="D84" s="150" t="s">
        <v>185</v>
      </c>
      <c r="E84" s="487" t="s">
        <v>353</v>
      </c>
      <c r="F84" s="487" t="s">
        <v>354</v>
      </c>
      <c r="G84" s="518" t="s">
        <v>358</v>
      </c>
      <c r="H84" s="487" t="s">
        <v>356</v>
      </c>
      <c r="I84" s="570" t="s">
        <v>357</v>
      </c>
      <c r="J84" s="487" t="s">
        <v>119</v>
      </c>
      <c r="K84" s="488" t="s">
        <v>865</v>
      </c>
      <c r="L84" s="487" t="s">
        <v>189</v>
      </c>
      <c r="M84" s="439"/>
      <c r="N84" s="416"/>
      <c r="R84" s="141" t="str">
        <f>IF(OR(J84='Drop downs'!$G$7,J84='Drop downs'!$G$5), B84&amp;": "&amp;K84&amp;CHAR(10),"")</f>
        <v/>
      </c>
      <c r="S84" s="141" t="str">
        <f>IF(J84='Drop downs'!$G$2,B84&amp;": "&amp;K84&amp;""," ")</f>
        <v xml:space="preserve"> </v>
      </c>
      <c r="T84" s="141" t="str">
        <f>IF(GR1_Development_Standard!E84='Drop downs'!$B$6,GR1_Development_Standard!B84&amp;": "&amp;GR1_Development_Standard!K84&amp;"","")</f>
        <v/>
      </c>
      <c r="U84" s="126" t="str">
        <f t="shared" si="2"/>
        <v/>
      </c>
      <c r="V84" s="126" t="str">
        <f>IF(N84&gt;0,B84&amp;":"&amp;N84&amp;"
","")</f>
        <v/>
      </c>
    </row>
    <row r="85" spans="1:22" ht="88.5" customHeight="1" x14ac:dyDescent="0.6">
      <c r="A85" s="527"/>
      <c r="B85" s="473"/>
      <c r="C85" s="159" t="s">
        <v>347</v>
      </c>
      <c r="D85" s="145" t="s">
        <v>185</v>
      </c>
      <c r="E85" s="476"/>
      <c r="F85" s="476"/>
      <c r="G85" s="478"/>
      <c r="H85" s="476"/>
      <c r="I85" s="571"/>
      <c r="J85" s="476"/>
      <c r="K85" s="489"/>
      <c r="L85" s="476"/>
      <c r="M85" s="566"/>
      <c r="N85" s="568"/>
      <c r="R85" s="141"/>
      <c r="S85" s="141"/>
      <c r="T85" s="141"/>
      <c r="U85" s="126" t="str">
        <f t="shared" si="2"/>
        <v/>
      </c>
    </row>
    <row r="86" spans="1:22" ht="52" x14ac:dyDescent="0.6">
      <c r="A86" s="527"/>
      <c r="B86" s="473"/>
      <c r="C86" s="159" t="s">
        <v>348</v>
      </c>
      <c r="D86" s="145" t="s">
        <v>185</v>
      </c>
      <c r="E86" s="476"/>
      <c r="F86" s="476"/>
      <c r="G86" s="478"/>
      <c r="H86" s="476"/>
      <c r="I86" s="571"/>
      <c r="J86" s="476"/>
      <c r="K86" s="489"/>
      <c r="L86" s="476"/>
      <c r="M86" s="566"/>
      <c r="N86" s="568"/>
      <c r="R86" s="141"/>
      <c r="S86" s="141"/>
      <c r="T86" s="141"/>
      <c r="U86" s="126" t="str">
        <f t="shared" si="2"/>
        <v/>
      </c>
    </row>
    <row r="87" spans="1:22" ht="93" customHeight="1" thickBot="1" x14ac:dyDescent="0.65">
      <c r="A87" s="528"/>
      <c r="B87" s="474"/>
      <c r="C87" s="157" t="s">
        <v>349</v>
      </c>
      <c r="D87" s="151" t="s">
        <v>189</v>
      </c>
      <c r="E87" s="483"/>
      <c r="F87" s="483"/>
      <c r="G87" s="519"/>
      <c r="H87" s="483"/>
      <c r="I87" s="572"/>
      <c r="J87" s="483"/>
      <c r="K87" s="490"/>
      <c r="L87" s="483"/>
      <c r="M87" s="567"/>
      <c r="N87" s="569"/>
      <c r="R87" s="141"/>
      <c r="S87" s="141"/>
      <c r="T87" s="141" t="str">
        <f>IF(GR1_Development_Standard!E87='Drop downs'!$B$6,GR1_Development_Standard!B87&amp;": "&amp;GR1_Development_Standard!K87&amp;"","")</f>
        <v xml:space="preserve">: </v>
      </c>
      <c r="U87" s="126" t="str">
        <f t="shared" si="2"/>
        <v/>
      </c>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560" t="str">
        <f>R8&amp;R18&amp;R20&amp;R28&amp;R36&amp;R42&amp;R47&amp;R48&amp;R49&amp;R54&amp;R57&amp;R65&amp;R72&amp;R77&amp;R84&amp;R87</f>
        <v/>
      </c>
      <c r="B90" s="561"/>
      <c r="C90" s="561"/>
      <c r="D90" s="561"/>
      <c r="E90" s="561"/>
      <c r="F90" s="561"/>
      <c r="G90" s="561"/>
      <c r="H90" s="561"/>
      <c r="I90" s="561"/>
      <c r="J90" s="561"/>
      <c r="K90" s="561"/>
      <c r="L90" s="561"/>
      <c r="M90" s="561"/>
      <c r="N90" s="562"/>
      <c r="O90" s="127"/>
      <c r="P90" s="127"/>
    </row>
    <row r="91" spans="1:22" ht="26" x14ac:dyDescent="0.6">
      <c r="A91" s="448" t="s">
        <v>50</v>
      </c>
      <c r="B91" s="450"/>
      <c r="C91" s="450"/>
      <c r="D91" s="450"/>
      <c r="E91" s="450"/>
      <c r="F91" s="450"/>
      <c r="G91" s="450"/>
      <c r="H91" s="450"/>
      <c r="I91" s="450"/>
      <c r="J91" s="450"/>
      <c r="K91" s="450"/>
      <c r="L91" s="450"/>
      <c r="M91" s="450"/>
      <c r="N91" s="451"/>
    </row>
    <row r="92" spans="1:22" ht="47.25" customHeight="1" x14ac:dyDescent="0.6">
      <c r="A92" s="560" t="str">
        <f>S8&amp;S18&amp;S20&amp;S28&amp;S36&amp;S42&amp;S47&amp;S48&amp;S49&amp;S54&amp;S57&amp;S65&amp;S72&amp;S77&amp;S84&amp;S87</f>
        <v xml:space="preserve">      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B92" s="561"/>
      <c r="C92" s="561"/>
      <c r="D92" s="561"/>
      <c r="E92" s="561"/>
      <c r="F92" s="561"/>
      <c r="G92" s="561"/>
      <c r="H92" s="561"/>
      <c r="I92" s="561"/>
      <c r="J92" s="561"/>
      <c r="K92" s="561"/>
      <c r="L92" s="561"/>
      <c r="M92" s="561"/>
      <c r="N92" s="562"/>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48.75" customHeight="1" x14ac:dyDescent="0.6">
      <c r="A96" s="563" t="str">
        <f>U8&amp;U18&amp;U20&amp;U28&amp;U36&amp;U42&amp;U47&amp;U49&amp;U54&amp;U57&amp;U65&amp;U72&amp;U77&amp;U84</f>
        <v/>
      </c>
      <c r="B96" s="564"/>
      <c r="C96" s="564"/>
      <c r="D96" s="564"/>
      <c r="E96" s="564"/>
      <c r="F96" s="564"/>
      <c r="G96" s="564"/>
      <c r="H96" s="564"/>
      <c r="I96" s="564"/>
      <c r="J96" s="564"/>
      <c r="K96" s="564"/>
      <c r="L96" s="564"/>
      <c r="M96" s="564"/>
      <c r="N96" s="565"/>
    </row>
    <row r="97" spans="1:14" ht="26" x14ac:dyDescent="0.6">
      <c r="A97" s="448" t="s">
        <v>256</v>
      </c>
      <c r="B97" s="450"/>
      <c r="C97" s="450"/>
      <c r="D97" s="450"/>
      <c r="E97" s="450"/>
      <c r="F97" s="450"/>
      <c r="G97" s="450"/>
      <c r="H97" s="450"/>
      <c r="I97" s="450"/>
      <c r="J97" s="450"/>
      <c r="K97" s="450"/>
      <c r="L97" s="450"/>
      <c r="M97" s="450"/>
      <c r="N97" s="451"/>
    </row>
    <row r="98" spans="1:14" ht="167.5" customHeight="1" thickBot="1" x14ac:dyDescent="0.65">
      <c r="A98" s="557" t="str">
        <f>V8&amp;V28&amp;V49&amp;V54&amp;V65&amp;V72</f>
        <v xml:space="preserve">IIA1:The policy would perform more positively if it referenced provision of home / flexible work space within design of new developments. 
IIA4:The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IIA8:Cross referencing to policy CN1 Sustainable Design &amp; Retrofitting and CN2 Energy Infrastructure could strengthen the policy. 
IIA9:Cross referencing to policy CN1 Sustainable Design &amp; Retrofitting, CN2 Energy Infrastructure and GI3 Biodiversity could strengthen the policy. 
IIA11:The policy could mention heritage-led regeneration and responding to local cultural and historic character in order to perform more positively.
IIA12:The policy could mention protection of landscape and townscape features such as trees and protecting sensitive areas and protected views in order to perform more positively.
</v>
      </c>
      <c r="B98" s="558"/>
      <c r="C98" s="558"/>
      <c r="D98" s="558"/>
      <c r="E98" s="558"/>
      <c r="F98" s="558"/>
      <c r="G98" s="558"/>
      <c r="H98" s="558"/>
      <c r="I98" s="558"/>
      <c r="J98" s="558"/>
      <c r="K98" s="558"/>
      <c r="L98" s="558"/>
      <c r="M98" s="558"/>
      <c r="N98" s="559"/>
    </row>
  </sheetData>
  <sheetProtection algorithmName="SHA-512" hashValue="kM1k4Dq/6dFFGalmi5SzXd49YPofJLr6n8jcvuSmUbiPIzYlsp8jjPY0Y9G4kqx5BrwZZPrtiS5ujI5Cf/8Ngg==" saltValue="vyyw7JJjdtzKnuH3r1KBHA==" spinCount="100000" sheet="1" objects="1" scenarios="1"/>
  <autoFilter ref="A7:M87" xr:uid="{D2C47CAF-421C-4D58-AA7A-22430CCF83D7}"/>
  <mergeCells count="184">
    <mergeCell ref="C1:F1"/>
    <mergeCell ref="C2:F2"/>
    <mergeCell ref="C4:F4"/>
    <mergeCell ref="A6:C6"/>
    <mergeCell ref="A8:A17"/>
    <mergeCell ref="B8:B17"/>
    <mergeCell ref="E8:E17"/>
    <mergeCell ref="F8:F17"/>
    <mergeCell ref="G8:G17"/>
    <mergeCell ref="C3:F3"/>
    <mergeCell ref="E6:N6"/>
    <mergeCell ref="N8:N17"/>
    <mergeCell ref="H8:H17"/>
    <mergeCell ref="I8:I17"/>
    <mergeCell ref="J8:J17"/>
    <mergeCell ref="K8:K17"/>
    <mergeCell ref="L8:L17"/>
    <mergeCell ref="M8:M17"/>
    <mergeCell ref="A18:A19"/>
    <mergeCell ref="B18:B19"/>
    <mergeCell ref="E18:E19"/>
    <mergeCell ref="F18:F19"/>
    <mergeCell ref="G18:G19"/>
    <mergeCell ref="H18:H19"/>
    <mergeCell ref="I18:I19"/>
    <mergeCell ref="J18:J19"/>
    <mergeCell ref="K18:K19"/>
    <mergeCell ref="L18:L19"/>
    <mergeCell ref="M18:M19"/>
    <mergeCell ref="N18:N19"/>
    <mergeCell ref="L20:L27"/>
    <mergeCell ref="M20:M27"/>
    <mergeCell ref="N20:N27"/>
    <mergeCell ref="A28:A35"/>
    <mergeCell ref="B28:B35"/>
    <mergeCell ref="E28:E35"/>
    <mergeCell ref="F28:F35"/>
    <mergeCell ref="G28:G35"/>
    <mergeCell ref="N28:N35"/>
    <mergeCell ref="H28:H35"/>
    <mergeCell ref="I28:I35"/>
    <mergeCell ref="J28:J35"/>
    <mergeCell ref="K28:K35"/>
    <mergeCell ref="L28:L35"/>
    <mergeCell ref="M28:M35"/>
    <mergeCell ref="A20:A27"/>
    <mergeCell ref="B20:B27"/>
    <mergeCell ref="E20:E27"/>
    <mergeCell ref="F20:F27"/>
    <mergeCell ref="G20:G27"/>
    <mergeCell ref="H20:H27"/>
    <mergeCell ref="I20:I27"/>
    <mergeCell ref="J20:J27"/>
    <mergeCell ref="K20:K27"/>
    <mergeCell ref="L36:L41"/>
    <mergeCell ref="M36:M41"/>
    <mergeCell ref="N36:N41"/>
    <mergeCell ref="A42:A46"/>
    <mergeCell ref="B42:B46"/>
    <mergeCell ref="E42:E46"/>
    <mergeCell ref="F42:F46"/>
    <mergeCell ref="G42:G46"/>
    <mergeCell ref="H42:H46"/>
    <mergeCell ref="I42:I46"/>
    <mergeCell ref="J42:J46"/>
    <mergeCell ref="K42:K46"/>
    <mergeCell ref="L42:L46"/>
    <mergeCell ref="M42:M46"/>
    <mergeCell ref="N42:N46"/>
    <mergeCell ref="A36:A41"/>
    <mergeCell ref="B36:B41"/>
    <mergeCell ref="E36:E41"/>
    <mergeCell ref="F36:F41"/>
    <mergeCell ref="G36:G41"/>
    <mergeCell ref="H36:H41"/>
    <mergeCell ref="I36:I41"/>
    <mergeCell ref="J36:J41"/>
    <mergeCell ref="K36:K41"/>
    <mergeCell ref="A47:A48"/>
    <mergeCell ref="B47:B48"/>
    <mergeCell ref="E47:E48"/>
    <mergeCell ref="F47:F48"/>
    <mergeCell ref="G47:G48"/>
    <mergeCell ref="N47:N48"/>
    <mergeCell ref="H47:H48"/>
    <mergeCell ref="I47:I48"/>
    <mergeCell ref="J47:J48"/>
    <mergeCell ref="K47:K48"/>
    <mergeCell ref="L47:L48"/>
    <mergeCell ref="M47:M48"/>
    <mergeCell ref="A49:A53"/>
    <mergeCell ref="B49:B53"/>
    <mergeCell ref="E49:E53"/>
    <mergeCell ref="F49:F53"/>
    <mergeCell ref="G49:G53"/>
    <mergeCell ref="H49:H53"/>
    <mergeCell ref="I49:I53"/>
    <mergeCell ref="J49:J53"/>
    <mergeCell ref="K49:K53"/>
    <mergeCell ref="L49:L53"/>
    <mergeCell ref="M49:M53"/>
    <mergeCell ref="N49:N53"/>
    <mergeCell ref="L54:L56"/>
    <mergeCell ref="M54:M56"/>
    <mergeCell ref="N54:N56"/>
    <mergeCell ref="A57:A64"/>
    <mergeCell ref="B57:B64"/>
    <mergeCell ref="E57:E64"/>
    <mergeCell ref="F57:F64"/>
    <mergeCell ref="G57:G64"/>
    <mergeCell ref="N57:N64"/>
    <mergeCell ref="H57:H64"/>
    <mergeCell ref="I57:I64"/>
    <mergeCell ref="J57:J64"/>
    <mergeCell ref="K57:K64"/>
    <mergeCell ref="L57:L64"/>
    <mergeCell ref="M57:M64"/>
    <mergeCell ref="A54:A56"/>
    <mergeCell ref="B54:B56"/>
    <mergeCell ref="E54:E56"/>
    <mergeCell ref="F54:F56"/>
    <mergeCell ref="G54:G56"/>
    <mergeCell ref="H54:H56"/>
    <mergeCell ref="I54:I56"/>
    <mergeCell ref="J54:J56"/>
    <mergeCell ref="K54:K56"/>
    <mergeCell ref="L65:L71"/>
    <mergeCell ref="M65:M71"/>
    <mergeCell ref="N65:N71"/>
    <mergeCell ref="A72:A76"/>
    <mergeCell ref="B72:B76"/>
    <mergeCell ref="E72:E76"/>
    <mergeCell ref="F72:F76"/>
    <mergeCell ref="G72:G76"/>
    <mergeCell ref="H72:H76"/>
    <mergeCell ref="I72:I76"/>
    <mergeCell ref="J72:J76"/>
    <mergeCell ref="K72:K76"/>
    <mergeCell ref="L72:L76"/>
    <mergeCell ref="M72:M76"/>
    <mergeCell ref="N72:N76"/>
    <mergeCell ref="A65:A71"/>
    <mergeCell ref="B65:B71"/>
    <mergeCell ref="E65:E71"/>
    <mergeCell ref="F65:F71"/>
    <mergeCell ref="G65:G71"/>
    <mergeCell ref="H65:H71"/>
    <mergeCell ref="I65:I71"/>
    <mergeCell ref="J65:J71"/>
    <mergeCell ref="K65:K71"/>
    <mergeCell ref="A77:A83"/>
    <mergeCell ref="B77:B83"/>
    <mergeCell ref="E77:E83"/>
    <mergeCell ref="F77:F83"/>
    <mergeCell ref="G77:G83"/>
    <mergeCell ref="N77:N83"/>
    <mergeCell ref="H77:H83"/>
    <mergeCell ref="I77:I83"/>
    <mergeCell ref="J77:J83"/>
    <mergeCell ref="K77:K83"/>
    <mergeCell ref="L77:L83"/>
    <mergeCell ref="M77:M83"/>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s>
  <conditionalFormatting sqref="C50:C53">
    <cfRule type="expression" dxfId="3052" priority="8">
      <formula>$D50="No"</formula>
    </cfRule>
  </conditionalFormatting>
  <conditionalFormatting sqref="C8:D87">
    <cfRule type="expression" dxfId="3051" priority="7">
      <formula>$D8="No"</formula>
    </cfRule>
  </conditionalFormatting>
  <conditionalFormatting sqref="J8 J18 J28 J49 J57 J65 J72 J77 J84">
    <cfRule type="cellIs" dxfId="3050" priority="45" operator="equal">
      <formula>"Significant Positive"</formula>
    </cfRule>
    <cfRule type="cellIs" dxfId="3049" priority="40" operator="equal">
      <formula>"Significant Negative"</formula>
    </cfRule>
    <cfRule type="cellIs" dxfId="3048" priority="44" operator="equal">
      <formula>"Minor Positive"</formula>
    </cfRule>
    <cfRule type="cellIs" dxfId="3047" priority="43" operator="equal">
      <formula>"Neutral"</formula>
    </cfRule>
    <cfRule type="cellIs" dxfId="3046" priority="42" operator="equal">
      <formula>"Uncertain"</formula>
    </cfRule>
    <cfRule type="cellIs" dxfId="3045" priority="41" operator="equal">
      <formula>"Minor Negative"</formula>
    </cfRule>
  </conditionalFormatting>
  <conditionalFormatting sqref="J20">
    <cfRule type="cellIs" dxfId="3044" priority="2" operator="equal">
      <formula>"Minor Negative"</formula>
    </cfRule>
    <cfRule type="cellIs" dxfId="3043" priority="3" operator="equal">
      <formula>"Uncertain"</formula>
    </cfRule>
    <cfRule type="cellIs" dxfId="3042" priority="4" operator="equal">
      <formula>"Neutral"</formula>
    </cfRule>
    <cfRule type="cellIs" dxfId="3041" priority="5" operator="equal">
      <formula>"Minor Positive"</formula>
    </cfRule>
    <cfRule type="cellIs" dxfId="3040" priority="6" operator="equal">
      <formula>"Significant Positive"</formula>
    </cfRule>
    <cfRule type="cellIs" dxfId="3039" priority="1" operator="equal">
      <formula>"Significant Negative"</formula>
    </cfRule>
  </conditionalFormatting>
  <conditionalFormatting sqref="J36">
    <cfRule type="cellIs" dxfId="3038" priority="22" operator="equal">
      <formula>"Significant Negative"</formula>
    </cfRule>
    <cfRule type="cellIs" dxfId="3037" priority="23" operator="equal">
      <formula>"Minor Negative"</formula>
    </cfRule>
    <cfRule type="cellIs" dxfId="3036" priority="24" operator="equal">
      <formula>"Uncertain"</formula>
    </cfRule>
    <cfRule type="cellIs" dxfId="3035" priority="25" operator="equal">
      <formula>"Neutral"</formula>
    </cfRule>
    <cfRule type="cellIs" dxfId="3034" priority="26" operator="equal">
      <formula>"Minor Positive"</formula>
    </cfRule>
    <cfRule type="cellIs" dxfId="3033" priority="27" operator="equal">
      <formula>"Significant Positive"</formula>
    </cfRule>
  </conditionalFormatting>
  <conditionalFormatting sqref="J42">
    <cfRule type="cellIs" dxfId="3032" priority="20" operator="equal">
      <formula>"Minor Positive"</formula>
    </cfRule>
    <cfRule type="cellIs" dxfId="3031" priority="19" operator="equal">
      <formula>"Neutral"</formula>
    </cfRule>
    <cfRule type="cellIs" dxfId="3030" priority="18" operator="equal">
      <formula>"Uncertain"</formula>
    </cfRule>
    <cfRule type="cellIs" dxfId="3029" priority="17" operator="equal">
      <formula>"Minor Negative"</formula>
    </cfRule>
    <cfRule type="cellIs" dxfId="3028" priority="16" operator="equal">
      <formula>"Significant Negative"</formula>
    </cfRule>
    <cfRule type="cellIs" dxfId="3027" priority="21" operator="equal">
      <formula>"Significant Positive"</formula>
    </cfRule>
  </conditionalFormatting>
  <conditionalFormatting sqref="J47">
    <cfRule type="cellIs" dxfId="3026" priority="34" operator="equal">
      <formula>"Significant Negative"</formula>
    </cfRule>
    <cfRule type="cellIs" dxfId="3025" priority="35" operator="equal">
      <formula>"Minor Negative"</formula>
    </cfRule>
    <cfRule type="cellIs" dxfId="3024" priority="36" operator="equal">
      <formula>"Uncertain"</formula>
    </cfRule>
    <cfRule type="cellIs" dxfId="3023" priority="37" operator="equal">
      <formula>"Neutral"</formula>
    </cfRule>
    <cfRule type="cellIs" dxfId="3022" priority="38" operator="equal">
      <formula>"Minor Positive"</formula>
    </cfRule>
    <cfRule type="cellIs" dxfId="3021" priority="39" operator="equal">
      <formula>"Significant Positive"</formula>
    </cfRule>
  </conditionalFormatting>
  <conditionalFormatting sqref="J54">
    <cfRule type="cellIs" dxfId="3020" priority="10" operator="equal">
      <formula>"Significant Negative"</formula>
    </cfRule>
    <cfRule type="cellIs" dxfId="3019" priority="11" operator="equal">
      <formula>"Minor Negative"</formula>
    </cfRule>
    <cfRule type="cellIs" dxfId="3018" priority="12" operator="equal">
      <formula>"Uncertain"</formula>
    </cfRule>
    <cfRule type="cellIs" dxfId="3017" priority="13" operator="equal">
      <formula>"Neutral"</formula>
    </cfRule>
    <cfRule type="cellIs" dxfId="3016" priority="14" operator="equal">
      <formula>"Minor Positive"</formula>
    </cfRule>
    <cfRule type="cellIs" dxfId="3015" priority="15" operator="equal">
      <formula>"Significant Positive"</formula>
    </cfRule>
  </conditionalFormatting>
  <dataValidations count="6">
    <dataValidation type="list" allowBlank="1" showInputMessage="1" showErrorMessage="1" sqref="J8:J19 J28:J87" xr:uid="{D3F79288-78B1-46A6-BEEB-55512E77A3BE}">
      <formula1>"Significant  Positive, Minor Positive, Neutral, Uncertain, Minor Negative, Significant Negative"</formula1>
    </dataValidation>
    <dataValidation type="list" allowBlank="1" showInputMessage="1" showErrorMessage="1" sqref="I8:I87" xr:uid="{F1B4489B-3681-438A-94EF-F7B30D9CADE8}">
      <formula1>"Permanent/Irreversible, Permanent/Reversible, Temporary/Irreversible, Temporary/Reversible, N/A"</formula1>
    </dataValidation>
    <dataValidation type="list" allowBlank="1" showInputMessage="1" showErrorMessage="1" sqref="H8:H87" xr:uid="{E88490FC-F8F8-4AAC-B39B-DA540D70E4BB}">
      <formula1>"Localised, Borough Wide, Regional, National, N/A"</formula1>
    </dataValidation>
    <dataValidation type="list" allowBlank="1" showInputMessage="1" showErrorMessage="1" sqref="G8:G87" xr:uid="{55119451-8DC7-4CBC-8429-D76CE440A3AF}">
      <formula1>"Short (&lt;5yrs), Short/Medium, Medium (10yrs), Medium/Long, Long (20+yrs), N/A"</formula1>
    </dataValidation>
    <dataValidation type="list" allowBlank="1" showInputMessage="1" showErrorMessage="1" sqref="F8:F87" xr:uid="{7B2A9591-B10E-4FB0-8572-7C1313D640A7}">
      <formula1>"Low, Medium, High, N/A"</formula1>
    </dataValidation>
    <dataValidation type="list" allowBlank="1" showInputMessage="1" showErrorMessage="1" sqref="E8:E87" xr:uid="{32CF81F3-BF41-497F-BE0B-7883E1A03C3F}">
      <formula1>"Direct, Indirect, N/A"</formula1>
    </dataValidation>
  </dataValidations>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4648-7A24-4BCD-A4A1-AF71C9602B93}">
  <sheetPr codeName="Sheet92"/>
  <dimension ref="A1:W99"/>
  <sheetViews>
    <sheetView showGridLines="0" zoomScaleNormal="100" workbookViewId="0">
      <selection activeCell="C1" sqref="C1:F1"/>
    </sheetView>
  </sheetViews>
  <sheetFormatPr defaultColWidth="8.54296875" defaultRowHeight="28.5" x14ac:dyDescent="0.65"/>
  <cols>
    <col min="1" max="1" width="46.453125" style="126" customWidth="1"/>
    <col min="2" max="2" width="9.81640625" style="126" hidden="1" customWidth="1"/>
    <col min="3" max="3" width="103.81640625" style="126" customWidth="1"/>
    <col min="4" max="4" width="24.453125" style="126" customWidth="1"/>
    <col min="5" max="5" width="16.26953125" style="228" bestFit="1" customWidth="1"/>
    <col min="6" max="6" width="21.1796875" style="228" bestFit="1" customWidth="1"/>
    <col min="7" max="7" width="20" style="228" bestFit="1" customWidth="1"/>
    <col min="8" max="8" width="14.81640625" style="228" bestFit="1" customWidth="1"/>
    <col min="9" max="9" width="22.81640625" style="236" customWidth="1"/>
    <col min="10" max="10" width="22" style="228" bestFit="1" customWidth="1"/>
    <col min="11" max="11" width="62.453125" style="126" customWidth="1"/>
    <col min="12" max="12" width="23" style="228" bestFit="1" customWidth="1"/>
    <col min="13" max="13" width="22.7265625" style="126" customWidth="1"/>
    <col min="14" max="14" width="63" style="126" bestFit="1" customWidth="1"/>
    <col min="15" max="15" width="8.54296875" style="126" customWidth="1"/>
    <col min="16" max="16" width="8.54296875" style="126" hidden="1" customWidth="1"/>
    <col min="17" max="17" width="10.81640625" style="126" hidden="1" customWidth="1"/>
    <col min="18" max="18" width="11.1796875" style="126" hidden="1" customWidth="1"/>
    <col min="19" max="19" width="255.7265625" style="126" hidden="1" customWidth="1"/>
    <col min="20" max="20" width="18" style="126" hidden="1" customWidth="1"/>
    <col min="21" max="21" width="255.7265625" style="126" hidden="1" customWidth="1"/>
    <col min="22" max="23" width="8.54296875" style="126" hidden="1" customWidth="1"/>
    <col min="24" max="127" width="0" style="126" hidden="1" customWidth="1"/>
    <col min="128" max="16384" width="8.54296875" style="126"/>
  </cols>
  <sheetData>
    <row r="1" spans="1:21" x14ac:dyDescent="0.6">
      <c r="A1" s="125" t="s">
        <v>20</v>
      </c>
      <c r="C1" s="393" t="s">
        <v>425</v>
      </c>
      <c r="D1" s="393"/>
      <c r="E1" s="393"/>
      <c r="F1" s="394"/>
      <c r="G1" s="227"/>
      <c r="I1" s="233"/>
      <c r="J1" s="229"/>
      <c r="K1" s="128"/>
    </row>
    <row r="2" spans="1:21" x14ac:dyDescent="0.6">
      <c r="A2" s="125" t="s">
        <v>21</v>
      </c>
      <c r="B2" s="129"/>
      <c r="C2" s="393" t="s">
        <v>395</v>
      </c>
      <c r="D2" s="393"/>
      <c r="E2" s="393"/>
      <c r="F2" s="394"/>
      <c r="I2" s="234"/>
      <c r="J2" s="230"/>
      <c r="K2" s="130"/>
    </row>
    <row r="3" spans="1:21" ht="85.5" customHeight="1" x14ac:dyDescent="0.6">
      <c r="A3" s="131" t="s">
        <v>22</v>
      </c>
      <c r="B3" s="132"/>
      <c r="C3" s="393" t="s">
        <v>426</v>
      </c>
      <c r="D3" s="393"/>
      <c r="E3" s="393"/>
      <c r="F3" s="394"/>
      <c r="I3" s="234"/>
      <c r="J3" s="230"/>
      <c r="K3" s="130"/>
    </row>
    <row r="4" spans="1:21" x14ac:dyDescent="0.6">
      <c r="A4" s="131" t="s">
        <v>23</v>
      </c>
      <c r="B4" s="133"/>
      <c r="C4" s="395" t="s">
        <v>372</v>
      </c>
      <c r="D4" s="395"/>
      <c r="E4" s="395"/>
      <c r="F4" s="396"/>
      <c r="I4" s="234"/>
      <c r="J4" s="230"/>
      <c r="K4" s="130"/>
    </row>
    <row r="5" spans="1:21" ht="29" thickBot="1" x14ac:dyDescent="0.7"/>
    <row r="6" spans="1:21" ht="26.5" thickBot="1" x14ac:dyDescent="0.65">
      <c r="A6" s="607" t="s">
        <v>24</v>
      </c>
      <c r="B6" s="608"/>
      <c r="C6" s="608"/>
      <c r="D6" s="173"/>
      <c r="E6" s="509" t="s">
        <v>25</v>
      </c>
      <c r="F6" s="509"/>
      <c r="G6" s="509"/>
      <c r="H6" s="509"/>
      <c r="I6" s="509"/>
      <c r="J6" s="509"/>
      <c r="K6" s="509"/>
      <c r="L6" s="509"/>
      <c r="M6" s="509"/>
      <c r="N6" s="510"/>
      <c r="Q6" s="135"/>
      <c r="R6" s="135"/>
      <c r="S6" s="135"/>
      <c r="T6" s="135"/>
    </row>
    <row r="7" spans="1:21" ht="234.5" thickBot="1" x14ac:dyDescent="0.65">
      <c r="A7" s="174" t="s">
        <v>253</v>
      </c>
      <c r="B7" s="137" t="s">
        <v>27</v>
      </c>
      <c r="C7" s="137" t="s">
        <v>254</v>
      </c>
      <c r="D7" s="137" t="s">
        <v>255</v>
      </c>
      <c r="E7" s="226" t="s">
        <v>30</v>
      </c>
      <c r="F7" s="226" t="s">
        <v>31</v>
      </c>
      <c r="G7" s="226" t="s">
        <v>32</v>
      </c>
      <c r="H7" s="226" t="s">
        <v>33</v>
      </c>
      <c r="I7" s="226" t="s">
        <v>34</v>
      </c>
      <c r="J7" s="226" t="s">
        <v>35</v>
      </c>
      <c r="K7" s="137" t="s">
        <v>36</v>
      </c>
      <c r="L7" s="226" t="s">
        <v>37</v>
      </c>
      <c r="M7" s="137" t="s">
        <v>38</v>
      </c>
      <c r="N7" s="175" t="s">
        <v>397</v>
      </c>
      <c r="Q7" s="139" t="str">
        <f>A89</f>
        <v>Significant Negative and Uncertain Effects</v>
      </c>
      <c r="R7" s="139" t="str">
        <f>A91</f>
        <v>Significant Positive Effects</v>
      </c>
      <c r="S7" s="139" t="str">
        <f>A93</f>
        <v>Potential Cumulative Effects Identified</v>
      </c>
      <c r="T7" s="126" t="s">
        <v>38</v>
      </c>
      <c r="U7" s="126" t="s">
        <v>256</v>
      </c>
    </row>
    <row r="8" spans="1:21" ht="78" x14ac:dyDescent="0.6">
      <c r="A8" s="469" t="s">
        <v>186</v>
      </c>
      <c r="B8" s="502" t="s">
        <v>101</v>
      </c>
      <c r="C8" s="140" t="s">
        <v>257</v>
      </c>
      <c r="D8" s="140" t="s">
        <v>189</v>
      </c>
      <c r="E8" s="505" t="s">
        <v>353</v>
      </c>
      <c r="F8" s="505" t="s">
        <v>354</v>
      </c>
      <c r="G8" s="505" t="s">
        <v>427</v>
      </c>
      <c r="H8" s="505" t="s">
        <v>356</v>
      </c>
      <c r="I8" s="593" t="s">
        <v>357</v>
      </c>
      <c r="J8" s="477" t="s">
        <v>119</v>
      </c>
      <c r="K8" s="499" t="s">
        <v>428</v>
      </c>
      <c r="L8" s="602" t="s">
        <v>189</v>
      </c>
      <c r="M8" s="475"/>
      <c r="N8" s="439"/>
      <c r="Q8" s="141" t="str">
        <f>IF(OR(J8='Drop downs'!$G$5), B8&amp;": "&amp;K8&amp;CHAR(10),"")</f>
        <v/>
      </c>
      <c r="R8" s="141" t="str">
        <f>IF(J8='Drop downs'!$G$2,B8&amp;": "&amp;K8&amp;""," ")</f>
        <v xml:space="preserve"> </v>
      </c>
      <c r="S8" s="141" t="str">
        <f>IF(GR2_Inclusive_Neighbourhoods!E8='Drop downs'!$B$6,GR2_Inclusive_Neighbourhoods!B8&amp;": "&amp;GR2_Inclusive_Neighbourhoods!K8&amp;"","")</f>
        <v/>
      </c>
      <c r="T8" s="126" t="str">
        <f>IF(M8&gt;0,B8&amp;":"&amp;M8&amp;"
","")</f>
        <v/>
      </c>
      <c r="U8" s="126" t="str">
        <f>IF(N8&gt;0,B8&amp;":"&amp;N8&amp;"
","")</f>
        <v/>
      </c>
    </row>
    <row r="9" spans="1:21" ht="52" x14ac:dyDescent="0.6">
      <c r="A9" s="470"/>
      <c r="B9" s="503"/>
      <c r="C9" s="142" t="s">
        <v>258</v>
      </c>
      <c r="D9" s="142" t="s">
        <v>189</v>
      </c>
      <c r="E9" s="506"/>
      <c r="F9" s="506"/>
      <c r="G9" s="506"/>
      <c r="H9" s="506"/>
      <c r="I9" s="594"/>
      <c r="J9" s="478"/>
      <c r="K9" s="489"/>
      <c r="L9" s="599"/>
      <c r="M9" s="476"/>
      <c r="N9" s="566"/>
      <c r="Q9" s="141"/>
      <c r="R9" s="141"/>
      <c r="S9" s="141"/>
      <c r="T9" s="139"/>
    </row>
    <row r="10" spans="1:21" ht="26" x14ac:dyDescent="0.6">
      <c r="A10" s="470"/>
      <c r="B10" s="503"/>
      <c r="C10" s="142" t="s">
        <v>259</v>
      </c>
      <c r="D10" s="142" t="s">
        <v>185</v>
      </c>
      <c r="E10" s="506"/>
      <c r="F10" s="506"/>
      <c r="G10" s="506"/>
      <c r="H10" s="506"/>
      <c r="I10" s="594"/>
      <c r="J10" s="478"/>
      <c r="K10" s="489"/>
      <c r="L10" s="599"/>
      <c r="M10" s="476"/>
      <c r="N10" s="566"/>
      <c r="Q10" s="141"/>
      <c r="R10" s="141"/>
      <c r="S10" s="141"/>
    </row>
    <row r="11" spans="1:21" ht="52" x14ac:dyDescent="0.6">
      <c r="A11" s="470"/>
      <c r="B11" s="503"/>
      <c r="C11" s="142" t="s">
        <v>260</v>
      </c>
      <c r="D11" s="142" t="s">
        <v>189</v>
      </c>
      <c r="E11" s="506"/>
      <c r="F11" s="506"/>
      <c r="G11" s="506"/>
      <c r="H11" s="506"/>
      <c r="I11" s="594"/>
      <c r="J11" s="478"/>
      <c r="K11" s="489"/>
      <c r="L11" s="599"/>
      <c r="M11" s="476"/>
      <c r="N11" s="566"/>
      <c r="Q11" s="141"/>
      <c r="R11" s="141"/>
      <c r="S11" s="141"/>
    </row>
    <row r="12" spans="1:21" ht="52" x14ac:dyDescent="0.6">
      <c r="A12" s="470"/>
      <c r="B12" s="503"/>
      <c r="C12" s="142" t="s">
        <v>261</v>
      </c>
      <c r="D12" s="142" t="s">
        <v>185</v>
      </c>
      <c r="E12" s="506"/>
      <c r="F12" s="506"/>
      <c r="G12" s="506"/>
      <c r="H12" s="506"/>
      <c r="I12" s="594"/>
      <c r="J12" s="478"/>
      <c r="K12" s="489"/>
      <c r="L12" s="599"/>
      <c r="M12" s="476"/>
      <c r="N12" s="566"/>
      <c r="Q12" s="141"/>
      <c r="R12" s="141"/>
      <c r="S12" s="141"/>
    </row>
    <row r="13" spans="1:21" ht="26" x14ac:dyDescent="0.6">
      <c r="A13" s="470"/>
      <c r="B13" s="503"/>
      <c r="C13" s="142" t="s">
        <v>262</v>
      </c>
      <c r="D13" s="142" t="s">
        <v>189</v>
      </c>
      <c r="E13" s="506"/>
      <c r="F13" s="506"/>
      <c r="G13" s="506"/>
      <c r="H13" s="506"/>
      <c r="I13" s="594"/>
      <c r="J13" s="478"/>
      <c r="K13" s="489"/>
      <c r="L13" s="599"/>
      <c r="M13" s="476"/>
      <c r="N13" s="566"/>
      <c r="Q13" s="141"/>
      <c r="R13" s="141"/>
      <c r="S13" s="141"/>
    </row>
    <row r="14" spans="1:21" ht="78" x14ac:dyDescent="0.6">
      <c r="A14" s="470"/>
      <c r="B14" s="503"/>
      <c r="C14" s="142" t="s">
        <v>263</v>
      </c>
      <c r="D14" s="142" t="s">
        <v>189</v>
      </c>
      <c r="E14" s="506"/>
      <c r="F14" s="506"/>
      <c r="G14" s="506"/>
      <c r="H14" s="506"/>
      <c r="I14" s="594"/>
      <c r="J14" s="478"/>
      <c r="K14" s="489"/>
      <c r="L14" s="599"/>
      <c r="M14" s="476"/>
      <c r="N14" s="566"/>
      <c r="Q14" s="141"/>
      <c r="R14" s="141"/>
      <c r="S14" s="141"/>
    </row>
    <row r="15" spans="1:21" ht="52" x14ac:dyDescent="0.6">
      <c r="A15" s="470"/>
      <c r="B15" s="503"/>
      <c r="C15" s="142" t="s">
        <v>264</v>
      </c>
      <c r="D15" s="142" t="s">
        <v>189</v>
      </c>
      <c r="E15" s="506"/>
      <c r="F15" s="506"/>
      <c r="G15" s="506"/>
      <c r="H15" s="506"/>
      <c r="I15" s="594"/>
      <c r="J15" s="478"/>
      <c r="K15" s="489"/>
      <c r="L15" s="599"/>
      <c r="M15" s="476"/>
      <c r="N15" s="566"/>
      <c r="Q15" s="141"/>
      <c r="R15" s="141"/>
      <c r="S15" s="141"/>
    </row>
    <row r="16" spans="1:21" ht="78" x14ac:dyDescent="0.6">
      <c r="A16" s="470"/>
      <c r="B16" s="503"/>
      <c r="C16" s="142" t="s">
        <v>265</v>
      </c>
      <c r="D16" s="142" t="s">
        <v>189</v>
      </c>
      <c r="E16" s="506"/>
      <c r="F16" s="506"/>
      <c r="G16" s="506"/>
      <c r="H16" s="506"/>
      <c r="I16" s="594"/>
      <c r="J16" s="478"/>
      <c r="K16" s="489"/>
      <c r="L16" s="599"/>
      <c r="M16" s="476"/>
      <c r="N16" s="566"/>
      <c r="Q16" s="141"/>
      <c r="R16" s="141"/>
      <c r="S16" s="141"/>
    </row>
    <row r="17" spans="1:21" ht="52.5" thickBot="1" x14ac:dyDescent="0.65">
      <c r="A17" s="471"/>
      <c r="B17" s="504"/>
      <c r="C17" s="143" t="s">
        <v>266</v>
      </c>
      <c r="D17" s="143" t="s">
        <v>189</v>
      </c>
      <c r="E17" s="507"/>
      <c r="F17" s="507"/>
      <c r="G17" s="507"/>
      <c r="H17" s="507"/>
      <c r="I17" s="595"/>
      <c r="J17" s="479"/>
      <c r="K17" s="500"/>
      <c r="L17" s="603"/>
      <c r="M17" s="428"/>
      <c r="N17" s="566"/>
      <c r="Q17" s="141"/>
      <c r="R17" s="141"/>
      <c r="S17" s="141"/>
    </row>
    <row r="18" spans="1:21" ht="87.75" customHeight="1" x14ac:dyDescent="0.6">
      <c r="A18" s="511" t="s">
        <v>267</v>
      </c>
      <c r="B18" s="472" t="s">
        <v>102</v>
      </c>
      <c r="C18" s="140" t="s">
        <v>268</v>
      </c>
      <c r="D18" s="140" t="s">
        <v>189</v>
      </c>
      <c r="E18" s="477"/>
      <c r="F18" s="477" t="s">
        <v>88</v>
      </c>
      <c r="G18" s="477" t="s">
        <v>88</v>
      </c>
      <c r="H18" s="477" t="s">
        <v>88</v>
      </c>
      <c r="I18" s="573" t="s">
        <v>88</v>
      </c>
      <c r="J18" s="477" t="s">
        <v>120</v>
      </c>
      <c r="K18" s="499" t="s">
        <v>367</v>
      </c>
      <c r="L18" s="602" t="s">
        <v>189</v>
      </c>
      <c r="M18" s="475"/>
      <c r="N18" s="416"/>
      <c r="Q18" s="141" t="str">
        <f>IF(OR(J18='Drop downs'!$G$5), B18&amp;": "&amp;K18&amp;CHAR(10),"")</f>
        <v/>
      </c>
      <c r="R18" s="141" t="str">
        <f>IF(J18='Drop downs'!$G$2,B18&amp;": "&amp;K18&amp;""," ")</f>
        <v xml:space="preserve"> </v>
      </c>
      <c r="S18" s="141" t="str">
        <f>IF(GR2_Inclusive_Neighbourhoods!E18='Drop downs'!$B$6,GR2_Inclusive_Neighbourhoods!B18&amp;": "&amp;GR2_Inclusive_Neighbourhoods!K18&amp;"","")</f>
        <v>IIA2: The policy neither supports nor detracts from the achievement of the IIA objective.  Therefore a neutral effect is predicted.</v>
      </c>
      <c r="T18" s="126" t="str">
        <f>IF(M18&gt;0,B18&amp;":"&amp;M18&amp;"
","")</f>
        <v/>
      </c>
      <c r="U18" s="126" t="str">
        <f>IF(N18&gt;0,B18&amp;":"&amp;N18&amp;"
","")</f>
        <v/>
      </c>
    </row>
    <row r="19" spans="1:21" ht="88.5" customHeight="1" thickBot="1" x14ac:dyDescent="0.65">
      <c r="A19" s="512"/>
      <c r="B19" s="473"/>
      <c r="C19" s="143" t="s">
        <v>269</v>
      </c>
      <c r="D19" s="143" t="s">
        <v>189</v>
      </c>
      <c r="E19" s="479"/>
      <c r="F19" s="479"/>
      <c r="G19" s="479"/>
      <c r="H19" s="479"/>
      <c r="I19" s="574"/>
      <c r="J19" s="479"/>
      <c r="K19" s="500"/>
      <c r="L19" s="603"/>
      <c r="M19" s="428"/>
      <c r="N19" s="568"/>
      <c r="Q19" s="141"/>
      <c r="R19" s="141"/>
      <c r="S19" s="141"/>
    </row>
    <row r="20" spans="1:21" ht="156" x14ac:dyDescent="0.6">
      <c r="A20" s="469" t="s">
        <v>270</v>
      </c>
      <c r="B20" s="472" t="s">
        <v>103</v>
      </c>
      <c r="C20" s="144" t="s">
        <v>271</v>
      </c>
      <c r="D20" s="140" t="s">
        <v>189</v>
      </c>
      <c r="E20" s="477" t="s">
        <v>353</v>
      </c>
      <c r="F20" s="477" t="s">
        <v>354</v>
      </c>
      <c r="G20" s="477" t="s">
        <v>427</v>
      </c>
      <c r="H20" s="477" t="s">
        <v>429</v>
      </c>
      <c r="I20" s="573" t="s">
        <v>357</v>
      </c>
      <c r="J20" s="477" t="s">
        <v>119</v>
      </c>
      <c r="K20" s="499" t="s">
        <v>430</v>
      </c>
      <c r="L20" s="602" t="s">
        <v>189</v>
      </c>
      <c r="M20" s="475"/>
      <c r="N20" s="439" t="s">
        <v>431</v>
      </c>
      <c r="Q20" s="141" t="str">
        <f>IF(OR(J20='Drop downs'!$G$5), B20&amp;": "&amp;K20&amp;CHAR(10),"")</f>
        <v/>
      </c>
      <c r="R20" s="141" t="str">
        <f>IF(J20='Drop downs'!$G$2,B20&amp;": "&amp;K20&amp;""," ")</f>
        <v xml:space="preserve"> </v>
      </c>
      <c r="S20" s="141" t="str">
        <f>IF(GR2_Inclusive_Neighbourhoods!E20='Drop downs'!$B$6,GR2_Inclusive_Neighbourhoods!B20&amp;": "&amp;GR2_Inclusive_Neighbourhoods!K20&amp;"","")</f>
        <v/>
      </c>
      <c r="T20" s="126" t="str">
        <f>IF(M20&gt;0,B20&amp;":"&amp;M20&amp;"
","")</f>
        <v/>
      </c>
      <c r="U20" s="126" t="str">
        <f>IF(N20&gt;0,B20&amp;":"&amp;N20&amp;"
","")</f>
        <v xml:space="preserve">IIA3:The performance of this policy could be improved if it also encouraged developers to provide new or improved facilities such as community meeting facilities, education, retail, sports and leisure, health etc.  
</v>
      </c>
    </row>
    <row r="21" spans="1:21" ht="110.25" customHeight="1" x14ac:dyDescent="0.6">
      <c r="A21" s="470"/>
      <c r="B21" s="473"/>
      <c r="C21" s="145" t="s">
        <v>272</v>
      </c>
      <c r="D21" s="142" t="s">
        <v>189</v>
      </c>
      <c r="E21" s="478"/>
      <c r="F21" s="478"/>
      <c r="G21" s="478"/>
      <c r="H21" s="478"/>
      <c r="I21" s="571"/>
      <c r="J21" s="478"/>
      <c r="K21" s="489"/>
      <c r="L21" s="599"/>
      <c r="M21" s="476"/>
      <c r="N21" s="566"/>
      <c r="Q21" s="141"/>
      <c r="R21" s="141"/>
      <c r="S21" s="141"/>
    </row>
    <row r="22" spans="1:21" ht="112.5" customHeight="1" x14ac:dyDescent="0.6">
      <c r="A22" s="470"/>
      <c r="B22" s="473"/>
      <c r="C22" s="145" t="s">
        <v>273</v>
      </c>
      <c r="D22" s="142" t="s">
        <v>189</v>
      </c>
      <c r="E22" s="478"/>
      <c r="F22" s="478"/>
      <c r="G22" s="478"/>
      <c r="H22" s="478"/>
      <c r="I22" s="571"/>
      <c r="J22" s="478"/>
      <c r="K22" s="489"/>
      <c r="L22" s="599"/>
      <c r="M22" s="476"/>
      <c r="N22" s="566"/>
      <c r="Q22" s="141"/>
      <c r="R22" s="141"/>
      <c r="S22" s="141"/>
    </row>
    <row r="23" spans="1:21" ht="52" x14ac:dyDescent="0.6">
      <c r="A23" s="470"/>
      <c r="B23" s="473"/>
      <c r="C23" s="145" t="s">
        <v>274</v>
      </c>
      <c r="D23" s="142" t="s">
        <v>189</v>
      </c>
      <c r="E23" s="478"/>
      <c r="F23" s="478"/>
      <c r="G23" s="478"/>
      <c r="H23" s="478"/>
      <c r="I23" s="571"/>
      <c r="J23" s="478"/>
      <c r="K23" s="489"/>
      <c r="L23" s="599"/>
      <c r="M23" s="476"/>
      <c r="N23" s="566"/>
      <c r="Q23" s="141"/>
      <c r="R23" s="141"/>
      <c r="S23" s="141"/>
    </row>
    <row r="24" spans="1:21" ht="52" x14ac:dyDescent="0.6">
      <c r="A24" s="470"/>
      <c r="B24" s="473"/>
      <c r="C24" s="145" t="s">
        <v>275</v>
      </c>
      <c r="D24" s="142" t="s">
        <v>189</v>
      </c>
      <c r="E24" s="478"/>
      <c r="F24" s="478"/>
      <c r="G24" s="478"/>
      <c r="H24" s="478"/>
      <c r="I24" s="571"/>
      <c r="J24" s="478"/>
      <c r="K24" s="489"/>
      <c r="L24" s="599"/>
      <c r="M24" s="476"/>
      <c r="N24" s="566"/>
      <c r="Q24" s="141"/>
      <c r="R24" s="141"/>
      <c r="S24" s="141"/>
    </row>
    <row r="25" spans="1:21" ht="104" x14ac:dyDescent="0.6">
      <c r="A25" s="470"/>
      <c r="B25" s="473"/>
      <c r="C25" s="145" t="s">
        <v>276</v>
      </c>
      <c r="D25" s="142" t="s">
        <v>189</v>
      </c>
      <c r="E25" s="478"/>
      <c r="F25" s="478"/>
      <c r="G25" s="478"/>
      <c r="H25" s="478"/>
      <c r="I25" s="571"/>
      <c r="J25" s="478"/>
      <c r="K25" s="489"/>
      <c r="L25" s="599"/>
      <c r="M25" s="476"/>
      <c r="N25" s="566"/>
      <c r="Q25" s="141"/>
      <c r="R25" s="141"/>
      <c r="S25" s="141"/>
    </row>
    <row r="26" spans="1:21" ht="52" x14ac:dyDescent="0.6">
      <c r="A26" s="470"/>
      <c r="B26" s="473"/>
      <c r="C26" s="145" t="s">
        <v>277</v>
      </c>
      <c r="D26" s="142" t="s">
        <v>185</v>
      </c>
      <c r="E26" s="478"/>
      <c r="F26" s="478"/>
      <c r="G26" s="478"/>
      <c r="H26" s="478"/>
      <c r="I26" s="571"/>
      <c r="J26" s="478"/>
      <c r="K26" s="489"/>
      <c r="L26" s="599"/>
      <c r="M26" s="476"/>
      <c r="N26" s="566"/>
      <c r="Q26" s="141"/>
      <c r="R26" s="141"/>
      <c r="S26" s="141"/>
    </row>
    <row r="27" spans="1:21" ht="78.5" thickBot="1" x14ac:dyDescent="0.65">
      <c r="A27" s="471"/>
      <c r="B27" s="473"/>
      <c r="C27" s="146" t="s">
        <v>278</v>
      </c>
      <c r="D27" s="143" t="s">
        <v>185</v>
      </c>
      <c r="E27" s="479"/>
      <c r="F27" s="479"/>
      <c r="G27" s="479"/>
      <c r="H27" s="479"/>
      <c r="I27" s="574"/>
      <c r="J27" s="479"/>
      <c r="K27" s="500"/>
      <c r="L27" s="603"/>
      <c r="M27" s="428"/>
      <c r="N27" s="566"/>
      <c r="Q27" s="141"/>
      <c r="R27" s="141"/>
      <c r="S27" s="141"/>
    </row>
    <row r="28" spans="1:21" ht="78" x14ac:dyDescent="0.6">
      <c r="A28" s="469" t="s">
        <v>279</v>
      </c>
      <c r="B28" s="472" t="s">
        <v>104</v>
      </c>
      <c r="C28" s="147" t="s">
        <v>280</v>
      </c>
      <c r="D28" s="144" t="s">
        <v>185</v>
      </c>
      <c r="E28" s="477" t="s">
        <v>353</v>
      </c>
      <c r="F28" s="477" t="s">
        <v>354</v>
      </c>
      <c r="G28" s="477" t="s">
        <v>427</v>
      </c>
      <c r="H28" s="477" t="s">
        <v>429</v>
      </c>
      <c r="I28" s="573" t="s">
        <v>357</v>
      </c>
      <c r="J28" s="477" t="s">
        <v>119</v>
      </c>
      <c r="K28" s="604" t="s">
        <v>432</v>
      </c>
      <c r="L28" s="602" t="s">
        <v>189</v>
      </c>
      <c r="M28" s="475"/>
      <c r="N28" s="416"/>
      <c r="Q28" s="141" t="str">
        <f>IF(OR(J28='Drop downs'!$G$5), B28&amp;": "&amp;K28&amp;CHAR(10),"")</f>
        <v/>
      </c>
      <c r="R28" s="141" t="str">
        <f>IF(J28='Drop downs'!$G$2,B28&amp;": "&amp;K28&amp;""," ")</f>
        <v xml:space="preserve"> </v>
      </c>
      <c r="S28" s="141" t="str">
        <f>IF(GR2_Inclusive_Neighbourhoods!E28='Drop downs'!$B$6,GR2_Inclusive_Neighbourhoods!B28&amp;": "&amp;GR2_Inclusive_Neighbourhoods!K28&amp;"","")</f>
        <v/>
      </c>
      <c r="T28" s="126" t="str">
        <f>IF(M28&gt;0,B28&amp;":"&amp;M28&amp;"
","")</f>
        <v/>
      </c>
      <c r="U28" s="126" t="str">
        <f>IF(N28&gt;0,B28&amp;":"&amp;N28&amp;"
","")</f>
        <v/>
      </c>
    </row>
    <row r="29" spans="1:21" ht="122.25" customHeight="1" x14ac:dyDescent="0.6">
      <c r="A29" s="470"/>
      <c r="B29" s="473"/>
      <c r="C29" s="148" t="s">
        <v>281</v>
      </c>
      <c r="D29" s="145" t="s">
        <v>189</v>
      </c>
      <c r="E29" s="478"/>
      <c r="F29" s="478"/>
      <c r="G29" s="478"/>
      <c r="H29" s="478"/>
      <c r="I29" s="571"/>
      <c r="J29" s="478"/>
      <c r="K29" s="605"/>
      <c r="L29" s="599"/>
      <c r="M29" s="476"/>
      <c r="N29" s="568"/>
      <c r="Q29" s="141"/>
      <c r="R29" s="141"/>
      <c r="S29" s="141"/>
    </row>
    <row r="30" spans="1:21" ht="135" customHeight="1" x14ac:dyDescent="0.6">
      <c r="A30" s="470"/>
      <c r="B30" s="473"/>
      <c r="C30" s="148" t="s">
        <v>282</v>
      </c>
      <c r="D30" s="145" t="s">
        <v>185</v>
      </c>
      <c r="E30" s="478"/>
      <c r="F30" s="478"/>
      <c r="G30" s="478"/>
      <c r="H30" s="478"/>
      <c r="I30" s="571"/>
      <c r="J30" s="478"/>
      <c r="K30" s="605"/>
      <c r="L30" s="599"/>
      <c r="M30" s="476"/>
      <c r="N30" s="568"/>
      <c r="Q30" s="141"/>
      <c r="R30" s="141"/>
      <c r="S30" s="141"/>
    </row>
    <row r="31" spans="1:21" ht="114.75" customHeight="1" x14ac:dyDescent="0.6">
      <c r="A31" s="470"/>
      <c r="B31" s="473"/>
      <c r="C31" s="148" t="s">
        <v>283</v>
      </c>
      <c r="D31" s="145" t="s">
        <v>189</v>
      </c>
      <c r="E31" s="478"/>
      <c r="F31" s="478"/>
      <c r="G31" s="478"/>
      <c r="H31" s="478"/>
      <c r="I31" s="571"/>
      <c r="J31" s="478"/>
      <c r="K31" s="605"/>
      <c r="L31" s="599"/>
      <c r="M31" s="476"/>
      <c r="N31" s="568"/>
      <c r="Q31" s="141"/>
      <c r="R31" s="141"/>
      <c r="S31" s="141"/>
    </row>
    <row r="32" spans="1:21" ht="52" x14ac:dyDescent="0.6">
      <c r="A32" s="470"/>
      <c r="B32" s="473"/>
      <c r="C32" s="148" t="s">
        <v>433</v>
      </c>
      <c r="D32" s="145" t="s">
        <v>185</v>
      </c>
      <c r="E32" s="478"/>
      <c r="F32" s="478"/>
      <c r="G32" s="478"/>
      <c r="H32" s="478"/>
      <c r="I32" s="571"/>
      <c r="J32" s="478"/>
      <c r="K32" s="605"/>
      <c r="L32" s="599"/>
      <c r="M32" s="476"/>
      <c r="N32" s="568"/>
      <c r="Q32" s="141"/>
      <c r="R32" s="141"/>
      <c r="S32" s="141"/>
    </row>
    <row r="33" spans="1:21" ht="101.25" customHeight="1" x14ac:dyDescent="0.6">
      <c r="A33" s="470"/>
      <c r="B33" s="473"/>
      <c r="C33" s="148" t="s">
        <v>285</v>
      </c>
      <c r="D33" s="145" t="s">
        <v>189</v>
      </c>
      <c r="E33" s="478"/>
      <c r="F33" s="478"/>
      <c r="G33" s="478"/>
      <c r="H33" s="478"/>
      <c r="I33" s="571"/>
      <c r="J33" s="478"/>
      <c r="K33" s="605"/>
      <c r="L33" s="599"/>
      <c r="M33" s="476"/>
      <c r="N33" s="568"/>
      <c r="Q33" s="141"/>
      <c r="R33" s="141"/>
      <c r="S33" s="141"/>
    </row>
    <row r="34" spans="1:21" ht="52" x14ac:dyDescent="0.6">
      <c r="A34" s="470"/>
      <c r="B34" s="473"/>
      <c r="C34" s="148" t="s">
        <v>286</v>
      </c>
      <c r="D34" s="145" t="s">
        <v>189</v>
      </c>
      <c r="E34" s="478"/>
      <c r="F34" s="478"/>
      <c r="G34" s="478"/>
      <c r="H34" s="478"/>
      <c r="I34" s="571"/>
      <c r="J34" s="478"/>
      <c r="K34" s="605"/>
      <c r="L34" s="599"/>
      <c r="M34" s="476"/>
      <c r="N34" s="568"/>
      <c r="Q34" s="141"/>
      <c r="R34" s="141"/>
      <c r="S34" s="141"/>
    </row>
    <row r="35" spans="1:21" ht="52.5" thickBot="1" x14ac:dyDescent="0.65">
      <c r="A35" s="471"/>
      <c r="B35" s="473"/>
      <c r="C35" s="156" t="s">
        <v>287</v>
      </c>
      <c r="D35" s="146" t="s">
        <v>189</v>
      </c>
      <c r="E35" s="479"/>
      <c r="F35" s="479"/>
      <c r="G35" s="479"/>
      <c r="H35" s="479"/>
      <c r="I35" s="574"/>
      <c r="J35" s="479"/>
      <c r="K35" s="606"/>
      <c r="L35" s="603"/>
      <c r="M35" s="428"/>
      <c r="N35" s="568"/>
      <c r="Q35" s="141"/>
      <c r="R35" s="141"/>
      <c r="S35" s="141"/>
    </row>
    <row r="36" spans="1:21" ht="52" x14ac:dyDescent="0.6">
      <c r="A36" s="469" t="s">
        <v>288</v>
      </c>
      <c r="B36" s="472" t="s">
        <v>105</v>
      </c>
      <c r="C36" s="144" t="s">
        <v>289</v>
      </c>
      <c r="D36" s="144" t="s">
        <v>189</v>
      </c>
      <c r="E36" s="477"/>
      <c r="F36" s="477" t="s">
        <v>88</v>
      </c>
      <c r="G36" s="477" t="s">
        <v>88</v>
      </c>
      <c r="H36" s="477" t="s">
        <v>88</v>
      </c>
      <c r="I36" s="573" t="s">
        <v>88</v>
      </c>
      <c r="J36" s="477" t="s">
        <v>120</v>
      </c>
      <c r="K36" s="499" t="s">
        <v>367</v>
      </c>
      <c r="L36" s="602" t="s">
        <v>189</v>
      </c>
      <c r="M36" s="475"/>
      <c r="N36" s="416"/>
      <c r="Q36" s="141" t="str">
        <f>IF(OR(J36='Drop downs'!$G$5), B36&amp;": "&amp;K36&amp;CHAR(10),"")</f>
        <v/>
      </c>
      <c r="R36" s="141" t="str">
        <f>IF(J36='Drop downs'!$G$2,B36&amp;": "&amp;K36&amp;""," ")</f>
        <v xml:space="preserve"> </v>
      </c>
      <c r="S36" s="141" t="str">
        <f>IF(GR2_Inclusive_Neighbourhoods!E36='Drop downs'!$B$6,GR2_Inclusive_Neighbourhoods!B36&amp;": "&amp;GR2_Inclusive_Neighbourhoods!K36&amp;"","")</f>
        <v>IIA5: The policy neither supports nor detracts from the achievement of the IIA objective.  Therefore a neutral effect is predicted.</v>
      </c>
      <c r="T36" s="126" t="str">
        <f>IF(M36&gt;0,B36&amp;":"&amp;M36&amp;"
","")</f>
        <v/>
      </c>
      <c r="U36" s="126" t="str">
        <f>IF(N36&gt;0,B36&amp;":"&amp;N36&amp;"
","")</f>
        <v/>
      </c>
    </row>
    <row r="37" spans="1:21" ht="52" x14ac:dyDescent="0.6">
      <c r="A37" s="470"/>
      <c r="B37" s="473"/>
      <c r="C37" s="145" t="s">
        <v>290</v>
      </c>
      <c r="D37" s="145" t="s">
        <v>189</v>
      </c>
      <c r="E37" s="478"/>
      <c r="F37" s="478"/>
      <c r="G37" s="478"/>
      <c r="H37" s="478"/>
      <c r="I37" s="571"/>
      <c r="J37" s="478"/>
      <c r="K37" s="489"/>
      <c r="L37" s="599"/>
      <c r="M37" s="476"/>
      <c r="N37" s="568"/>
      <c r="Q37" s="141"/>
      <c r="R37" s="141"/>
      <c r="S37" s="141"/>
    </row>
    <row r="38" spans="1:21" ht="52" x14ac:dyDescent="0.6">
      <c r="A38" s="470"/>
      <c r="B38" s="473"/>
      <c r="C38" s="145" t="s">
        <v>291</v>
      </c>
      <c r="D38" s="145" t="s">
        <v>189</v>
      </c>
      <c r="E38" s="478"/>
      <c r="F38" s="478"/>
      <c r="G38" s="478"/>
      <c r="H38" s="478"/>
      <c r="I38" s="571"/>
      <c r="J38" s="478"/>
      <c r="K38" s="489"/>
      <c r="L38" s="599"/>
      <c r="M38" s="476"/>
      <c r="N38" s="568"/>
      <c r="Q38" s="141"/>
      <c r="R38" s="141"/>
      <c r="S38" s="141"/>
    </row>
    <row r="39" spans="1:21" ht="78" x14ac:dyDescent="0.6">
      <c r="A39" s="470"/>
      <c r="B39" s="473"/>
      <c r="C39" s="145" t="s">
        <v>292</v>
      </c>
      <c r="D39" s="145" t="s">
        <v>189</v>
      </c>
      <c r="E39" s="478"/>
      <c r="F39" s="478"/>
      <c r="G39" s="478"/>
      <c r="H39" s="478"/>
      <c r="I39" s="571"/>
      <c r="J39" s="478"/>
      <c r="K39" s="489"/>
      <c r="L39" s="599"/>
      <c r="M39" s="476"/>
      <c r="N39" s="568"/>
      <c r="Q39" s="141"/>
      <c r="R39" s="141"/>
      <c r="S39" s="141"/>
    </row>
    <row r="40" spans="1:21" ht="104" x14ac:dyDescent="0.6">
      <c r="A40" s="470"/>
      <c r="B40" s="473"/>
      <c r="C40" s="145" t="s">
        <v>293</v>
      </c>
      <c r="D40" s="145" t="s">
        <v>189</v>
      </c>
      <c r="E40" s="478"/>
      <c r="F40" s="478"/>
      <c r="G40" s="478"/>
      <c r="H40" s="478"/>
      <c r="I40" s="571"/>
      <c r="J40" s="478"/>
      <c r="K40" s="489"/>
      <c r="L40" s="599"/>
      <c r="M40" s="476"/>
      <c r="N40" s="568"/>
      <c r="Q40" s="141"/>
      <c r="R40" s="141"/>
      <c r="S40" s="141"/>
    </row>
    <row r="41" spans="1:21" ht="78.5" thickBot="1" x14ac:dyDescent="0.65">
      <c r="A41" s="471"/>
      <c r="B41" s="473"/>
      <c r="C41" s="146" t="s">
        <v>294</v>
      </c>
      <c r="D41" s="146" t="s">
        <v>189</v>
      </c>
      <c r="E41" s="479"/>
      <c r="F41" s="479"/>
      <c r="G41" s="479"/>
      <c r="H41" s="479"/>
      <c r="I41" s="574"/>
      <c r="J41" s="479"/>
      <c r="K41" s="500"/>
      <c r="L41" s="603"/>
      <c r="M41" s="428"/>
      <c r="N41" s="568"/>
      <c r="Q41" s="141"/>
      <c r="R41" s="141"/>
      <c r="S41" s="141"/>
    </row>
    <row r="42" spans="1:21" ht="78" x14ac:dyDescent="0.6">
      <c r="A42" s="469" t="s">
        <v>295</v>
      </c>
      <c r="B42" s="472" t="s">
        <v>106</v>
      </c>
      <c r="C42" s="144" t="s">
        <v>296</v>
      </c>
      <c r="D42" s="144" t="s">
        <v>185</v>
      </c>
      <c r="E42" s="477" t="s">
        <v>353</v>
      </c>
      <c r="F42" s="477" t="s">
        <v>354</v>
      </c>
      <c r="G42" s="477" t="s">
        <v>427</v>
      </c>
      <c r="H42" s="477" t="s">
        <v>429</v>
      </c>
      <c r="I42" s="573" t="s">
        <v>357</v>
      </c>
      <c r="J42" s="477" t="s">
        <v>119</v>
      </c>
      <c r="K42" s="499" t="s">
        <v>434</v>
      </c>
      <c r="L42" s="602" t="s">
        <v>189</v>
      </c>
      <c r="M42" s="475"/>
      <c r="N42" s="416"/>
      <c r="Q42" s="141" t="str">
        <f>IF(OR(J42='Drop downs'!$G$5), B42&amp;": "&amp;K42&amp;CHAR(10),"")</f>
        <v/>
      </c>
      <c r="R42" s="141" t="str">
        <f>IF(J42='Drop downs'!$G$2,B42&amp;": "&amp;K42&amp;""," ")</f>
        <v xml:space="preserve"> </v>
      </c>
      <c r="S42" s="141" t="str">
        <f>IF(GR2_Inclusive_Neighbourhoods!E42='Drop downs'!$B$6,GR2_Inclusive_Neighbourhoods!B42&amp;": "&amp;GR2_Inclusive_Neighbourhoods!K42&amp;"","")</f>
        <v/>
      </c>
      <c r="T42" s="126" t="str">
        <f>IF(M42&gt;0,B42&amp;":"&amp;M42&amp;"
","")</f>
        <v/>
      </c>
      <c r="U42" s="126" t="str">
        <f>IF(N42&gt;0,B42&amp;":"&amp;N42&amp;"
","")</f>
        <v/>
      </c>
    </row>
    <row r="43" spans="1:21" ht="107.25" customHeight="1" x14ac:dyDescent="0.6">
      <c r="A43" s="470"/>
      <c r="B43" s="473"/>
      <c r="C43" s="145" t="s">
        <v>297</v>
      </c>
      <c r="D43" s="145" t="s">
        <v>189</v>
      </c>
      <c r="E43" s="478"/>
      <c r="F43" s="478"/>
      <c r="G43" s="478"/>
      <c r="H43" s="478"/>
      <c r="I43" s="571"/>
      <c r="J43" s="478"/>
      <c r="K43" s="489"/>
      <c r="L43" s="599"/>
      <c r="M43" s="476"/>
      <c r="N43" s="568"/>
      <c r="Q43" s="141"/>
      <c r="R43" s="141"/>
      <c r="S43" s="141"/>
    </row>
    <row r="44" spans="1:21" ht="156" customHeight="1" x14ac:dyDescent="0.6">
      <c r="A44" s="470"/>
      <c r="B44" s="473"/>
      <c r="C44" s="145" t="s">
        <v>298</v>
      </c>
      <c r="D44" s="145" t="s">
        <v>185</v>
      </c>
      <c r="E44" s="478"/>
      <c r="F44" s="478"/>
      <c r="G44" s="478"/>
      <c r="H44" s="478"/>
      <c r="I44" s="571"/>
      <c r="J44" s="478"/>
      <c r="K44" s="489"/>
      <c r="L44" s="599"/>
      <c r="M44" s="476"/>
      <c r="N44" s="568"/>
      <c r="Q44" s="141"/>
      <c r="R44" s="141"/>
      <c r="S44" s="141"/>
    </row>
    <row r="45" spans="1:21" ht="146.25" customHeight="1" x14ac:dyDescent="0.6">
      <c r="A45" s="470"/>
      <c r="B45" s="473"/>
      <c r="C45" s="145" t="s">
        <v>299</v>
      </c>
      <c r="D45" s="145" t="s">
        <v>185</v>
      </c>
      <c r="E45" s="478"/>
      <c r="F45" s="478"/>
      <c r="G45" s="478"/>
      <c r="H45" s="478"/>
      <c r="I45" s="571"/>
      <c r="J45" s="478"/>
      <c r="K45" s="489"/>
      <c r="L45" s="599"/>
      <c r="M45" s="476"/>
      <c r="N45" s="568"/>
      <c r="Q45" s="141"/>
      <c r="R45" s="141"/>
      <c r="S45" s="141"/>
    </row>
    <row r="46" spans="1:21" ht="109.5" customHeight="1" thickBot="1" x14ac:dyDescent="0.65">
      <c r="A46" s="471"/>
      <c r="B46" s="473"/>
      <c r="C46" s="146" t="s">
        <v>300</v>
      </c>
      <c r="D46" s="146" t="s">
        <v>189</v>
      </c>
      <c r="E46" s="479"/>
      <c r="F46" s="479"/>
      <c r="G46" s="479"/>
      <c r="H46" s="479"/>
      <c r="I46" s="574"/>
      <c r="J46" s="479"/>
      <c r="K46" s="500"/>
      <c r="L46" s="603"/>
      <c r="M46" s="428"/>
      <c r="N46" s="568"/>
      <c r="Q46" s="141"/>
      <c r="R46" s="141"/>
      <c r="S46" s="141"/>
    </row>
    <row r="47" spans="1:21" ht="130" x14ac:dyDescent="0.6">
      <c r="A47" s="469" t="s">
        <v>301</v>
      </c>
      <c r="B47" s="472" t="s">
        <v>107</v>
      </c>
      <c r="C47" s="144" t="s">
        <v>302</v>
      </c>
      <c r="D47" s="144" t="s">
        <v>189</v>
      </c>
      <c r="E47" s="477"/>
      <c r="F47" s="477" t="s">
        <v>88</v>
      </c>
      <c r="G47" s="477" t="s">
        <v>88</v>
      </c>
      <c r="H47" s="477" t="s">
        <v>88</v>
      </c>
      <c r="I47" s="573" t="s">
        <v>88</v>
      </c>
      <c r="J47" s="477" t="s">
        <v>120</v>
      </c>
      <c r="K47" s="499" t="s">
        <v>435</v>
      </c>
      <c r="L47" s="602" t="s">
        <v>189</v>
      </c>
      <c r="M47" s="475"/>
      <c r="N47" s="416"/>
      <c r="Q47" s="141" t="str">
        <f>IF(OR(J47='Drop downs'!$G$5), B47&amp;": "&amp;K47&amp;CHAR(10),"")</f>
        <v/>
      </c>
      <c r="R47" s="141" t="str">
        <f>IF(J47='Drop downs'!$G$2,B47&amp;": "&amp;K47&amp;""," ")</f>
        <v xml:space="preserve"> </v>
      </c>
      <c r="S47" s="141" t="str">
        <f>IF(GR2_Inclusive_Neighbourhoods!E47='Drop downs'!$B$6,GR2_Inclusive_Neighbourhoods!B47&amp;": "&amp;GR2_Inclusive_Neighbourhoods!K47&amp;"","")</f>
        <v>IIA7: The policy neither supports nor detracts from the achievement of the IIA objective.  These assessment questions are addressed by the High Quality Design policy (GR1). Therefore a neutral effect is predicted.</v>
      </c>
      <c r="T47" s="126" t="str">
        <f>IF(M47&gt;0,B47&amp;":"&amp;M47&amp;"
","")</f>
        <v/>
      </c>
      <c r="U47" s="126" t="str">
        <f>IF(N47&gt;0,B47&amp;":"&amp;N47&amp;"
","")</f>
        <v/>
      </c>
    </row>
    <row r="48" spans="1:21" ht="148.5" customHeight="1" thickBot="1" x14ac:dyDescent="0.65">
      <c r="A48" s="471"/>
      <c r="B48" s="473"/>
      <c r="C48" s="146" t="s">
        <v>303</v>
      </c>
      <c r="D48" s="146" t="s">
        <v>189</v>
      </c>
      <c r="E48" s="479"/>
      <c r="F48" s="479"/>
      <c r="G48" s="479"/>
      <c r="H48" s="479"/>
      <c r="I48" s="574"/>
      <c r="J48" s="479"/>
      <c r="K48" s="500"/>
      <c r="L48" s="603"/>
      <c r="M48" s="428"/>
      <c r="N48" s="568"/>
      <c r="Q48" s="141"/>
      <c r="R48" s="141"/>
      <c r="S48" s="141"/>
    </row>
    <row r="49" spans="1:21" ht="78" x14ac:dyDescent="0.6">
      <c r="A49" s="469" t="s">
        <v>304</v>
      </c>
      <c r="B49" s="472" t="s">
        <v>108</v>
      </c>
      <c r="C49" s="140" t="s">
        <v>305</v>
      </c>
      <c r="D49" s="140" t="s">
        <v>189</v>
      </c>
      <c r="E49" s="477"/>
      <c r="F49" s="477" t="s">
        <v>88</v>
      </c>
      <c r="G49" s="477" t="s">
        <v>88</v>
      </c>
      <c r="H49" s="477" t="s">
        <v>88</v>
      </c>
      <c r="I49" s="573" t="s">
        <v>88</v>
      </c>
      <c r="J49" s="477" t="s">
        <v>120</v>
      </c>
      <c r="K49" s="499" t="s">
        <v>367</v>
      </c>
      <c r="L49" s="602" t="s">
        <v>189</v>
      </c>
      <c r="M49" s="475"/>
      <c r="N49" s="416"/>
      <c r="Q49" s="141" t="str">
        <f>IF(OR(J49='Drop downs'!$G$5), B49&amp;": "&amp;K49&amp;CHAR(10),"")</f>
        <v/>
      </c>
      <c r="R49" s="141" t="str">
        <f>IF(J49='Drop downs'!$G$2,B49&amp;": "&amp;K49&amp;""," ")</f>
        <v xml:space="preserve"> </v>
      </c>
      <c r="S49" s="141" t="str">
        <f>IF(GR2_Inclusive_Neighbourhoods!E49='Drop downs'!$B$6,GR2_Inclusive_Neighbourhoods!B49&amp;": "&amp;GR2_Inclusive_Neighbourhoods!K49&amp;"","")</f>
        <v>IIA8: The policy neither supports nor detracts from the achievement of the IIA objective.  Therefore a neutral effect is predicted.</v>
      </c>
      <c r="T49" s="126" t="str">
        <f>IF(M49&gt;0,B49&amp;":"&amp;M49&amp;"
","")</f>
        <v/>
      </c>
      <c r="U49" s="126" t="str">
        <f>IF(N49&gt;0,B49&amp;":"&amp;N49&amp;"
","")</f>
        <v/>
      </c>
    </row>
    <row r="50" spans="1:21" ht="52" x14ac:dyDescent="0.6">
      <c r="A50" s="470"/>
      <c r="B50" s="473"/>
      <c r="C50" s="142" t="s">
        <v>306</v>
      </c>
      <c r="D50" s="142" t="s">
        <v>189</v>
      </c>
      <c r="E50" s="478"/>
      <c r="F50" s="478"/>
      <c r="G50" s="478"/>
      <c r="H50" s="478"/>
      <c r="I50" s="571"/>
      <c r="J50" s="478"/>
      <c r="K50" s="489"/>
      <c r="L50" s="599"/>
      <c r="M50" s="476"/>
      <c r="N50" s="568"/>
      <c r="Q50" s="141"/>
      <c r="R50" s="141"/>
      <c r="S50" s="141"/>
    </row>
    <row r="51" spans="1:21" ht="26" x14ac:dyDescent="0.6">
      <c r="A51" s="470"/>
      <c r="B51" s="473"/>
      <c r="C51" s="152" t="s">
        <v>307</v>
      </c>
      <c r="D51" s="142" t="s">
        <v>189</v>
      </c>
      <c r="E51" s="478"/>
      <c r="F51" s="478"/>
      <c r="G51" s="478"/>
      <c r="H51" s="478"/>
      <c r="I51" s="571"/>
      <c r="J51" s="478"/>
      <c r="K51" s="489"/>
      <c r="L51" s="599"/>
      <c r="M51" s="476"/>
      <c r="N51" s="568"/>
      <c r="Q51" s="141"/>
      <c r="R51" s="141"/>
      <c r="S51" s="141"/>
    </row>
    <row r="52" spans="1:21" ht="26" x14ac:dyDescent="0.6">
      <c r="A52" s="470"/>
      <c r="B52" s="473"/>
      <c r="C52" s="142" t="s">
        <v>308</v>
      </c>
      <c r="D52" s="142" t="s">
        <v>189</v>
      </c>
      <c r="E52" s="478"/>
      <c r="F52" s="478"/>
      <c r="G52" s="478"/>
      <c r="H52" s="478"/>
      <c r="I52" s="571"/>
      <c r="J52" s="478"/>
      <c r="K52" s="489"/>
      <c r="L52" s="599"/>
      <c r="M52" s="476"/>
      <c r="N52" s="568"/>
      <c r="Q52" s="141"/>
      <c r="R52" s="141"/>
      <c r="S52" s="141"/>
    </row>
    <row r="53" spans="1:21" ht="26.5" thickBot="1" x14ac:dyDescent="0.65">
      <c r="A53" s="517"/>
      <c r="B53" s="474"/>
      <c r="C53" s="165" t="s">
        <v>309</v>
      </c>
      <c r="D53" s="165" t="s">
        <v>189</v>
      </c>
      <c r="E53" s="519"/>
      <c r="F53" s="519"/>
      <c r="G53" s="519"/>
      <c r="H53" s="519"/>
      <c r="I53" s="572"/>
      <c r="J53" s="519"/>
      <c r="K53" s="490"/>
      <c r="L53" s="600"/>
      <c r="M53" s="483"/>
      <c r="N53" s="569"/>
      <c r="Q53" s="141"/>
      <c r="R53" s="141"/>
      <c r="S53" s="141"/>
    </row>
    <row r="54" spans="1:21" ht="52" x14ac:dyDescent="0.6">
      <c r="A54" s="516" t="s">
        <v>310</v>
      </c>
      <c r="B54" s="473" t="s">
        <v>109</v>
      </c>
      <c r="C54" s="176" t="s">
        <v>311</v>
      </c>
      <c r="D54" s="164" t="s">
        <v>189</v>
      </c>
      <c r="E54" s="518"/>
      <c r="F54" s="518" t="s">
        <v>88</v>
      </c>
      <c r="G54" s="518" t="s">
        <v>88</v>
      </c>
      <c r="H54" s="518" t="s">
        <v>88</v>
      </c>
      <c r="I54" s="570" t="s">
        <v>88</v>
      </c>
      <c r="J54" s="518" t="s">
        <v>120</v>
      </c>
      <c r="K54" s="488" t="s">
        <v>367</v>
      </c>
      <c r="L54" s="598" t="s">
        <v>189</v>
      </c>
      <c r="M54" s="487"/>
      <c r="N54" s="568"/>
      <c r="Q54" s="141" t="str">
        <f>IF(OR(J54='Drop downs'!$G$5), B54&amp;": "&amp;K54&amp;CHAR(10),"")</f>
        <v/>
      </c>
      <c r="R54" s="141" t="str">
        <f>IF(J54='Drop downs'!$G$2,B54&amp;": "&amp;K54&amp;""," ")</f>
        <v xml:space="preserve"> </v>
      </c>
      <c r="S54" s="141" t="str">
        <f>IF(GR2_Inclusive_Neighbourhoods!E54='Drop downs'!$B$6,GR2_Inclusive_Neighbourhoods!B54&amp;": "&amp;GR2_Inclusive_Neighbourhoods!K54&amp;"","")</f>
        <v>IIA9: The policy neither supports nor detracts from the achievement of the IIA objective.  Therefore a neutral effect is predicted.</v>
      </c>
      <c r="T54" s="126" t="str">
        <f>IF(M54&gt;0,B54&amp;":"&amp;M54&amp;"
","")</f>
        <v/>
      </c>
      <c r="U54" s="126" t="str">
        <f>IF(N54&gt;0,B54&amp;":"&amp;N54&amp;"
","")</f>
        <v/>
      </c>
    </row>
    <row r="55" spans="1:21" ht="110.25" customHeight="1" x14ac:dyDescent="0.6">
      <c r="A55" s="470"/>
      <c r="B55" s="473"/>
      <c r="C55" s="154" t="s">
        <v>312</v>
      </c>
      <c r="D55" s="142" t="s">
        <v>189</v>
      </c>
      <c r="E55" s="478"/>
      <c r="F55" s="478"/>
      <c r="G55" s="478"/>
      <c r="H55" s="478"/>
      <c r="I55" s="571"/>
      <c r="J55" s="478"/>
      <c r="K55" s="489"/>
      <c r="L55" s="599"/>
      <c r="M55" s="476"/>
      <c r="N55" s="568"/>
      <c r="Q55" s="141"/>
      <c r="R55" s="141"/>
      <c r="S55" s="141"/>
    </row>
    <row r="56" spans="1:21" ht="78.5" thickBot="1" x14ac:dyDescent="0.65">
      <c r="A56" s="471"/>
      <c r="B56" s="473"/>
      <c r="C56" s="155" t="s">
        <v>313</v>
      </c>
      <c r="D56" s="143" t="s">
        <v>189</v>
      </c>
      <c r="E56" s="479"/>
      <c r="F56" s="479"/>
      <c r="G56" s="479"/>
      <c r="H56" s="479"/>
      <c r="I56" s="574"/>
      <c r="J56" s="479"/>
      <c r="K56" s="500"/>
      <c r="L56" s="603"/>
      <c r="M56" s="428"/>
      <c r="N56" s="569"/>
      <c r="Q56" s="141"/>
      <c r="R56" s="141"/>
      <c r="S56" s="141"/>
    </row>
    <row r="57" spans="1:21" ht="26" x14ac:dyDescent="0.6">
      <c r="A57" s="469" t="s">
        <v>314</v>
      </c>
      <c r="B57" s="472" t="s">
        <v>110</v>
      </c>
      <c r="C57" s="140" t="s">
        <v>315</v>
      </c>
      <c r="D57" s="140" t="s">
        <v>189</v>
      </c>
      <c r="E57" s="477"/>
      <c r="F57" s="477" t="s">
        <v>88</v>
      </c>
      <c r="G57" s="477" t="s">
        <v>88</v>
      </c>
      <c r="H57" s="477" t="s">
        <v>88</v>
      </c>
      <c r="I57" s="573" t="s">
        <v>88</v>
      </c>
      <c r="J57" s="477" t="s">
        <v>120</v>
      </c>
      <c r="K57" s="499" t="s">
        <v>367</v>
      </c>
      <c r="L57" s="602" t="s">
        <v>189</v>
      </c>
      <c r="M57" s="475"/>
      <c r="N57" s="416"/>
      <c r="Q57" s="141" t="str">
        <f>IF(OR(J57='Drop downs'!$G$5), B57&amp;": "&amp;K57&amp;CHAR(10),"")</f>
        <v/>
      </c>
      <c r="R57" s="141" t="str">
        <f>IF(J57='Drop downs'!$G$2,B57&amp;": "&amp;K57&amp;""," ")</f>
        <v xml:space="preserve"> </v>
      </c>
      <c r="S57" s="141" t="str">
        <f>IF(GR2_Inclusive_Neighbourhoods!E57='Drop downs'!$B$6,GR2_Inclusive_Neighbourhoods!B57&amp;": "&amp;GR2_Inclusive_Neighbourhoods!K57&amp;"","")</f>
        <v>IIA10: The policy neither supports nor detracts from the achievement of the IIA objective.  Therefore a neutral effect is predicted.</v>
      </c>
      <c r="T57" s="126" t="str">
        <f>IF(M57&gt;0,B57&amp;":"&amp;M57&amp;"
","")</f>
        <v/>
      </c>
      <c r="U57" s="126" t="str">
        <f>IF(N57&gt;0,B57&amp;":"&amp;N57&amp;"
","")</f>
        <v/>
      </c>
    </row>
    <row r="58" spans="1:21" ht="52" x14ac:dyDescent="0.6">
      <c r="A58" s="470"/>
      <c r="B58" s="473"/>
      <c r="C58" s="142" t="s">
        <v>316</v>
      </c>
      <c r="D58" s="142" t="s">
        <v>189</v>
      </c>
      <c r="E58" s="478"/>
      <c r="F58" s="478"/>
      <c r="G58" s="478"/>
      <c r="H58" s="478"/>
      <c r="I58" s="571"/>
      <c r="J58" s="478"/>
      <c r="K58" s="489"/>
      <c r="L58" s="599"/>
      <c r="M58" s="476"/>
      <c r="N58" s="568"/>
      <c r="Q58" s="141"/>
      <c r="R58" s="141"/>
      <c r="S58" s="141"/>
    </row>
    <row r="59" spans="1:21" ht="52" x14ac:dyDescent="0.6">
      <c r="A59" s="470"/>
      <c r="B59" s="473"/>
      <c r="C59" s="142" t="s">
        <v>317</v>
      </c>
      <c r="D59" s="142" t="s">
        <v>189</v>
      </c>
      <c r="E59" s="478"/>
      <c r="F59" s="478"/>
      <c r="G59" s="478"/>
      <c r="H59" s="478"/>
      <c r="I59" s="571"/>
      <c r="J59" s="478"/>
      <c r="K59" s="489"/>
      <c r="L59" s="599"/>
      <c r="M59" s="476"/>
      <c r="N59" s="568"/>
      <c r="Q59" s="141"/>
      <c r="R59" s="141"/>
      <c r="S59" s="141"/>
    </row>
    <row r="60" spans="1:21" ht="52" x14ac:dyDescent="0.6">
      <c r="A60" s="470"/>
      <c r="B60" s="473"/>
      <c r="C60" s="142" t="s">
        <v>318</v>
      </c>
      <c r="D60" s="142" t="s">
        <v>189</v>
      </c>
      <c r="E60" s="478"/>
      <c r="F60" s="478"/>
      <c r="G60" s="478"/>
      <c r="H60" s="478"/>
      <c r="I60" s="571"/>
      <c r="J60" s="478"/>
      <c r="K60" s="489"/>
      <c r="L60" s="599"/>
      <c r="M60" s="476"/>
      <c r="N60" s="568"/>
      <c r="Q60" s="141"/>
      <c r="R60" s="141"/>
      <c r="S60" s="141"/>
    </row>
    <row r="61" spans="1:21" ht="26" x14ac:dyDescent="0.6">
      <c r="A61" s="470"/>
      <c r="B61" s="473"/>
      <c r="C61" s="142" t="s">
        <v>319</v>
      </c>
      <c r="D61" s="142" t="s">
        <v>189</v>
      </c>
      <c r="E61" s="478"/>
      <c r="F61" s="478"/>
      <c r="G61" s="478"/>
      <c r="H61" s="478"/>
      <c r="I61" s="571"/>
      <c r="J61" s="478"/>
      <c r="K61" s="489"/>
      <c r="L61" s="599"/>
      <c r="M61" s="476"/>
      <c r="N61" s="568"/>
      <c r="Q61" s="141"/>
      <c r="R61" s="141"/>
      <c r="S61" s="141"/>
    </row>
    <row r="62" spans="1:21" ht="26" x14ac:dyDescent="0.6">
      <c r="A62" s="470"/>
      <c r="B62" s="473"/>
      <c r="C62" s="142" t="s">
        <v>320</v>
      </c>
      <c r="D62" s="142" t="s">
        <v>189</v>
      </c>
      <c r="E62" s="478"/>
      <c r="F62" s="478"/>
      <c r="G62" s="478"/>
      <c r="H62" s="478"/>
      <c r="I62" s="571"/>
      <c r="J62" s="478"/>
      <c r="K62" s="489"/>
      <c r="L62" s="599"/>
      <c r="M62" s="476"/>
      <c r="N62" s="568"/>
      <c r="Q62" s="141"/>
      <c r="R62" s="141"/>
      <c r="S62" s="141"/>
    </row>
    <row r="63" spans="1:21" ht="78" x14ac:dyDescent="0.6">
      <c r="A63" s="470"/>
      <c r="B63" s="473"/>
      <c r="C63" s="142" t="s">
        <v>321</v>
      </c>
      <c r="D63" s="142" t="s">
        <v>189</v>
      </c>
      <c r="E63" s="478"/>
      <c r="F63" s="478"/>
      <c r="G63" s="478"/>
      <c r="H63" s="478"/>
      <c r="I63" s="571"/>
      <c r="J63" s="478"/>
      <c r="K63" s="489"/>
      <c r="L63" s="599"/>
      <c r="M63" s="476"/>
      <c r="N63" s="568"/>
      <c r="Q63" s="141"/>
      <c r="R63" s="141"/>
      <c r="S63" s="141"/>
    </row>
    <row r="64" spans="1:21" ht="26.5" thickBot="1" x14ac:dyDescent="0.65">
      <c r="A64" s="517"/>
      <c r="B64" s="474"/>
      <c r="C64" s="165" t="s">
        <v>322</v>
      </c>
      <c r="D64" s="165" t="s">
        <v>189</v>
      </c>
      <c r="E64" s="519"/>
      <c r="F64" s="519"/>
      <c r="G64" s="519"/>
      <c r="H64" s="519"/>
      <c r="I64" s="572"/>
      <c r="J64" s="519"/>
      <c r="K64" s="490"/>
      <c r="L64" s="600"/>
      <c r="M64" s="483"/>
      <c r="N64" s="569"/>
      <c r="Q64" s="141"/>
      <c r="R64" s="141"/>
      <c r="S64" s="141"/>
    </row>
    <row r="65" spans="1:21" ht="52" x14ac:dyDescent="0.6">
      <c r="A65" s="516" t="s">
        <v>843</v>
      </c>
      <c r="B65" s="473" t="s">
        <v>111</v>
      </c>
      <c r="C65" s="158" t="s">
        <v>845</v>
      </c>
      <c r="D65" s="164" t="s">
        <v>185</v>
      </c>
      <c r="E65" s="518" t="s">
        <v>364</v>
      </c>
      <c r="F65" s="518" t="s">
        <v>370</v>
      </c>
      <c r="G65" s="518" t="s">
        <v>358</v>
      </c>
      <c r="H65" s="518" t="s">
        <v>429</v>
      </c>
      <c r="I65" s="570" t="s">
        <v>357</v>
      </c>
      <c r="J65" s="518" t="s">
        <v>119</v>
      </c>
      <c r="K65" s="488" t="s">
        <v>436</v>
      </c>
      <c r="L65" s="598" t="s">
        <v>189</v>
      </c>
      <c r="M65" s="487"/>
      <c r="N65" s="416"/>
      <c r="Q65" s="141" t="str">
        <f>IF(OR(J65='Drop downs'!$G$5), B65&amp;": "&amp;K65&amp;CHAR(10),"")</f>
        <v/>
      </c>
      <c r="R65" s="141" t="str">
        <f>IF(J65='Drop downs'!$G$2,B65&amp;": "&amp;K65&amp;""," ")</f>
        <v xml:space="preserve"> </v>
      </c>
      <c r="S65" s="141" t="str">
        <f>IF(GR2_Inclusive_Neighbourhoods!E65='Drop downs'!$B$6,GR2_Inclusive_Neighbourhoods!B65&amp;": "&amp;GR2_Inclusive_Neighbourhoods!K65&amp;"","")</f>
        <v/>
      </c>
      <c r="T65" s="126" t="str">
        <f>IF(M65&gt;0,B65&amp;":"&amp;M65&amp;"
","")</f>
        <v/>
      </c>
      <c r="U65" s="126" t="str">
        <f>IF(N65&gt;0,B65&amp;":"&amp;N65&amp;"
","")</f>
        <v/>
      </c>
    </row>
    <row r="66" spans="1:21" ht="26" x14ac:dyDescent="0.6">
      <c r="A66" s="470"/>
      <c r="B66" s="473"/>
      <c r="C66" s="148" t="s">
        <v>325</v>
      </c>
      <c r="D66" s="142" t="s">
        <v>185</v>
      </c>
      <c r="E66" s="478"/>
      <c r="F66" s="478"/>
      <c r="G66" s="478"/>
      <c r="H66" s="478"/>
      <c r="I66" s="571"/>
      <c r="J66" s="478"/>
      <c r="K66" s="489"/>
      <c r="L66" s="599"/>
      <c r="M66" s="476"/>
      <c r="N66" s="568"/>
      <c r="Q66" s="141"/>
      <c r="R66" s="141"/>
      <c r="S66" s="141"/>
    </row>
    <row r="67" spans="1:21" ht="104" x14ac:dyDescent="0.6">
      <c r="A67" s="470"/>
      <c r="B67" s="473"/>
      <c r="C67" s="148" t="s">
        <v>326</v>
      </c>
      <c r="D67" s="142" t="s">
        <v>185</v>
      </c>
      <c r="E67" s="478"/>
      <c r="F67" s="478"/>
      <c r="G67" s="478"/>
      <c r="H67" s="478"/>
      <c r="I67" s="571"/>
      <c r="J67" s="478"/>
      <c r="K67" s="489"/>
      <c r="L67" s="599"/>
      <c r="M67" s="476"/>
      <c r="N67" s="568"/>
      <c r="Q67" s="141"/>
      <c r="R67" s="141"/>
      <c r="S67" s="141"/>
    </row>
    <row r="68" spans="1:21" ht="52" x14ac:dyDescent="0.6">
      <c r="A68" s="470"/>
      <c r="B68" s="473"/>
      <c r="C68" s="148" t="s">
        <v>327</v>
      </c>
      <c r="D68" s="142" t="s">
        <v>189</v>
      </c>
      <c r="E68" s="478"/>
      <c r="F68" s="478"/>
      <c r="G68" s="478"/>
      <c r="H68" s="478"/>
      <c r="I68" s="571"/>
      <c r="J68" s="478"/>
      <c r="K68" s="489"/>
      <c r="L68" s="599"/>
      <c r="M68" s="476"/>
      <c r="N68" s="568"/>
      <c r="Q68" s="141"/>
      <c r="R68" s="141"/>
      <c r="S68" s="141"/>
    </row>
    <row r="69" spans="1:21" ht="26" x14ac:dyDescent="0.6">
      <c r="A69" s="470"/>
      <c r="B69" s="473"/>
      <c r="C69" s="148" t="s">
        <v>846</v>
      </c>
      <c r="D69" s="142" t="s">
        <v>185</v>
      </c>
      <c r="E69" s="478"/>
      <c r="F69" s="478"/>
      <c r="G69" s="478"/>
      <c r="H69" s="478"/>
      <c r="I69" s="571"/>
      <c r="J69" s="478"/>
      <c r="K69" s="489"/>
      <c r="L69" s="599"/>
      <c r="M69" s="476"/>
      <c r="N69" s="568"/>
      <c r="Q69" s="141"/>
      <c r="R69" s="141"/>
      <c r="S69" s="141"/>
    </row>
    <row r="70" spans="1:21" ht="26" x14ac:dyDescent="0.6">
      <c r="A70" s="470"/>
      <c r="B70" s="473"/>
      <c r="C70" s="148" t="s">
        <v>329</v>
      </c>
      <c r="D70" s="142" t="s">
        <v>185</v>
      </c>
      <c r="E70" s="478"/>
      <c r="F70" s="478"/>
      <c r="G70" s="478"/>
      <c r="H70" s="478"/>
      <c r="I70" s="571"/>
      <c r="J70" s="478"/>
      <c r="K70" s="489"/>
      <c r="L70" s="599"/>
      <c r="M70" s="476"/>
      <c r="N70" s="568"/>
      <c r="Q70" s="141"/>
      <c r="R70" s="141"/>
      <c r="S70" s="141"/>
    </row>
    <row r="71" spans="1:21" ht="52.5" thickBot="1" x14ac:dyDescent="0.65">
      <c r="A71" s="517"/>
      <c r="B71" s="474"/>
      <c r="C71" s="149" t="s">
        <v>330</v>
      </c>
      <c r="D71" s="165" t="s">
        <v>189</v>
      </c>
      <c r="E71" s="519"/>
      <c r="F71" s="519"/>
      <c r="G71" s="519"/>
      <c r="H71" s="519"/>
      <c r="I71" s="572"/>
      <c r="J71" s="519"/>
      <c r="K71" s="490"/>
      <c r="L71" s="600"/>
      <c r="M71" s="483"/>
      <c r="N71" s="569"/>
      <c r="Q71" s="141"/>
      <c r="R71" s="141"/>
      <c r="S71" s="141"/>
    </row>
    <row r="72" spans="1:21" ht="123.75" customHeight="1" x14ac:dyDescent="0.6">
      <c r="A72" s="516" t="s">
        <v>331</v>
      </c>
      <c r="B72" s="473" t="s">
        <v>112</v>
      </c>
      <c r="C72" s="158" t="s">
        <v>332</v>
      </c>
      <c r="D72" s="164" t="s">
        <v>185</v>
      </c>
      <c r="E72" s="518"/>
      <c r="F72" s="518" t="s">
        <v>88</v>
      </c>
      <c r="G72" s="518" t="s">
        <v>88</v>
      </c>
      <c r="H72" s="518" t="s">
        <v>88</v>
      </c>
      <c r="I72" s="570" t="s">
        <v>88</v>
      </c>
      <c r="J72" s="518" t="s">
        <v>120</v>
      </c>
      <c r="K72" s="601" t="s">
        <v>437</v>
      </c>
      <c r="L72" s="598" t="s">
        <v>189</v>
      </c>
      <c r="M72" s="487"/>
      <c r="N72" s="416"/>
      <c r="Q72" s="141" t="str">
        <f>IF(OR(J72='Drop downs'!$G$5), B72&amp;": "&amp;K72&amp;CHAR(10),"")</f>
        <v/>
      </c>
      <c r="R72" s="141" t="str">
        <f>IF(J72='Drop downs'!$G$2,B72&amp;": "&amp;K72&amp;""," ")</f>
        <v xml:space="preserve"> </v>
      </c>
      <c r="S72" s="141" t="str">
        <f>IF(GR2_Inclusive_Neighbourhoods!E72='Drop downs'!$B$6,GR2_Inclusive_Neighbourhoods!B72&amp;": "&amp;GR2_Inclusive_Neighbourhoods!K72&amp;"","")</f>
        <v xml:space="preserve">IIA12: 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v>
      </c>
      <c r="T72" s="126" t="str">
        <f>IF(M72&gt;0,B72&amp;":"&amp;M72&amp;"
","")</f>
        <v/>
      </c>
      <c r="U72" s="126" t="str">
        <f>IF(N72&gt;0,B73&amp;":"&amp;N72&amp;"
","")</f>
        <v/>
      </c>
    </row>
    <row r="73" spans="1:21" ht="96" customHeight="1" x14ac:dyDescent="0.6">
      <c r="A73" s="470"/>
      <c r="B73" s="473"/>
      <c r="C73" s="148" t="s">
        <v>333</v>
      </c>
      <c r="D73" s="142" t="s">
        <v>185</v>
      </c>
      <c r="E73" s="478"/>
      <c r="F73" s="478"/>
      <c r="G73" s="478"/>
      <c r="H73" s="478"/>
      <c r="I73" s="571"/>
      <c r="J73" s="478"/>
      <c r="K73" s="579"/>
      <c r="L73" s="599"/>
      <c r="M73" s="476"/>
      <c r="N73" s="568"/>
      <c r="Q73" s="141"/>
      <c r="R73" s="141"/>
      <c r="S73" s="141"/>
    </row>
    <row r="74" spans="1:21" ht="117.75" customHeight="1" x14ac:dyDescent="0.6">
      <c r="A74" s="470"/>
      <c r="B74" s="473"/>
      <c r="C74" s="148" t="s">
        <v>334</v>
      </c>
      <c r="D74" s="142" t="s">
        <v>189</v>
      </c>
      <c r="E74" s="478"/>
      <c r="F74" s="478"/>
      <c r="G74" s="478"/>
      <c r="H74" s="478"/>
      <c r="I74" s="571"/>
      <c r="J74" s="478"/>
      <c r="K74" s="579"/>
      <c r="L74" s="599"/>
      <c r="M74" s="476"/>
      <c r="N74" s="568"/>
      <c r="Q74" s="141"/>
      <c r="R74" s="141"/>
      <c r="S74" s="141"/>
    </row>
    <row r="75" spans="1:21" ht="96" customHeight="1" x14ac:dyDescent="0.6">
      <c r="A75" s="470"/>
      <c r="B75" s="473"/>
      <c r="C75" s="148" t="s">
        <v>335</v>
      </c>
      <c r="D75" s="142" t="s">
        <v>189</v>
      </c>
      <c r="E75" s="478"/>
      <c r="F75" s="478"/>
      <c r="G75" s="478"/>
      <c r="H75" s="478"/>
      <c r="I75" s="571"/>
      <c r="J75" s="478"/>
      <c r="K75" s="579"/>
      <c r="L75" s="599"/>
      <c r="M75" s="476"/>
      <c r="N75" s="568"/>
      <c r="Q75" s="141"/>
      <c r="R75" s="141"/>
      <c r="S75" s="141"/>
    </row>
    <row r="76" spans="1:21" ht="87" customHeight="1" thickBot="1" x14ac:dyDescent="0.65">
      <c r="A76" s="517"/>
      <c r="B76" s="474"/>
      <c r="C76" s="157" t="s">
        <v>336</v>
      </c>
      <c r="D76" s="165" t="s">
        <v>189</v>
      </c>
      <c r="E76" s="519"/>
      <c r="F76" s="519"/>
      <c r="G76" s="519"/>
      <c r="H76" s="519"/>
      <c r="I76" s="572"/>
      <c r="J76" s="519"/>
      <c r="K76" s="580"/>
      <c r="L76" s="600"/>
      <c r="M76" s="483"/>
      <c r="N76" s="569"/>
      <c r="Q76" s="141"/>
      <c r="R76" s="141"/>
      <c r="S76" s="141"/>
    </row>
    <row r="77" spans="1:21" ht="52" x14ac:dyDescent="0.6">
      <c r="A77" s="526" t="s">
        <v>337</v>
      </c>
      <c r="B77" s="473" t="s">
        <v>113</v>
      </c>
      <c r="C77" s="158" t="s">
        <v>338</v>
      </c>
      <c r="D77" s="150" t="s">
        <v>189</v>
      </c>
      <c r="E77" s="518"/>
      <c r="F77" s="518" t="s">
        <v>88</v>
      </c>
      <c r="G77" s="518" t="s">
        <v>88</v>
      </c>
      <c r="H77" s="518" t="s">
        <v>88</v>
      </c>
      <c r="I77" s="570" t="s">
        <v>88</v>
      </c>
      <c r="J77" s="518" t="s">
        <v>120</v>
      </c>
      <c r="K77" s="488" t="s">
        <v>367</v>
      </c>
      <c r="L77" s="598" t="s">
        <v>189</v>
      </c>
      <c r="M77" s="487"/>
      <c r="N77" s="416"/>
      <c r="Q77" s="141" t="str">
        <f>IF(OR(J77='Drop downs'!$G$5), B77&amp;": "&amp;K77&amp;CHAR(10),"")</f>
        <v/>
      </c>
      <c r="R77" s="141" t="str">
        <f>IF(J77='Drop downs'!$G$2,B77&amp;": "&amp;K77&amp;""," ")</f>
        <v xml:space="preserve"> </v>
      </c>
      <c r="S77" s="141" t="str">
        <f>IF(GR2_Inclusive_Neighbourhoods!E77='Drop downs'!$B$6,GR2_Inclusive_Neighbourhoods!B77&amp;": "&amp;GR2_Inclusive_Neighbourhoods!K77&amp;"","")</f>
        <v>IIA13: The policy neither supports nor detracts from the achievement of the IIA objective.  Therefore a neutral effect is predicted.</v>
      </c>
      <c r="T77" s="126" t="str">
        <f>IF(M77&gt;0,B77&amp;":"&amp;M77&amp;"
","")</f>
        <v/>
      </c>
      <c r="U77" s="126" t="str">
        <f>IF(N77&gt;0,B77&amp;":"&amp;N77&amp;"
","")</f>
        <v/>
      </c>
    </row>
    <row r="78" spans="1:21" ht="26" x14ac:dyDescent="0.6">
      <c r="A78" s="527"/>
      <c r="B78" s="473"/>
      <c r="C78" s="148" t="s">
        <v>339</v>
      </c>
      <c r="D78" s="145" t="s">
        <v>189</v>
      </c>
      <c r="E78" s="478"/>
      <c r="F78" s="478"/>
      <c r="G78" s="478"/>
      <c r="H78" s="478"/>
      <c r="I78" s="571"/>
      <c r="J78" s="478"/>
      <c r="K78" s="489"/>
      <c r="L78" s="599"/>
      <c r="M78" s="476"/>
      <c r="N78" s="568"/>
      <c r="Q78" s="141"/>
      <c r="R78" s="141"/>
      <c r="S78" s="141"/>
    </row>
    <row r="79" spans="1:21" ht="26" x14ac:dyDescent="0.6">
      <c r="A79" s="527"/>
      <c r="B79" s="473"/>
      <c r="C79" s="148" t="s">
        <v>340</v>
      </c>
      <c r="D79" s="150" t="s">
        <v>189</v>
      </c>
      <c r="E79" s="478"/>
      <c r="F79" s="478"/>
      <c r="G79" s="478"/>
      <c r="H79" s="478"/>
      <c r="I79" s="571"/>
      <c r="J79" s="478"/>
      <c r="K79" s="489"/>
      <c r="L79" s="599"/>
      <c r="M79" s="476"/>
      <c r="N79" s="568"/>
      <c r="Q79" s="141"/>
      <c r="R79" s="141"/>
      <c r="S79" s="141"/>
    </row>
    <row r="80" spans="1:21" ht="26" x14ac:dyDescent="0.6">
      <c r="A80" s="527"/>
      <c r="B80" s="473"/>
      <c r="C80" s="159" t="s">
        <v>341</v>
      </c>
      <c r="D80" s="150" t="s">
        <v>189</v>
      </c>
      <c r="E80" s="478"/>
      <c r="F80" s="478"/>
      <c r="G80" s="478"/>
      <c r="H80" s="478"/>
      <c r="I80" s="571"/>
      <c r="J80" s="478"/>
      <c r="K80" s="489"/>
      <c r="L80" s="599"/>
      <c r="M80" s="476"/>
      <c r="N80" s="568"/>
      <c r="Q80" s="141"/>
      <c r="R80" s="141"/>
      <c r="S80" s="141"/>
    </row>
    <row r="81" spans="1:21" ht="78" x14ac:dyDescent="0.6">
      <c r="A81" s="527"/>
      <c r="B81" s="473"/>
      <c r="C81" s="159" t="s">
        <v>342</v>
      </c>
      <c r="D81" s="150" t="s">
        <v>189</v>
      </c>
      <c r="E81" s="478"/>
      <c r="F81" s="478"/>
      <c r="G81" s="478"/>
      <c r="H81" s="478"/>
      <c r="I81" s="571"/>
      <c r="J81" s="478"/>
      <c r="K81" s="489"/>
      <c r="L81" s="599"/>
      <c r="M81" s="476"/>
      <c r="N81" s="568"/>
      <c r="Q81" s="141"/>
      <c r="R81" s="141"/>
      <c r="S81" s="141"/>
    </row>
    <row r="82" spans="1:21" ht="78" x14ac:dyDescent="0.6">
      <c r="A82" s="527"/>
      <c r="B82" s="473"/>
      <c r="C82" s="159" t="s">
        <v>343</v>
      </c>
      <c r="D82" s="150" t="s">
        <v>189</v>
      </c>
      <c r="E82" s="478"/>
      <c r="F82" s="478"/>
      <c r="G82" s="478"/>
      <c r="H82" s="478"/>
      <c r="I82" s="571"/>
      <c r="J82" s="478"/>
      <c r="K82" s="489"/>
      <c r="L82" s="599"/>
      <c r="M82" s="476"/>
      <c r="N82" s="568"/>
      <c r="Q82" s="141"/>
      <c r="R82" s="141"/>
      <c r="S82" s="141"/>
    </row>
    <row r="83" spans="1:21" ht="52.5" thickBot="1" x14ac:dyDescent="0.65">
      <c r="A83" s="528"/>
      <c r="B83" s="474"/>
      <c r="C83" s="160" t="s">
        <v>344</v>
      </c>
      <c r="D83" s="150" t="s">
        <v>189</v>
      </c>
      <c r="E83" s="519"/>
      <c r="F83" s="519"/>
      <c r="G83" s="519"/>
      <c r="H83" s="519"/>
      <c r="I83" s="572"/>
      <c r="J83" s="519"/>
      <c r="K83" s="490"/>
      <c r="L83" s="600"/>
      <c r="M83" s="483"/>
      <c r="N83" s="569"/>
      <c r="Q83" s="141"/>
      <c r="R83" s="141"/>
      <c r="S83" s="141"/>
    </row>
    <row r="84" spans="1:21" ht="52" x14ac:dyDescent="0.6">
      <c r="A84" s="526" t="s">
        <v>345</v>
      </c>
      <c r="B84" s="473" t="s">
        <v>114</v>
      </c>
      <c r="C84" s="161" t="s">
        <v>346</v>
      </c>
      <c r="D84" s="150" t="s">
        <v>189</v>
      </c>
      <c r="E84" s="518"/>
      <c r="F84" s="518" t="s">
        <v>88</v>
      </c>
      <c r="G84" s="518" t="s">
        <v>88</v>
      </c>
      <c r="H84" s="518" t="s">
        <v>88</v>
      </c>
      <c r="I84" s="570" t="s">
        <v>88</v>
      </c>
      <c r="J84" s="518" t="s">
        <v>120</v>
      </c>
      <c r="K84" s="488" t="s">
        <v>367</v>
      </c>
      <c r="L84" s="598" t="s">
        <v>189</v>
      </c>
      <c r="M84" s="487"/>
      <c r="N84" s="416"/>
      <c r="Q84" s="141" t="str">
        <f>IF(OR(J84='Drop downs'!$G$5), B84&amp;": "&amp;K84&amp;CHAR(10),"")</f>
        <v/>
      </c>
      <c r="R84" s="141" t="str">
        <f>IF(J84='Drop downs'!$G$2,B84&amp;": "&amp;K84&amp;""," ")</f>
        <v xml:space="preserve"> </v>
      </c>
      <c r="S84" s="141" t="str">
        <f>IF(GR2_Inclusive_Neighbourhoods!E84='Drop downs'!$B$6,GR2_Inclusive_Neighbourhoods!B84&amp;": "&amp;GR2_Inclusive_Neighbourhoods!K84&amp;"","")</f>
        <v>IIA14: The policy neither supports nor detracts from the achievement of the IIA objective.  Therefore a neutral effect is predicted.</v>
      </c>
      <c r="T84" s="126" t="str">
        <f>IF(M84&gt;0,B84&amp;":"&amp;M84&amp;"
","")</f>
        <v/>
      </c>
      <c r="U84" s="126" t="str">
        <f>IF(N84&gt;0,B84&amp;":"&amp;N84&amp;"
","")</f>
        <v/>
      </c>
    </row>
    <row r="85" spans="1:21" ht="52" x14ac:dyDescent="0.6">
      <c r="A85" s="527"/>
      <c r="B85" s="473"/>
      <c r="C85" s="159" t="s">
        <v>347</v>
      </c>
      <c r="D85" s="150" t="s">
        <v>189</v>
      </c>
      <c r="E85" s="478"/>
      <c r="F85" s="478"/>
      <c r="G85" s="478"/>
      <c r="H85" s="478"/>
      <c r="I85" s="571"/>
      <c r="J85" s="478"/>
      <c r="K85" s="489"/>
      <c r="L85" s="599"/>
      <c r="M85" s="476"/>
      <c r="N85" s="568"/>
      <c r="Q85" s="141"/>
      <c r="R85" s="141"/>
      <c r="S85" s="141"/>
    </row>
    <row r="86" spans="1:21" ht="52" x14ac:dyDescent="0.6">
      <c r="A86" s="527"/>
      <c r="B86" s="473"/>
      <c r="C86" s="159" t="s">
        <v>348</v>
      </c>
      <c r="D86" s="150" t="s">
        <v>189</v>
      </c>
      <c r="E86" s="478"/>
      <c r="F86" s="478"/>
      <c r="G86" s="478"/>
      <c r="H86" s="478"/>
      <c r="I86" s="571"/>
      <c r="J86" s="478"/>
      <c r="K86" s="489"/>
      <c r="L86" s="599"/>
      <c r="M86" s="476"/>
      <c r="N86" s="568"/>
      <c r="Q86" s="141"/>
      <c r="R86" s="141"/>
      <c r="S86" s="141"/>
    </row>
    <row r="87" spans="1:21" ht="26.5" thickBot="1" x14ac:dyDescent="0.65">
      <c r="A87" s="528"/>
      <c r="B87" s="474"/>
      <c r="C87" s="157" t="s">
        <v>349</v>
      </c>
      <c r="D87" s="150" t="s">
        <v>189</v>
      </c>
      <c r="E87" s="519"/>
      <c r="F87" s="519"/>
      <c r="G87" s="519"/>
      <c r="H87" s="519"/>
      <c r="I87" s="572"/>
      <c r="J87" s="519"/>
      <c r="K87" s="490"/>
      <c r="L87" s="600"/>
      <c r="M87" s="483"/>
      <c r="N87" s="569"/>
      <c r="Q87" s="141" t="str">
        <f>IF(OR(J87='Drop downs'!$G$7,J87='Drop downs'!$G$5), B87&amp;": "&amp;K87&amp;CHAR(10),"")</f>
        <v/>
      </c>
      <c r="R87" s="141"/>
      <c r="S87" s="141" t="str">
        <f>IF(GR2_Inclusive_Neighbourhoods!E87='Drop downs'!$B$6,GR2_Inclusive_Neighbourhoods!B87&amp;": "&amp;GR2_Inclusive_Neighbourhoods!K87&amp;"","")</f>
        <v xml:space="preserve">: </v>
      </c>
    </row>
    <row r="88" spans="1:21" ht="29" thickBot="1" x14ac:dyDescent="0.7"/>
    <row r="89" spans="1:21" ht="26" x14ac:dyDescent="0.6">
      <c r="A89" s="445" t="s">
        <v>48</v>
      </c>
      <c r="B89" s="465"/>
      <c r="C89" s="465"/>
      <c r="D89" s="465"/>
      <c r="E89" s="465"/>
      <c r="F89" s="465"/>
      <c r="G89" s="465"/>
      <c r="H89" s="465"/>
      <c r="I89" s="465"/>
      <c r="J89" s="465"/>
      <c r="K89" s="465"/>
      <c r="L89" s="465"/>
      <c r="M89" s="465"/>
      <c r="N89" s="466"/>
      <c r="O89" s="139"/>
      <c r="P89" s="139"/>
    </row>
    <row r="90" spans="1:21" s="139" customFormat="1" ht="26" x14ac:dyDescent="0.6">
      <c r="A90" s="449" t="str">
        <f>Q8&amp;Q18&amp;Q20&amp;Q28&amp;Q36&amp;Q42&amp;Q47&amp;Q48&amp;Q49&amp;Q54&amp;Q57&amp;Q65&amp;Q72&amp;Q77&amp;Q84&amp;Q87</f>
        <v/>
      </c>
      <c r="B90" s="467"/>
      <c r="C90" s="467"/>
      <c r="D90" s="467"/>
      <c r="E90" s="467"/>
      <c r="F90" s="467"/>
      <c r="G90" s="467"/>
      <c r="H90" s="467"/>
      <c r="I90" s="467"/>
      <c r="J90" s="467"/>
      <c r="K90" s="467"/>
      <c r="L90" s="467"/>
      <c r="M90" s="467"/>
      <c r="N90" s="468"/>
    </row>
    <row r="91" spans="1:21" ht="26" x14ac:dyDescent="0.6">
      <c r="A91" s="448" t="s">
        <v>50</v>
      </c>
      <c r="B91" s="450"/>
      <c r="C91" s="450"/>
      <c r="D91" s="450"/>
      <c r="E91" s="450"/>
      <c r="F91" s="450"/>
      <c r="G91" s="450"/>
      <c r="H91" s="450"/>
      <c r="I91" s="450"/>
      <c r="J91" s="450"/>
      <c r="K91" s="450"/>
      <c r="L91" s="450"/>
      <c r="M91" s="450"/>
      <c r="N91" s="451"/>
      <c r="O91" s="139"/>
      <c r="P91" s="139"/>
    </row>
    <row r="92" spans="1:21" ht="26" x14ac:dyDescent="0.6">
      <c r="A92" s="449" t="str">
        <f>R8&amp;R18&amp;R20&amp;R28&amp;R36&amp;R42&amp;R47&amp;R48&amp;R49&amp;R54&amp;R57&amp;R65&amp;R72&amp;R77&amp;R84&amp;R87</f>
        <v xml:space="preserve">              </v>
      </c>
      <c r="B92" s="467"/>
      <c r="C92" s="467"/>
      <c r="D92" s="467"/>
      <c r="E92" s="467"/>
      <c r="F92" s="467"/>
      <c r="G92" s="467"/>
      <c r="H92" s="467"/>
      <c r="I92" s="467"/>
      <c r="J92" s="467"/>
      <c r="K92" s="467"/>
      <c r="L92" s="467"/>
      <c r="M92" s="467"/>
      <c r="N92" s="468"/>
      <c r="O92" s="139"/>
      <c r="P92" s="139"/>
    </row>
    <row r="93" spans="1:21" ht="26" x14ac:dyDescent="0.6">
      <c r="A93" s="448" t="s">
        <v>52</v>
      </c>
      <c r="B93" s="450"/>
      <c r="C93" s="450"/>
      <c r="D93" s="450"/>
      <c r="E93" s="450"/>
      <c r="F93" s="450"/>
      <c r="G93" s="450"/>
      <c r="H93" s="450"/>
      <c r="I93" s="450"/>
      <c r="J93" s="450"/>
      <c r="K93" s="450"/>
      <c r="L93" s="450"/>
      <c r="M93" s="450"/>
      <c r="N93" s="451"/>
      <c r="O93" s="139"/>
      <c r="P93" s="139"/>
    </row>
    <row r="94" spans="1:21" ht="26" x14ac:dyDescent="0.6">
      <c r="A94" s="533"/>
      <c r="B94" s="534"/>
      <c r="C94" s="534"/>
      <c r="D94" s="534"/>
      <c r="E94" s="534"/>
      <c r="F94" s="534"/>
      <c r="G94" s="534"/>
      <c r="H94" s="534"/>
      <c r="I94" s="534"/>
      <c r="J94" s="534"/>
      <c r="K94" s="534"/>
      <c r="L94" s="534"/>
      <c r="M94" s="534"/>
      <c r="N94" s="535"/>
      <c r="O94" s="139"/>
      <c r="P94" s="139"/>
    </row>
    <row r="95" spans="1:21" ht="26" x14ac:dyDescent="0.6">
      <c r="A95" s="448" t="s">
        <v>38</v>
      </c>
      <c r="B95" s="450"/>
      <c r="C95" s="450"/>
      <c r="D95" s="450"/>
      <c r="E95" s="450"/>
      <c r="F95" s="450"/>
      <c r="G95" s="450"/>
      <c r="H95" s="450"/>
      <c r="I95" s="450"/>
      <c r="J95" s="450"/>
      <c r="K95" s="450"/>
      <c r="L95" s="450"/>
      <c r="M95" s="450"/>
      <c r="N95" s="451"/>
      <c r="O95" s="139"/>
      <c r="P95" s="139"/>
    </row>
    <row r="96" spans="1:21" ht="26" x14ac:dyDescent="0.6">
      <c r="A96" s="533" t="str">
        <f>T8&amp;T18&amp;T20&amp;T28&amp;T36&amp;T42&amp;T47&amp;T49&amp;T54&amp;T57&amp;T65&amp;T72&amp;T77&amp;T84</f>
        <v/>
      </c>
      <c r="B96" s="534"/>
      <c r="C96" s="534"/>
      <c r="D96" s="534"/>
      <c r="E96" s="534"/>
      <c r="F96" s="534"/>
      <c r="G96" s="534"/>
      <c r="H96" s="534"/>
      <c r="I96" s="534"/>
      <c r="J96" s="534"/>
      <c r="K96" s="534"/>
      <c r="L96" s="534"/>
      <c r="M96" s="534"/>
      <c r="N96" s="535"/>
      <c r="O96" s="139"/>
      <c r="P96" s="139"/>
    </row>
    <row r="97" spans="1:16" ht="26" x14ac:dyDescent="0.6">
      <c r="A97" s="448" t="s">
        <v>256</v>
      </c>
      <c r="B97" s="450"/>
      <c r="C97" s="450"/>
      <c r="D97" s="450"/>
      <c r="E97" s="450"/>
      <c r="F97" s="450"/>
      <c r="G97" s="450"/>
      <c r="H97" s="450"/>
      <c r="I97" s="450"/>
      <c r="J97" s="450"/>
      <c r="K97" s="450"/>
      <c r="L97" s="450"/>
      <c r="M97" s="450"/>
      <c r="N97" s="451"/>
      <c r="O97" s="139"/>
      <c r="P97" s="139"/>
    </row>
    <row r="98" spans="1:16" ht="42" customHeight="1" thickBot="1" x14ac:dyDescent="0.65">
      <c r="A98" s="557" t="str">
        <f>U8&amp;U18&amp;U20&amp;U28&amp;U36&amp;U42&amp;U47&amp;U49&amp;U54&amp;U57&amp;U65&amp;U72&amp;U77&amp;U84</f>
        <v xml:space="preserve">IIA3:The performance of this policy could be improved if it also encouraged developers to provide new or improved facilities such as community meeting facilities, education, retail, sports and leisure, health etc.  
</v>
      </c>
      <c r="B98" s="558"/>
      <c r="C98" s="558"/>
      <c r="D98" s="558"/>
      <c r="E98" s="558"/>
      <c r="F98" s="558"/>
      <c r="G98" s="558"/>
      <c r="H98" s="558"/>
      <c r="I98" s="558"/>
      <c r="J98" s="558"/>
      <c r="K98" s="558"/>
      <c r="L98" s="558"/>
      <c r="M98" s="558"/>
      <c r="N98" s="559"/>
      <c r="O98" s="139"/>
      <c r="P98" s="139"/>
    </row>
    <row r="99" spans="1:16" x14ac:dyDescent="0.65">
      <c r="O99" s="139"/>
      <c r="P99" s="139"/>
    </row>
  </sheetData>
  <sheetProtection algorithmName="SHA-512" hashValue="t9jO9EI15NNl/Cl0FRBqOE0pt5J8qzSaz9Kf3toOp9D/qUgeRxFc3JX9mZRZS+Nsk+Shuiya2vW7TJ1HToz/6g==" saltValue="fiBPAg1TDjYV5cDgHM4mZg=="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s>
  <conditionalFormatting sqref="C50:C53">
    <cfRule type="expression" dxfId="3014" priority="2">
      <formula>$D50="No"</formula>
    </cfRule>
  </conditionalFormatting>
  <conditionalFormatting sqref="C8:D87">
    <cfRule type="expression" dxfId="3013" priority="1">
      <formula>$D8="No"</formula>
    </cfRule>
  </conditionalFormatting>
  <conditionalFormatting sqref="J8 J18 J28 J49 J57 J65 J72 J77 J84">
    <cfRule type="cellIs" dxfId="3012" priority="34" operator="equal">
      <formula>"Significant Negative"</formula>
    </cfRule>
    <cfRule type="cellIs" dxfId="3011" priority="35" operator="equal">
      <formula>"Minor Negative"</formula>
    </cfRule>
    <cfRule type="cellIs" dxfId="3010" priority="36" operator="equal">
      <formula>"Uncertain"</formula>
    </cfRule>
    <cfRule type="cellIs" dxfId="3009" priority="37" operator="equal">
      <formula>"Neutral"</formula>
    </cfRule>
    <cfRule type="cellIs" dxfId="3008" priority="38" operator="equal">
      <formula>"Minor Positive"</formula>
    </cfRule>
    <cfRule type="cellIs" dxfId="3007" priority="39" operator="equal">
      <formula>"Significant Positive"</formula>
    </cfRule>
  </conditionalFormatting>
  <conditionalFormatting sqref="J20">
    <cfRule type="cellIs" dxfId="3006" priority="27" operator="equal">
      <formula>"Significant Positive"</formula>
    </cfRule>
    <cfRule type="cellIs" dxfId="3005" priority="22" operator="equal">
      <formula>"Significant Negative"</formula>
    </cfRule>
    <cfRule type="cellIs" dxfId="3004" priority="23" operator="equal">
      <formula>"Minor Negative"</formula>
    </cfRule>
    <cfRule type="cellIs" dxfId="3003" priority="24" operator="equal">
      <formula>"Uncertain"</formula>
    </cfRule>
    <cfRule type="cellIs" dxfId="3002" priority="25" operator="equal">
      <formula>"Neutral"</formula>
    </cfRule>
    <cfRule type="cellIs" dxfId="3001" priority="26" operator="equal">
      <formula>"Minor Positive"</formula>
    </cfRule>
  </conditionalFormatting>
  <conditionalFormatting sqref="J36">
    <cfRule type="cellIs" dxfId="3000" priority="16" operator="equal">
      <formula>"Significant Negative"</formula>
    </cfRule>
    <cfRule type="cellIs" dxfId="2999" priority="17" operator="equal">
      <formula>"Minor Negative"</formula>
    </cfRule>
    <cfRule type="cellIs" dxfId="2998" priority="18" operator="equal">
      <formula>"Uncertain"</formula>
    </cfRule>
    <cfRule type="cellIs" dxfId="2997" priority="19" operator="equal">
      <formula>"Neutral"</formula>
    </cfRule>
    <cfRule type="cellIs" dxfId="2996" priority="20" operator="equal">
      <formula>"Minor Positive"</formula>
    </cfRule>
    <cfRule type="cellIs" dxfId="2995" priority="21" operator="equal">
      <formula>"Significant Positive"</formula>
    </cfRule>
  </conditionalFormatting>
  <conditionalFormatting sqref="J42">
    <cfRule type="cellIs" dxfId="2994" priority="10" operator="equal">
      <formula>"Significant Negative"</formula>
    </cfRule>
    <cfRule type="cellIs" dxfId="2993" priority="11" operator="equal">
      <formula>"Minor Negative"</formula>
    </cfRule>
    <cfRule type="cellIs" dxfId="2992" priority="12" operator="equal">
      <formula>"Uncertain"</formula>
    </cfRule>
    <cfRule type="cellIs" dxfId="2991" priority="13" operator="equal">
      <formula>"Neutral"</formula>
    </cfRule>
    <cfRule type="cellIs" dxfId="2990" priority="14" operator="equal">
      <formula>"Minor Positive"</formula>
    </cfRule>
    <cfRule type="cellIs" dxfId="2989" priority="15" operator="equal">
      <formula>"Significant Positive"</formula>
    </cfRule>
  </conditionalFormatting>
  <conditionalFormatting sqref="J47">
    <cfRule type="cellIs" dxfId="2988" priority="28" operator="equal">
      <formula>"Significant Negative"</formula>
    </cfRule>
    <cfRule type="cellIs" dxfId="2987" priority="29" operator="equal">
      <formula>"Minor Negative"</formula>
    </cfRule>
    <cfRule type="cellIs" dxfId="2986" priority="30" operator="equal">
      <formula>"Uncertain"</formula>
    </cfRule>
    <cfRule type="cellIs" dxfId="2985" priority="31" operator="equal">
      <formula>"Neutral"</formula>
    </cfRule>
    <cfRule type="cellIs" dxfId="2984" priority="32" operator="equal">
      <formula>"Minor Positive"</formula>
    </cfRule>
    <cfRule type="cellIs" dxfId="2983" priority="33" operator="equal">
      <formula>"Significant Positive"</formula>
    </cfRule>
  </conditionalFormatting>
  <conditionalFormatting sqref="J54">
    <cfRule type="cellIs" dxfId="2982" priority="4" operator="equal">
      <formula>"Significant Negative"</formula>
    </cfRule>
    <cfRule type="cellIs" dxfId="2981" priority="5" operator="equal">
      <formula>"Minor Negative"</formula>
    </cfRule>
    <cfRule type="cellIs" dxfId="2980" priority="6" operator="equal">
      <formula>"Uncertain"</formula>
    </cfRule>
    <cfRule type="cellIs" dxfId="2979" priority="7" operator="equal">
      <formula>"Neutral"</formula>
    </cfRule>
    <cfRule type="cellIs" dxfId="2978" priority="8" operator="equal">
      <formula>"Minor Positive"</formula>
    </cfRule>
    <cfRule type="cellIs" dxfId="2977" priority="9" operator="equal">
      <formula>"Significant Positive"</formula>
    </cfRule>
  </conditionalFormatting>
  <dataValidations count="6">
    <dataValidation type="list" allowBlank="1" showInputMessage="1" showErrorMessage="1" sqref="J8:J87" xr:uid="{9090526E-9FC9-432E-8DEF-E9C89E27B049}">
      <formula1>"Significant  Positive, Minor Positive, Neutral, Uncertain, Minor Negative, Significant Negative"</formula1>
    </dataValidation>
    <dataValidation type="list" allowBlank="1" showInputMessage="1" showErrorMessage="1" sqref="I8:I87" xr:uid="{0D5DEAFC-0EA5-4B91-ADDB-6DE95C52E2D2}">
      <formula1>"Permanent/Irreversible, Permanent/Reversible, Temporary/Irreversible, Temporary/Reversible, N/A"</formula1>
    </dataValidation>
    <dataValidation type="list" allowBlank="1" showInputMessage="1" showErrorMessage="1" sqref="H8:H87" xr:uid="{622F810A-EFB3-4F58-9626-BE5F3DB56045}">
      <formula1>"Localised, Borough Wide, Regional, National, N/A"</formula1>
    </dataValidation>
    <dataValidation type="list" allowBlank="1" showInputMessage="1" showErrorMessage="1" sqref="G8:G87" xr:uid="{AB4E5819-5303-4289-898D-B0D7CC25B118}">
      <formula1>"Short (&lt;5yrs), Short/Medium, Medium (10yrs), Medium/Long, Long (20+yrs), N/A"</formula1>
    </dataValidation>
    <dataValidation type="list" allowBlank="1" showInputMessage="1" showErrorMessage="1" sqref="F8:F87" xr:uid="{D1035DC4-67F5-458A-AD74-C94310E2857D}">
      <formula1>"Low, Medium, High, N/A"</formula1>
    </dataValidation>
    <dataValidation type="list" allowBlank="1" showInputMessage="1" showErrorMessage="1" sqref="E8:E87" xr:uid="{D4C2D720-1086-436B-8B3F-1B70D3768F44}">
      <formula1>"Direct, Indirect"</formula1>
    </dataValidation>
  </dataValidations>
  <pageMargins left="0.7" right="0.7" top="0.75" bottom="0.75" header="0.3" footer="0.3"/>
  <pageSetup orientation="portrait" horizontalDpi="4294967293" verticalDpi="4294967293"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FA2F-0E85-42F2-98F4-EC2507AE915B}">
  <sheetPr codeName="Sheet124"/>
  <dimension ref="A1:V99"/>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8" style="236" customWidth="1"/>
    <col min="10" max="10" width="20.7265625" style="126" customWidth="1"/>
    <col min="11" max="11" width="58.54296875" style="126" customWidth="1"/>
    <col min="12" max="12" width="20.54296875" style="126" customWidth="1"/>
    <col min="13" max="13" width="41.453125" style="126" customWidth="1"/>
    <col min="14" max="14" width="51.81640625" style="126" customWidth="1"/>
    <col min="15" max="15" width="14.81640625" style="126" customWidth="1"/>
    <col min="16" max="16" width="32.1796875" style="126" customWidth="1"/>
    <col min="17" max="22" width="32.1796875" style="126" hidden="1" customWidth="1"/>
    <col min="23" max="23" width="0" style="126" hidden="1" customWidth="1"/>
    <col min="24" max="16384" width="8.54296875" style="126"/>
  </cols>
  <sheetData>
    <row r="1" spans="1:22" x14ac:dyDescent="0.6">
      <c r="A1" s="125" t="s">
        <v>20</v>
      </c>
      <c r="C1" s="393" t="s">
        <v>438</v>
      </c>
      <c r="D1" s="393"/>
      <c r="E1" s="393"/>
      <c r="F1" s="394"/>
      <c r="G1" s="227"/>
      <c r="I1" s="233"/>
      <c r="J1" s="128"/>
      <c r="K1" s="128"/>
    </row>
    <row r="2" spans="1:22" x14ac:dyDescent="0.6">
      <c r="A2" s="125" t="s">
        <v>21</v>
      </c>
      <c r="B2" s="129"/>
      <c r="C2" s="393" t="s">
        <v>395</v>
      </c>
      <c r="D2" s="393"/>
      <c r="E2" s="393"/>
      <c r="F2" s="394"/>
      <c r="I2" s="234"/>
      <c r="J2" s="130"/>
      <c r="K2" s="130"/>
    </row>
    <row r="3" spans="1:22" x14ac:dyDescent="0.6">
      <c r="A3" s="131" t="s">
        <v>22</v>
      </c>
      <c r="B3" s="132"/>
      <c r="C3" s="393" t="s">
        <v>803</v>
      </c>
      <c r="D3" s="393"/>
      <c r="E3" s="393"/>
      <c r="F3" s="394"/>
      <c r="I3" s="234"/>
      <c r="J3" s="130"/>
      <c r="K3" s="130"/>
    </row>
    <row r="4" spans="1:22" x14ac:dyDescent="0.6">
      <c r="A4" s="131" t="s">
        <v>23</v>
      </c>
      <c r="B4" s="133"/>
      <c r="C4" s="395" t="s">
        <v>459</v>
      </c>
      <c r="D4" s="395"/>
      <c r="E4" s="395"/>
      <c r="F4" s="396"/>
      <c r="I4" s="234"/>
      <c r="J4" s="130"/>
      <c r="K4" s="130"/>
    </row>
    <row r="5" spans="1:22" ht="29" thickBot="1" x14ac:dyDescent="0.7"/>
    <row r="6" spans="1:22" ht="26.5" thickBot="1" x14ac:dyDescent="0.65">
      <c r="A6" s="607" t="s">
        <v>24</v>
      </c>
      <c r="B6" s="608"/>
      <c r="C6" s="608"/>
      <c r="D6" s="173"/>
      <c r="E6" s="509" t="s">
        <v>25</v>
      </c>
      <c r="F6" s="509"/>
      <c r="G6" s="509"/>
      <c r="H6" s="509"/>
      <c r="I6" s="509"/>
      <c r="J6" s="509"/>
      <c r="K6" s="509"/>
      <c r="L6" s="509"/>
      <c r="M6" s="509"/>
      <c r="N6" s="510"/>
      <c r="R6" s="135"/>
      <c r="S6" s="135"/>
      <c r="T6" s="135"/>
      <c r="U6" s="135"/>
    </row>
    <row r="7" spans="1:22" ht="104.5" thickBot="1" x14ac:dyDescent="0.65">
      <c r="A7" s="174" t="s">
        <v>253</v>
      </c>
      <c r="B7" s="137" t="s">
        <v>27</v>
      </c>
      <c r="C7" s="137" t="s">
        <v>254</v>
      </c>
      <c r="D7" s="137" t="s">
        <v>255</v>
      </c>
      <c r="E7" s="137" t="s">
        <v>30</v>
      </c>
      <c r="F7" s="137" t="s">
        <v>31</v>
      </c>
      <c r="G7" s="226" t="s">
        <v>32</v>
      </c>
      <c r="H7" s="137" t="s">
        <v>33</v>
      </c>
      <c r="I7" s="226" t="s">
        <v>34</v>
      </c>
      <c r="J7" s="137" t="s">
        <v>35</v>
      </c>
      <c r="K7" s="137" t="s">
        <v>36</v>
      </c>
      <c r="L7" s="137" t="s">
        <v>37</v>
      </c>
      <c r="M7" s="137" t="s">
        <v>38</v>
      </c>
      <c r="N7" s="175" t="s">
        <v>397</v>
      </c>
      <c r="R7" s="139" t="str">
        <f>A89</f>
        <v>Significant Negative and Uncertain Effects</v>
      </c>
      <c r="S7" s="139" t="str">
        <f>A91</f>
        <v>Significant Positive Effects</v>
      </c>
      <c r="T7" s="139" t="str">
        <f>A93</f>
        <v>Potential Cumulative Effects Identified</v>
      </c>
      <c r="U7" s="126" t="s">
        <v>38</v>
      </c>
      <c r="V7" s="126" t="s">
        <v>256</v>
      </c>
    </row>
    <row r="8" spans="1:22" ht="78.5" thickBot="1" x14ac:dyDescent="0.65">
      <c r="A8" s="469" t="s">
        <v>186</v>
      </c>
      <c r="B8" s="502" t="s">
        <v>101</v>
      </c>
      <c r="C8" s="140" t="s">
        <v>257</v>
      </c>
      <c r="D8" s="140" t="s">
        <v>189</v>
      </c>
      <c r="E8" s="493"/>
      <c r="F8" s="493" t="s">
        <v>88</v>
      </c>
      <c r="G8" s="505" t="s">
        <v>88</v>
      </c>
      <c r="H8" s="493" t="s">
        <v>88</v>
      </c>
      <c r="I8" s="593" t="s">
        <v>88</v>
      </c>
      <c r="J8" s="475" t="s">
        <v>120</v>
      </c>
      <c r="K8" s="499" t="s">
        <v>367</v>
      </c>
      <c r="L8" s="480" t="s">
        <v>189</v>
      </c>
      <c r="M8" s="475"/>
      <c r="N8" s="416"/>
      <c r="Q8" s="126" t="str">
        <f>IF(OR(J8='Drop downs'!$G$7,J8='Drop downs'!$G$5), B8&amp;": "&amp;K8&amp;CHAR(10),"")</f>
        <v/>
      </c>
      <c r="R8" s="141" t="str">
        <f>IF(J8='Drop downs'!$G$2,B8&amp;": "&amp;K8&amp;""," ")</f>
        <v xml:space="preserve"> </v>
      </c>
      <c r="S8" s="141" t="str">
        <f>IF(J8='Drop downs'!$G$2,B8&amp;": "&amp;K8&amp;""," ")</f>
        <v xml:space="preserve"> </v>
      </c>
      <c r="T8" s="141" t="str">
        <f>IF(GR3_Connecting_Places!E8='Drop downs'!$B$6,GR3_Connecting_Places!B8&amp;": "&amp;GR3_Connecting_Places!K8&amp;"","")</f>
        <v>IIA1: The policy neither supports nor detracts from the achievement of the IIA objective.  Therefore a neutral effect is predicted.</v>
      </c>
      <c r="U8" s="126" t="str">
        <f>IF(M8&gt;0,B8&amp;":"&amp;M8&amp;"
","")</f>
        <v/>
      </c>
      <c r="V8" s="126" t="str">
        <f>IF(N8&gt;0,B8&amp;":"&amp;N8&amp;"
","")</f>
        <v/>
      </c>
    </row>
    <row r="9" spans="1:22" ht="52.5" thickBot="1" x14ac:dyDescent="0.65">
      <c r="A9" s="470"/>
      <c r="B9" s="503"/>
      <c r="C9" s="142" t="s">
        <v>258</v>
      </c>
      <c r="D9" s="140" t="s">
        <v>189</v>
      </c>
      <c r="E9" s="494"/>
      <c r="F9" s="494"/>
      <c r="G9" s="506"/>
      <c r="H9" s="494"/>
      <c r="I9" s="594"/>
      <c r="J9" s="476"/>
      <c r="K9" s="489"/>
      <c r="L9" s="481"/>
      <c r="M9" s="476"/>
      <c r="N9" s="568"/>
      <c r="R9" s="141"/>
      <c r="S9" s="141"/>
      <c r="T9" s="141"/>
      <c r="U9" s="139"/>
    </row>
    <row r="10" spans="1:22" ht="26.5" thickBot="1" x14ac:dyDescent="0.65">
      <c r="A10" s="470"/>
      <c r="B10" s="503"/>
      <c r="C10" s="142" t="s">
        <v>259</v>
      </c>
      <c r="D10" s="140" t="s">
        <v>189</v>
      </c>
      <c r="E10" s="494"/>
      <c r="F10" s="494"/>
      <c r="G10" s="506"/>
      <c r="H10" s="494"/>
      <c r="I10" s="594"/>
      <c r="J10" s="476"/>
      <c r="K10" s="489"/>
      <c r="L10" s="481"/>
      <c r="M10" s="476"/>
      <c r="N10" s="568"/>
      <c r="R10" s="141"/>
      <c r="S10" s="141"/>
      <c r="T10" s="141"/>
    </row>
    <row r="11" spans="1:22" ht="52.5" thickBot="1" x14ac:dyDescent="0.65">
      <c r="A11" s="470"/>
      <c r="B11" s="503"/>
      <c r="C11" s="142" t="s">
        <v>260</v>
      </c>
      <c r="D11" s="140" t="s">
        <v>189</v>
      </c>
      <c r="E11" s="494"/>
      <c r="F11" s="494"/>
      <c r="G11" s="506"/>
      <c r="H11" s="494"/>
      <c r="I11" s="594"/>
      <c r="J11" s="476"/>
      <c r="K11" s="489"/>
      <c r="L11" s="481"/>
      <c r="M11" s="476"/>
      <c r="N11" s="568"/>
      <c r="R11" s="141"/>
      <c r="S11" s="141"/>
      <c r="T11" s="141"/>
    </row>
    <row r="12" spans="1:22" ht="52.5" thickBot="1" x14ac:dyDescent="0.65">
      <c r="A12" s="470"/>
      <c r="B12" s="503"/>
      <c r="C12" s="142" t="s">
        <v>261</v>
      </c>
      <c r="D12" s="140" t="s">
        <v>189</v>
      </c>
      <c r="E12" s="494"/>
      <c r="F12" s="494"/>
      <c r="G12" s="506"/>
      <c r="H12" s="494"/>
      <c r="I12" s="594"/>
      <c r="J12" s="476"/>
      <c r="K12" s="489"/>
      <c r="L12" s="481"/>
      <c r="M12" s="476"/>
      <c r="N12" s="568"/>
      <c r="R12" s="141"/>
      <c r="S12" s="141"/>
      <c r="T12" s="141"/>
    </row>
    <row r="13" spans="1:22" ht="26.5" thickBot="1" x14ac:dyDescent="0.65">
      <c r="A13" s="470"/>
      <c r="B13" s="503"/>
      <c r="C13" s="142" t="s">
        <v>262</v>
      </c>
      <c r="D13" s="140" t="s">
        <v>189</v>
      </c>
      <c r="E13" s="494"/>
      <c r="F13" s="494"/>
      <c r="G13" s="506"/>
      <c r="H13" s="494"/>
      <c r="I13" s="594"/>
      <c r="J13" s="476"/>
      <c r="K13" s="489"/>
      <c r="L13" s="481"/>
      <c r="M13" s="476"/>
      <c r="N13" s="568"/>
      <c r="R13" s="141"/>
      <c r="S13" s="141"/>
      <c r="T13" s="141"/>
    </row>
    <row r="14" spans="1:22" ht="78.5" thickBot="1" x14ac:dyDescent="0.65">
      <c r="A14" s="470"/>
      <c r="B14" s="503"/>
      <c r="C14" s="142" t="s">
        <v>263</v>
      </c>
      <c r="D14" s="140" t="s">
        <v>189</v>
      </c>
      <c r="E14" s="494"/>
      <c r="F14" s="494"/>
      <c r="G14" s="506"/>
      <c r="H14" s="494"/>
      <c r="I14" s="594"/>
      <c r="J14" s="476"/>
      <c r="K14" s="489"/>
      <c r="L14" s="481"/>
      <c r="M14" s="476"/>
      <c r="N14" s="568"/>
      <c r="R14" s="141"/>
      <c r="S14" s="141"/>
      <c r="T14" s="141"/>
    </row>
    <row r="15" spans="1:22" ht="52.5" thickBot="1" x14ac:dyDescent="0.65">
      <c r="A15" s="470"/>
      <c r="B15" s="503"/>
      <c r="C15" s="142" t="s">
        <v>264</v>
      </c>
      <c r="D15" s="140" t="s">
        <v>189</v>
      </c>
      <c r="E15" s="494"/>
      <c r="F15" s="494"/>
      <c r="G15" s="506"/>
      <c r="H15" s="494"/>
      <c r="I15" s="594"/>
      <c r="J15" s="476"/>
      <c r="K15" s="489"/>
      <c r="L15" s="481"/>
      <c r="M15" s="476"/>
      <c r="N15" s="568"/>
      <c r="R15" s="141"/>
      <c r="S15" s="141"/>
      <c r="T15" s="141"/>
    </row>
    <row r="16" spans="1:22" ht="78.5" thickBot="1" x14ac:dyDescent="0.65">
      <c r="A16" s="470"/>
      <c r="B16" s="503"/>
      <c r="C16" s="142" t="s">
        <v>265</v>
      </c>
      <c r="D16" s="140" t="s">
        <v>189</v>
      </c>
      <c r="E16" s="494"/>
      <c r="F16" s="494"/>
      <c r="G16" s="506"/>
      <c r="H16" s="494"/>
      <c r="I16" s="594"/>
      <c r="J16" s="476"/>
      <c r="K16" s="489"/>
      <c r="L16" s="481"/>
      <c r="M16" s="476"/>
      <c r="N16" s="568"/>
      <c r="R16" s="141"/>
      <c r="S16" s="141"/>
      <c r="T16" s="141"/>
    </row>
    <row r="17" spans="1:22" ht="52.5" thickBot="1" x14ac:dyDescent="0.65">
      <c r="A17" s="517"/>
      <c r="B17" s="618"/>
      <c r="C17" s="165" t="s">
        <v>266</v>
      </c>
      <c r="D17" s="140" t="s">
        <v>189</v>
      </c>
      <c r="E17" s="619"/>
      <c r="F17" s="619"/>
      <c r="G17" s="620"/>
      <c r="H17" s="619"/>
      <c r="I17" s="621"/>
      <c r="J17" s="483"/>
      <c r="K17" s="490"/>
      <c r="L17" s="492"/>
      <c r="M17" s="483"/>
      <c r="N17" s="569"/>
      <c r="R17" s="141"/>
      <c r="S17" s="141"/>
      <c r="T17" s="141"/>
    </row>
    <row r="18" spans="1:22" ht="96" customHeight="1" thickBot="1" x14ac:dyDescent="0.65">
      <c r="A18" s="511" t="s">
        <v>267</v>
      </c>
      <c r="B18" s="472" t="s">
        <v>102</v>
      </c>
      <c r="C18" s="140" t="s">
        <v>268</v>
      </c>
      <c r="D18" s="140" t="s">
        <v>189</v>
      </c>
      <c r="E18" s="475"/>
      <c r="F18" s="475" t="s">
        <v>88</v>
      </c>
      <c r="G18" s="477" t="s">
        <v>88</v>
      </c>
      <c r="H18" s="475" t="s">
        <v>88</v>
      </c>
      <c r="I18" s="573" t="s">
        <v>88</v>
      </c>
      <c r="J18" s="475" t="s">
        <v>120</v>
      </c>
      <c r="K18" s="499" t="s">
        <v>367</v>
      </c>
      <c r="L18" s="480" t="s">
        <v>189</v>
      </c>
      <c r="M18" s="475"/>
      <c r="N18" s="416"/>
      <c r="Q18" s="126" t="str">
        <f>IF(OR(J18='Drop downs'!$G$7,J18='Drop downs'!$G$5), B18&amp;": "&amp;K18&amp;CHAR(10),"")</f>
        <v/>
      </c>
      <c r="R18" s="141" t="str">
        <f>IF(J18='Drop downs'!$G$2,B18&amp;": "&amp;K18&amp;""," ")</f>
        <v xml:space="preserve"> </v>
      </c>
      <c r="S18" s="141" t="str">
        <f>IF(J18='Drop downs'!$G$2,B18&amp;": "&amp;K18&amp;""," ")</f>
        <v xml:space="preserve"> </v>
      </c>
      <c r="T18" s="141" t="str">
        <f>IF(GR3_Connecting_Places!E18='Drop downs'!$B$6,GR3_Connecting_Places!B18&amp;": "&amp;GR3_Connecting_Places!K18&amp;"","")</f>
        <v>IIA2: The policy neither supports nor detracts from the achievement of the IIA objective.  Therefore a neutral effect is predicted.</v>
      </c>
      <c r="U18" s="126" t="str">
        <f>IF(M18&gt;0,B18&amp;":"&amp;M18&amp;"
","")</f>
        <v/>
      </c>
      <c r="V18" s="126" t="str">
        <f>IF(N18&gt;0,B18&amp;":"&amp;N18&amp;"
","")</f>
        <v/>
      </c>
    </row>
    <row r="19" spans="1:22" ht="92.25" customHeight="1" thickBot="1" x14ac:dyDescent="0.65">
      <c r="A19" s="528"/>
      <c r="B19" s="474"/>
      <c r="C19" s="165" t="s">
        <v>269</v>
      </c>
      <c r="D19" s="140" t="s">
        <v>189</v>
      </c>
      <c r="E19" s="483"/>
      <c r="F19" s="483"/>
      <c r="G19" s="519"/>
      <c r="H19" s="483"/>
      <c r="I19" s="572"/>
      <c r="J19" s="483"/>
      <c r="K19" s="500"/>
      <c r="L19" s="492"/>
      <c r="M19" s="483"/>
      <c r="N19" s="569"/>
      <c r="R19" s="141"/>
      <c r="S19" s="141"/>
      <c r="T19" s="141"/>
    </row>
    <row r="20" spans="1:22" ht="156.5" thickBot="1" x14ac:dyDescent="0.65">
      <c r="A20" s="469" t="s">
        <v>270</v>
      </c>
      <c r="B20" s="472" t="s">
        <v>103</v>
      </c>
      <c r="C20" s="144" t="s">
        <v>271</v>
      </c>
      <c r="D20" s="140" t="s">
        <v>189</v>
      </c>
      <c r="E20" s="475" t="s">
        <v>364</v>
      </c>
      <c r="F20" s="475" t="s">
        <v>370</v>
      </c>
      <c r="G20" s="477" t="s">
        <v>427</v>
      </c>
      <c r="H20" s="475" t="s">
        <v>429</v>
      </c>
      <c r="I20" s="573" t="s">
        <v>357</v>
      </c>
      <c r="J20" s="475" t="s">
        <v>119</v>
      </c>
      <c r="K20" s="575" t="s">
        <v>878</v>
      </c>
      <c r="L20" s="480" t="s">
        <v>189</v>
      </c>
      <c r="M20" s="475"/>
      <c r="N20" s="439" t="s">
        <v>439</v>
      </c>
      <c r="Q20" s="126" t="str">
        <f>IF(OR(J20='Drop downs'!$G$7,J20='Drop downs'!$G$5), B20&amp;": "&amp;K20&amp;CHAR(10),"")</f>
        <v/>
      </c>
      <c r="R20" s="141" t="str">
        <f>IF(J20='Drop downs'!$G$2,B20&amp;": "&amp;K20&amp;""," ")</f>
        <v xml:space="preserve"> </v>
      </c>
      <c r="S20" s="141" t="str">
        <f>IF(J20='Drop downs'!$G$2,B20&amp;": "&amp;K20&amp;""," ")</f>
        <v xml:space="preserve"> </v>
      </c>
      <c r="T20" s="141" t="str">
        <f>IF(GR3_Connecting_Places!E20='Drop downs'!$B$6,GR3_Connecting_Places!B20&amp;": "&amp;GR3_Connecting_Places!K20&amp;"","")</f>
        <v/>
      </c>
      <c r="U20" s="126" t="str">
        <f>IF(M20&gt;0,B20&amp;":"&amp;M20&amp;"
","")</f>
        <v/>
      </c>
      <c r="V20" s="126" t="str">
        <f>IF(N20&gt;0,B20&amp;":"&amp;N20&amp;"
","")</f>
        <v xml:space="preserve">IIA3:The policy could perform more positively if it specifically encouraged accessible access for all, with dignity, and addressed any existing issues with accessibility in public spaces such as stepped access. 
</v>
      </c>
    </row>
    <row r="21" spans="1:22" ht="81" customHeight="1" thickBot="1" x14ac:dyDescent="0.65">
      <c r="A21" s="470"/>
      <c r="B21" s="473"/>
      <c r="C21" s="145" t="s">
        <v>272</v>
      </c>
      <c r="D21" s="140" t="s">
        <v>189</v>
      </c>
      <c r="E21" s="476"/>
      <c r="F21" s="476"/>
      <c r="G21" s="478"/>
      <c r="H21" s="476"/>
      <c r="I21" s="571"/>
      <c r="J21" s="476"/>
      <c r="K21" s="576"/>
      <c r="L21" s="481"/>
      <c r="M21" s="476"/>
      <c r="N21" s="566"/>
      <c r="R21" s="141"/>
      <c r="S21" s="141"/>
      <c r="T21" s="141"/>
    </row>
    <row r="22" spans="1:22" ht="94.5" customHeight="1" thickBot="1" x14ac:dyDescent="0.65">
      <c r="A22" s="470"/>
      <c r="B22" s="473"/>
      <c r="C22" s="145" t="s">
        <v>273</v>
      </c>
      <c r="D22" s="140" t="s">
        <v>189</v>
      </c>
      <c r="E22" s="476"/>
      <c r="F22" s="476"/>
      <c r="G22" s="478"/>
      <c r="H22" s="476"/>
      <c r="I22" s="571"/>
      <c r="J22" s="476"/>
      <c r="K22" s="576"/>
      <c r="L22" s="481"/>
      <c r="M22" s="476"/>
      <c r="N22" s="566"/>
      <c r="R22" s="141"/>
      <c r="S22" s="141"/>
      <c r="T22" s="141"/>
    </row>
    <row r="23" spans="1:22" ht="52.5" thickBot="1" x14ac:dyDescent="0.65">
      <c r="A23" s="470"/>
      <c r="B23" s="473"/>
      <c r="C23" s="145" t="s">
        <v>274</v>
      </c>
      <c r="D23" s="140" t="s">
        <v>189</v>
      </c>
      <c r="E23" s="476"/>
      <c r="F23" s="476"/>
      <c r="G23" s="478"/>
      <c r="H23" s="476"/>
      <c r="I23" s="571"/>
      <c r="J23" s="476"/>
      <c r="K23" s="576"/>
      <c r="L23" s="481"/>
      <c r="M23" s="476"/>
      <c r="N23" s="566"/>
      <c r="R23" s="141"/>
      <c r="S23" s="141"/>
      <c r="T23" s="141"/>
    </row>
    <row r="24" spans="1:22" ht="69.75" customHeight="1" thickBot="1" x14ac:dyDescent="0.65">
      <c r="A24" s="470"/>
      <c r="B24" s="473"/>
      <c r="C24" s="145" t="s">
        <v>275</v>
      </c>
      <c r="D24" s="140" t="s">
        <v>189</v>
      </c>
      <c r="E24" s="476"/>
      <c r="F24" s="476"/>
      <c r="G24" s="478"/>
      <c r="H24" s="476"/>
      <c r="I24" s="571"/>
      <c r="J24" s="476"/>
      <c r="K24" s="576"/>
      <c r="L24" s="481"/>
      <c r="M24" s="476"/>
      <c r="N24" s="566"/>
      <c r="R24" s="141"/>
      <c r="S24" s="141"/>
      <c r="T24" s="141"/>
    </row>
    <row r="25" spans="1:22" ht="104" x14ac:dyDescent="0.6">
      <c r="A25" s="470"/>
      <c r="B25" s="473"/>
      <c r="C25" s="145" t="s">
        <v>276</v>
      </c>
      <c r="D25" s="140" t="s">
        <v>189</v>
      </c>
      <c r="E25" s="476"/>
      <c r="F25" s="476"/>
      <c r="G25" s="478"/>
      <c r="H25" s="476"/>
      <c r="I25" s="571"/>
      <c r="J25" s="476"/>
      <c r="K25" s="576"/>
      <c r="L25" s="481"/>
      <c r="M25" s="476"/>
      <c r="N25" s="566"/>
      <c r="R25" s="141"/>
      <c r="S25" s="141"/>
      <c r="T25" s="141"/>
    </row>
    <row r="26" spans="1:22" ht="52" x14ac:dyDescent="0.6">
      <c r="A26" s="470"/>
      <c r="B26" s="473"/>
      <c r="C26" s="145" t="s">
        <v>277</v>
      </c>
      <c r="D26" s="142" t="s">
        <v>185</v>
      </c>
      <c r="E26" s="476"/>
      <c r="F26" s="476"/>
      <c r="G26" s="478"/>
      <c r="H26" s="476"/>
      <c r="I26" s="571"/>
      <c r="J26" s="476"/>
      <c r="K26" s="576"/>
      <c r="L26" s="481"/>
      <c r="M26" s="476"/>
      <c r="N26" s="566"/>
      <c r="R26" s="141"/>
      <c r="S26" s="141"/>
      <c r="T26" s="141"/>
    </row>
    <row r="27" spans="1:22" ht="78.5" thickBot="1" x14ac:dyDescent="0.65">
      <c r="A27" s="517"/>
      <c r="B27" s="474"/>
      <c r="C27" s="151" t="s">
        <v>278</v>
      </c>
      <c r="D27" s="165" t="s">
        <v>185</v>
      </c>
      <c r="E27" s="483"/>
      <c r="F27" s="483"/>
      <c r="G27" s="519"/>
      <c r="H27" s="483"/>
      <c r="I27" s="572"/>
      <c r="J27" s="483"/>
      <c r="K27" s="612"/>
      <c r="L27" s="492"/>
      <c r="M27" s="483"/>
      <c r="N27" s="567"/>
      <c r="R27" s="141"/>
      <c r="S27" s="141"/>
      <c r="T27" s="141"/>
    </row>
    <row r="28" spans="1:22" ht="78" x14ac:dyDescent="0.6">
      <c r="A28" s="469" t="s">
        <v>279</v>
      </c>
      <c r="B28" s="472" t="s">
        <v>104</v>
      </c>
      <c r="C28" s="147" t="s">
        <v>280</v>
      </c>
      <c r="D28" s="144" t="s">
        <v>185</v>
      </c>
      <c r="E28" s="475" t="s">
        <v>364</v>
      </c>
      <c r="F28" s="475" t="s">
        <v>354</v>
      </c>
      <c r="G28" s="477" t="s">
        <v>427</v>
      </c>
      <c r="H28" s="475" t="s">
        <v>429</v>
      </c>
      <c r="I28" s="573" t="s">
        <v>357</v>
      </c>
      <c r="J28" s="475" t="s">
        <v>119</v>
      </c>
      <c r="K28" s="499" t="s">
        <v>440</v>
      </c>
      <c r="L28" s="475" t="s">
        <v>189</v>
      </c>
      <c r="M28" s="475"/>
      <c r="N28" s="416"/>
      <c r="Q28" s="126" t="str">
        <f>IF(OR(J28='Drop downs'!$G$7,J28='Drop downs'!$G$5), B28&amp;": "&amp;K28&amp;CHAR(10),"")</f>
        <v/>
      </c>
      <c r="R28" s="141" t="str">
        <f>IF(J28='Drop downs'!$G$2,B28&amp;": "&amp;K28&amp;""," ")</f>
        <v xml:space="preserve"> </v>
      </c>
      <c r="S28" s="141" t="str">
        <f>IF(J28='Drop downs'!$G$2,B28&amp;": "&amp;K28&amp;""," ")</f>
        <v xml:space="preserve"> </v>
      </c>
      <c r="T28" s="141" t="str">
        <f>IF(GR3_Connecting_Places!E28='Drop downs'!$B$6,GR3_Connecting_Places!B28&amp;": "&amp;GR3_Connecting_Places!K28&amp;"","")</f>
        <v/>
      </c>
      <c r="U28" s="126" t="str">
        <f>IF(M28&gt;0,B28&amp;":"&amp;M28&amp;"
","")</f>
        <v/>
      </c>
      <c r="V28" s="126" t="str">
        <f>IF(N28&gt;0,B28&amp;":"&amp;N28&amp;"
","")</f>
        <v/>
      </c>
    </row>
    <row r="29" spans="1:22" ht="78" x14ac:dyDescent="0.6">
      <c r="A29" s="470"/>
      <c r="B29" s="473"/>
      <c r="C29" s="148" t="s">
        <v>281</v>
      </c>
      <c r="D29" s="145" t="s">
        <v>185</v>
      </c>
      <c r="E29" s="476"/>
      <c r="F29" s="476"/>
      <c r="G29" s="478"/>
      <c r="H29" s="476"/>
      <c r="I29" s="571"/>
      <c r="J29" s="476"/>
      <c r="K29" s="489"/>
      <c r="L29" s="476"/>
      <c r="M29" s="476"/>
      <c r="N29" s="568"/>
      <c r="R29" s="141"/>
      <c r="S29" s="141"/>
      <c r="T29" s="141"/>
    </row>
    <row r="30" spans="1:22" ht="52.5" thickBot="1" x14ac:dyDescent="0.65">
      <c r="A30" s="470"/>
      <c r="B30" s="473"/>
      <c r="C30" s="148" t="s">
        <v>282</v>
      </c>
      <c r="D30" s="145" t="s">
        <v>185</v>
      </c>
      <c r="E30" s="476"/>
      <c r="F30" s="476"/>
      <c r="G30" s="478"/>
      <c r="H30" s="476"/>
      <c r="I30" s="571"/>
      <c r="J30" s="476"/>
      <c r="K30" s="489"/>
      <c r="L30" s="476"/>
      <c r="M30" s="476"/>
      <c r="N30" s="568"/>
      <c r="R30" s="141"/>
      <c r="S30" s="141"/>
      <c r="T30" s="141"/>
    </row>
    <row r="31" spans="1:22" ht="52" x14ac:dyDescent="0.6">
      <c r="A31" s="470"/>
      <c r="B31" s="473"/>
      <c r="C31" s="148" t="s">
        <v>283</v>
      </c>
      <c r="D31" s="140" t="s">
        <v>189</v>
      </c>
      <c r="E31" s="476"/>
      <c r="F31" s="476"/>
      <c r="G31" s="478"/>
      <c r="H31" s="476"/>
      <c r="I31" s="571"/>
      <c r="J31" s="476"/>
      <c r="K31" s="489"/>
      <c r="L31" s="476"/>
      <c r="M31" s="476"/>
      <c r="N31" s="568"/>
      <c r="R31" s="141"/>
      <c r="S31" s="141"/>
      <c r="T31" s="141"/>
    </row>
    <row r="32" spans="1:22" ht="52.5" thickBot="1" x14ac:dyDescent="0.65">
      <c r="A32" s="470"/>
      <c r="B32" s="473"/>
      <c r="C32" s="148" t="s">
        <v>284</v>
      </c>
      <c r="D32" s="145" t="s">
        <v>185</v>
      </c>
      <c r="E32" s="476"/>
      <c r="F32" s="476"/>
      <c r="G32" s="478"/>
      <c r="H32" s="476"/>
      <c r="I32" s="571"/>
      <c r="J32" s="476"/>
      <c r="K32" s="489"/>
      <c r="L32" s="476"/>
      <c r="M32" s="476"/>
      <c r="N32" s="568"/>
      <c r="R32" s="141"/>
      <c r="S32" s="141"/>
      <c r="T32" s="141"/>
    </row>
    <row r="33" spans="1:22" ht="26.5" thickBot="1" x14ac:dyDescent="0.65">
      <c r="A33" s="470"/>
      <c r="B33" s="473"/>
      <c r="C33" s="148" t="s">
        <v>285</v>
      </c>
      <c r="D33" s="140" t="s">
        <v>189</v>
      </c>
      <c r="E33" s="476"/>
      <c r="F33" s="476"/>
      <c r="G33" s="478"/>
      <c r="H33" s="476"/>
      <c r="I33" s="571"/>
      <c r="J33" s="476"/>
      <c r="K33" s="489"/>
      <c r="L33" s="476"/>
      <c r="M33" s="476"/>
      <c r="N33" s="568"/>
      <c r="R33" s="141"/>
      <c r="S33" s="141"/>
      <c r="T33" s="141"/>
    </row>
    <row r="34" spans="1:22" ht="52.5" thickBot="1" x14ac:dyDescent="0.65">
      <c r="A34" s="470"/>
      <c r="B34" s="473"/>
      <c r="C34" s="148" t="s">
        <v>286</v>
      </c>
      <c r="D34" s="140" t="s">
        <v>189</v>
      </c>
      <c r="E34" s="476"/>
      <c r="F34" s="476"/>
      <c r="G34" s="478"/>
      <c r="H34" s="476"/>
      <c r="I34" s="571"/>
      <c r="J34" s="476"/>
      <c r="K34" s="489"/>
      <c r="L34" s="476"/>
      <c r="M34" s="476"/>
      <c r="N34" s="568"/>
      <c r="R34" s="141"/>
      <c r="S34" s="141"/>
      <c r="T34" s="141"/>
    </row>
    <row r="35" spans="1:22" ht="52.5" thickBot="1" x14ac:dyDescent="0.65">
      <c r="A35" s="517"/>
      <c r="B35" s="474"/>
      <c r="C35" s="149" t="s">
        <v>287</v>
      </c>
      <c r="D35" s="140" t="s">
        <v>189</v>
      </c>
      <c r="E35" s="483"/>
      <c r="F35" s="483"/>
      <c r="G35" s="519"/>
      <c r="H35" s="483"/>
      <c r="I35" s="572"/>
      <c r="J35" s="483"/>
      <c r="K35" s="490"/>
      <c r="L35" s="483"/>
      <c r="M35" s="483"/>
      <c r="N35" s="569"/>
      <c r="R35" s="141"/>
      <c r="S35" s="141"/>
      <c r="T35" s="141"/>
    </row>
    <row r="36" spans="1:22" ht="52.5" thickBot="1" x14ac:dyDescent="0.65">
      <c r="A36" s="469" t="s">
        <v>288</v>
      </c>
      <c r="B36" s="472" t="s">
        <v>105</v>
      </c>
      <c r="C36" s="144" t="s">
        <v>289</v>
      </c>
      <c r="D36" s="140" t="s">
        <v>189</v>
      </c>
      <c r="E36" s="475"/>
      <c r="F36" s="475" t="s">
        <v>88</v>
      </c>
      <c r="G36" s="477" t="s">
        <v>88</v>
      </c>
      <c r="H36" s="475" t="s">
        <v>88</v>
      </c>
      <c r="I36" s="573" t="s">
        <v>88</v>
      </c>
      <c r="J36" s="475" t="s">
        <v>120</v>
      </c>
      <c r="K36" s="499" t="s">
        <v>367</v>
      </c>
      <c r="L36" s="480" t="s">
        <v>189</v>
      </c>
      <c r="M36" s="475"/>
      <c r="N36" s="416"/>
      <c r="Q36" s="126" t="str">
        <f>IF(OR(J36='Drop downs'!$G$7,J36='Drop downs'!$G$5), B36&amp;": "&amp;K36&amp;CHAR(10),"")</f>
        <v/>
      </c>
      <c r="R36" s="141" t="str">
        <f>IF(J36='Drop downs'!$G$2,B36&amp;": "&amp;K36&amp;""," ")</f>
        <v xml:space="preserve"> </v>
      </c>
      <c r="S36" s="141" t="str">
        <f>IF(J36='Drop downs'!$G$2,B36&amp;": "&amp;K36&amp;""," ")</f>
        <v xml:space="preserve"> </v>
      </c>
      <c r="T36" s="141" t="str">
        <f>IF(GR3_Connecting_Places!E36='Drop downs'!$B$6,GR3_Connecting_Places!B36&amp;": "&amp;GR3_Connecting_Places!K36&amp;"","")</f>
        <v>IIA5: The policy neither supports nor detracts from the achievement of the IIA objective.  Therefore a neutral effect is predicted.</v>
      </c>
      <c r="U36" s="126" t="str">
        <f>IF(M36&gt;0,B36&amp;":"&amp;M36&amp;"
","")</f>
        <v/>
      </c>
      <c r="V36" s="126" t="str">
        <f>IF(N36&gt;0,B36&amp;":"&amp;N36&amp;"
","")</f>
        <v/>
      </c>
    </row>
    <row r="37" spans="1:22" ht="52.5" thickBot="1" x14ac:dyDescent="0.65">
      <c r="A37" s="470"/>
      <c r="B37" s="473"/>
      <c r="C37" s="145" t="s">
        <v>290</v>
      </c>
      <c r="D37" s="140" t="s">
        <v>189</v>
      </c>
      <c r="E37" s="476"/>
      <c r="F37" s="476"/>
      <c r="G37" s="478"/>
      <c r="H37" s="476"/>
      <c r="I37" s="571"/>
      <c r="J37" s="476"/>
      <c r="K37" s="489"/>
      <c r="L37" s="481"/>
      <c r="M37" s="476"/>
      <c r="N37" s="568"/>
      <c r="R37" s="141"/>
      <c r="S37" s="141"/>
      <c r="T37" s="141"/>
    </row>
    <row r="38" spans="1:22" ht="52.5" thickBot="1" x14ac:dyDescent="0.65">
      <c r="A38" s="470"/>
      <c r="B38" s="473"/>
      <c r="C38" s="145" t="s">
        <v>291</v>
      </c>
      <c r="D38" s="140" t="s">
        <v>189</v>
      </c>
      <c r="E38" s="476"/>
      <c r="F38" s="476"/>
      <c r="G38" s="478"/>
      <c r="H38" s="476"/>
      <c r="I38" s="571"/>
      <c r="J38" s="476"/>
      <c r="K38" s="489"/>
      <c r="L38" s="481"/>
      <c r="M38" s="476"/>
      <c r="N38" s="568"/>
      <c r="R38" s="141"/>
      <c r="S38" s="141"/>
      <c r="T38" s="141"/>
    </row>
    <row r="39" spans="1:22" ht="78.5" thickBot="1" x14ac:dyDescent="0.65">
      <c r="A39" s="470"/>
      <c r="B39" s="473"/>
      <c r="C39" s="145" t="s">
        <v>292</v>
      </c>
      <c r="D39" s="140" t="s">
        <v>189</v>
      </c>
      <c r="E39" s="476"/>
      <c r="F39" s="476"/>
      <c r="G39" s="478"/>
      <c r="H39" s="476"/>
      <c r="I39" s="571"/>
      <c r="J39" s="476"/>
      <c r="K39" s="489"/>
      <c r="L39" s="481"/>
      <c r="M39" s="476"/>
      <c r="N39" s="568"/>
      <c r="R39" s="141"/>
      <c r="S39" s="141"/>
      <c r="T39" s="141"/>
    </row>
    <row r="40" spans="1:22" ht="104.5" thickBot="1" x14ac:dyDescent="0.65">
      <c r="A40" s="470"/>
      <c r="B40" s="473"/>
      <c r="C40" s="145" t="s">
        <v>293</v>
      </c>
      <c r="D40" s="140" t="s">
        <v>189</v>
      </c>
      <c r="E40" s="476"/>
      <c r="F40" s="476"/>
      <c r="G40" s="478"/>
      <c r="H40" s="476"/>
      <c r="I40" s="571"/>
      <c r="J40" s="476"/>
      <c r="K40" s="489"/>
      <c r="L40" s="481"/>
      <c r="M40" s="476"/>
      <c r="N40" s="568"/>
      <c r="R40" s="141"/>
      <c r="S40" s="141"/>
      <c r="T40" s="141"/>
    </row>
    <row r="41" spans="1:22" ht="78.5" thickBot="1" x14ac:dyDescent="0.65">
      <c r="A41" s="517"/>
      <c r="B41" s="474"/>
      <c r="C41" s="151" t="s">
        <v>294</v>
      </c>
      <c r="D41" s="140" t="s">
        <v>189</v>
      </c>
      <c r="E41" s="483"/>
      <c r="F41" s="483"/>
      <c r="G41" s="519"/>
      <c r="H41" s="483"/>
      <c r="I41" s="572"/>
      <c r="J41" s="483"/>
      <c r="K41" s="490"/>
      <c r="L41" s="492"/>
      <c r="M41" s="483"/>
      <c r="N41" s="569"/>
      <c r="R41" s="141"/>
      <c r="S41" s="141"/>
      <c r="T41" s="141"/>
    </row>
    <row r="42" spans="1:22" ht="120.75" customHeight="1" thickBot="1" x14ac:dyDescent="0.65">
      <c r="A42" s="469" t="s">
        <v>295</v>
      </c>
      <c r="B42" s="472" t="s">
        <v>106</v>
      </c>
      <c r="C42" s="144" t="s">
        <v>296</v>
      </c>
      <c r="D42" s="144"/>
      <c r="E42" s="475" t="s">
        <v>353</v>
      </c>
      <c r="F42" s="475" t="s">
        <v>354</v>
      </c>
      <c r="G42" s="477" t="s">
        <v>427</v>
      </c>
      <c r="H42" s="475" t="s">
        <v>429</v>
      </c>
      <c r="I42" s="573" t="s">
        <v>357</v>
      </c>
      <c r="J42" s="475" t="s">
        <v>119</v>
      </c>
      <c r="K42" s="499" t="s">
        <v>441</v>
      </c>
      <c r="L42" s="480" t="s">
        <v>189</v>
      </c>
      <c r="M42" s="475"/>
      <c r="N42" s="439" t="s">
        <v>439</v>
      </c>
      <c r="Q42" s="126" t="str">
        <f>IF(OR(J42='Drop downs'!$G$7,J42='Drop downs'!$G$5), B42&amp;": "&amp;K42&amp;CHAR(10),"")</f>
        <v/>
      </c>
      <c r="R42" s="141" t="str">
        <f>IF(J42='Drop downs'!$G$2,B42&amp;": "&amp;K42&amp;""," ")</f>
        <v xml:space="preserve"> </v>
      </c>
      <c r="S42" s="141" t="str">
        <f>IF(J42='Drop downs'!$G$2,B42&amp;": "&amp;K42&amp;""," ")</f>
        <v xml:space="preserve"> </v>
      </c>
      <c r="T42" s="141" t="str">
        <f>IF(GR3_Connecting_Places!E42='Drop downs'!$B$6,GR3_Connecting_Places!B42&amp;": "&amp;GR3_Connecting_Places!K42&amp;"","")</f>
        <v/>
      </c>
      <c r="U42" s="126" t="str">
        <f>IF(M42&gt;0,B42&amp;":"&amp;M42&amp;"
","")</f>
        <v/>
      </c>
      <c r="V42" s="126" t="str">
        <f>IF(N42&gt;0,B42&amp;":"&amp;N42&amp;"
","")</f>
        <v xml:space="preserve">IIA6:The policy could perform more positively if it specifically encouraged accessible access for all, with dignity, and addressed any existing issues with accessibility in public spaces such as stepped access. 
</v>
      </c>
    </row>
    <row r="43" spans="1:22" ht="92.25" customHeight="1" x14ac:dyDescent="0.6">
      <c r="A43" s="470"/>
      <c r="B43" s="473"/>
      <c r="C43" s="145" t="s">
        <v>297</v>
      </c>
      <c r="D43" s="140" t="s">
        <v>189</v>
      </c>
      <c r="E43" s="476"/>
      <c r="F43" s="476"/>
      <c r="G43" s="478"/>
      <c r="H43" s="476"/>
      <c r="I43" s="571"/>
      <c r="J43" s="476"/>
      <c r="K43" s="489"/>
      <c r="L43" s="481"/>
      <c r="M43" s="476"/>
      <c r="N43" s="566"/>
      <c r="R43" s="141"/>
      <c r="S43" s="141"/>
      <c r="T43" s="141"/>
    </row>
    <row r="44" spans="1:22" ht="106.5" customHeight="1" x14ac:dyDescent="0.6">
      <c r="A44" s="470"/>
      <c r="B44" s="473"/>
      <c r="C44" s="145" t="s">
        <v>298</v>
      </c>
      <c r="D44" s="145"/>
      <c r="E44" s="476"/>
      <c r="F44" s="476"/>
      <c r="G44" s="478"/>
      <c r="H44" s="476"/>
      <c r="I44" s="571"/>
      <c r="J44" s="476"/>
      <c r="K44" s="489"/>
      <c r="L44" s="481"/>
      <c r="M44" s="476"/>
      <c r="N44" s="566"/>
      <c r="R44" s="141"/>
      <c r="S44" s="141"/>
      <c r="T44" s="141"/>
    </row>
    <row r="45" spans="1:22" ht="105" customHeight="1" x14ac:dyDescent="0.6">
      <c r="A45" s="470"/>
      <c r="B45" s="473"/>
      <c r="C45" s="145" t="s">
        <v>299</v>
      </c>
      <c r="D45" s="145"/>
      <c r="E45" s="476"/>
      <c r="F45" s="476"/>
      <c r="G45" s="478"/>
      <c r="H45" s="476"/>
      <c r="I45" s="571"/>
      <c r="J45" s="476"/>
      <c r="K45" s="489"/>
      <c r="L45" s="481"/>
      <c r="M45" s="476"/>
      <c r="N45" s="566"/>
      <c r="R45" s="141"/>
      <c r="S45" s="141"/>
      <c r="T45" s="141"/>
    </row>
    <row r="46" spans="1:22" ht="78.5" thickBot="1" x14ac:dyDescent="0.65">
      <c r="A46" s="517"/>
      <c r="B46" s="474"/>
      <c r="C46" s="151" t="s">
        <v>300</v>
      </c>
      <c r="D46" s="151"/>
      <c r="E46" s="483"/>
      <c r="F46" s="483"/>
      <c r="G46" s="519"/>
      <c r="H46" s="483"/>
      <c r="I46" s="572"/>
      <c r="J46" s="483"/>
      <c r="K46" s="490"/>
      <c r="L46" s="492"/>
      <c r="M46" s="483"/>
      <c r="N46" s="567"/>
      <c r="R46" s="141"/>
      <c r="S46" s="141"/>
      <c r="T46" s="141"/>
    </row>
    <row r="47" spans="1:22" ht="199.5" customHeight="1" x14ac:dyDescent="0.6">
      <c r="A47" s="469" t="s">
        <v>301</v>
      </c>
      <c r="B47" s="472" t="s">
        <v>107</v>
      </c>
      <c r="C47" s="144" t="s">
        <v>302</v>
      </c>
      <c r="D47" s="144"/>
      <c r="E47" s="475" t="s">
        <v>353</v>
      </c>
      <c r="F47" s="475" t="s">
        <v>354</v>
      </c>
      <c r="G47" s="477" t="s">
        <v>427</v>
      </c>
      <c r="H47" s="475" t="s">
        <v>429</v>
      </c>
      <c r="I47" s="573" t="s">
        <v>357</v>
      </c>
      <c r="J47" s="475" t="s">
        <v>119</v>
      </c>
      <c r="K47" s="604" t="s">
        <v>442</v>
      </c>
      <c r="L47" s="480" t="s">
        <v>189</v>
      </c>
      <c r="M47" s="475"/>
      <c r="N47" s="439" t="s">
        <v>443</v>
      </c>
      <c r="Q47" s="126" t="str">
        <f>IF(OR(J47='Drop downs'!$G$7,J47='Drop downs'!$G$5), B47&amp;": "&amp;K47&amp;CHAR(10),"")</f>
        <v/>
      </c>
      <c r="R47" s="141" t="str">
        <f>IF(J47='Drop downs'!$G$2,B47&amp;": "&amp;K47&amp;""," ")</f>
        <v xml:space="preserve"> </v>
      </c>
      <c r="S47" s="141" t="str">
        <f>IF(J47='Drop downs'!$G$2,B47&amp;": "&amp;K47&amp;""," ")</f>
        <v xml:space="preserve"> </v>
      </c>
      <c r="T47" s="141" t="str">
        <f>IF(GR3_Connecting_Places!E47='Drop downs'!$B$6,GR3_Connecting_Places!B47&amp;": "&amp;GR3_Connecting_Places!K47&amp;"","")</f>
        <v/>
      </c>
      <c r="U47" s="126" t="str">
        <f>IF(M47&gt;0,B47&amp;":"&amp;M47&amp;"
","")</f>
        <v/>
      </c>
      <c r="V47" s="126" t="str">
        <f>IF(N47&gt;0,B47&amp;":"&amp;N47&amp;"
","")</f>
        <v xml:space="preserve">IIA7:The policy could be improved with inclusion of requirements regarding the design of lighting of the public realm to ensure safety but also avoid unnecessary light pollution. 
</v>
      </c>
    </row>
    <row r="48" spans="1:22" ht="158.25" customHeight="1" thickBot="1" x14ac:dyDescent="0.65">
      <c r="A48" s="517"/>
      <c r="B48" s="474"/>
      <c r="C48" s="151" t="s">
        <v>303</v>
      </c>
      <c r="D48" s="151"/>
      <c r="E48" s="483"/>
      <c r="F48" s="483"/>
      <c r="G48" s="519"/>
      <c r="H48" s="483"/>
      <c r="I48" s="572"/>
      <c r="J48" s="483"/>
      <c r="K48" s="617"/>
      <c r="L48" s="492"/>
      <c r="M48" s="483"/>
      <c r="N48" s="567"/>
      <c r="R48" s="141"/>
      <c r="S48" s="141"/>
      <c r="T48" s="141" t="str">
        <f>IF(GR3_Connecting_Places!E48='Drop downs'!$B$6,GR3_Connecting_Places!B48&amp;": "&amp;GR3_Connecting_Places!K48&amp;"","")</f>
        <v xml:space="preserve">: </v>
      </c>
    </row>
    <row r="49" spans="1:22" ht="78" x14ac:dyDescent="0.6">
      <c r="A49" s="469" t="s">
        <v>304</v>
      </c>
      <c r="B49" s="472" t="s">
        <v>108</v>
      </c>
      <c r="C49" s="140" t="s">
        <v>305</v>
      </c>
      <c r="D49" s="140" t="s">
        <v>189</v>
      </c>
      <c r="E49" s="475" t="s">
        <v>353</v>
      </c>
      <c r="F49" s="475" t="s">
        <v>354</v>
      </c>
      <c r="G49" s="477" t="s">
        <v>444</v>
      </c>
      <c r="H49" s="475" t="s">
        <v>356</v>
      </c>
      <c r="I49" s="573" t="s">
        <v>357</v>
      </c>
      <c r="J49" s="475" t="s">
        <v>119</v>
      </c>
      <c r="K49" s="499" t="s">
        <v>445</v>
      </c>
      <c r="L49" s="480" t="s">
        <v>189</v>
      </c>
      <c r="M49" s="475"/>
      <c r="N49" s="439" t="s">
        <v>446</v>
      </c>
      <c r="Q49" s="126" t="str">
        <f>IF(OR(J49='Drop downs'!$G$7,J49='Drop downs'!$G$5), B49&amp;": "&amp;K49&amp;CHAR(10),"")</f>
        <v/>
      </c>
      <c r="R49" s="141" t="str">
        <f>IF(J49='Drop downs'!$G$2,B49&amp;": "&amp;K49&amp;""," ")</f>
        <v xml:space="preserve"> </v>
      </c>
      <c r="S49" s="141" t="str">
        <f>IF(J49='Drop downs'!$G$2,B49&amp;": "&amp;K49&amp;""," ")</f>
        <v xml:space="preserve"> </v>
      </c>
      <c r="T49" s="141" t="str">
        <f>IF(GR3_Connecting_Places!E49='Drop downs'!$B$6,GR3_Connecting_Places!B49&amp;": "&amp;GR3_Connecting_Places!K49&amp;"","")</f>
        <v/>
      </c>
      <c r="U49" s="126" t="str">
        <f>IF(M49&gt;0,B49&amp;":"&amp;M49&amp;"
","")</f>
        <v/>
      </c>
      <c r="V49" s="126" t="str">
        <f>IF(N49&gt;0,B49&amp;":"&amp;N49&amp;"
","")</f>
        <v xml:space="preserve">IIA8:The policy could be improved with inclusion of requirements regarding the energy efficiency of public realm lighting. 
</v>
      </c>
    </row>
    <row r="50" spans="1:22" ht="52.5" thickBot="1" x14ac:dyDescent="0.65">
      <c r="A50" s="470"/>
      <c r="B50" s="473"/>
      <c r="C50" s="142" t="s">
        <v>306</v>
      </c>
      <c r="D50" s="142" t="s">
        <v>185</v>
      </c>
      <c r="E50" s="476"/>
      <c r="F50" s="476"/>
      <c r="G50" s="478"/>
      <c r="H50" s="476"/>
      <c r="I50" s="571"/>
      <c r="J50" s="476"/>
      <c r="K50" s="489"/>
      <c r="L50" s="481"/>
      <c r="M50" s="476"/>
      <c r="N50" s="566"/>
      <c r="R50" s="141"/>
      <c r="S50" s="141"/>
      <c r="T50" s="141"/>
    </row>
    <row r="51" spans="1:22" ht="41.25" customHeight="1" x14ac:dyDescent="0.6">
      <c r="A51" s="470"/>
      <c r="B51" s="473"/>
      <c r="C51" s="152" t="s">
        <v>307</v>
      </c>
      <c r="D51" s="140" t="s">
        <v>189</v>
      </c>
      <c r="E51" s="476"/>
      <c r="F51" s="476"/>
      <c r="G51" s="478"/>
      <c r="H51" s="476"/>
      <c r="I51" s="571"/>
      <c r="J51" s="476"/>
      <c r="K51" s="489"/>
      <c r="L51" s="481"/>
      <c r="M51" s="476"/>
      <c r="N51" s="566"/>
      <c r="R51" s="141"/>
      <c r="S51" s="141"/>
      <c r="T51" s="141"/>
    </row>
    <row r="52" spans="1:22" ht="26" x14ac:dyDescent="0.6">
      <c r="A52" s="470"/>
      <c r="B52" s="473"/>
      <c r="C52" s="142" t="s">
        <v>308</v>
      </c>
      <c r="D52" s="142" t="s">
        <v>185</v>
      </c>
      <c r="E52" s="476"/>
      <c r="F52" s="476"/>
      <c r="G52" s="478"/>
      <c r="H52" s="476"/>
      <c r="I52" s="571"/>
      <c r="J52" s="476"/>
      <c r="K52" s="489"/>
      <c r="L52" s="481"/>
      <c r="M52" s="476"/>
      <c r="N52" s="566"/>
      <c r="R52" s="141"/>
      <c r="S52" s="141"/>
      <c r="T52" s="141"/>
    </row>
    <row r="53" spans="1:22" ht="26.5" thickBot="1" x14ac:dyDescent="0.65">
      <c r="A53" s="517"/>
      <c r="B53" s="474"/>
      <c r="C53" s="165" t="s">
        <v>309</v>
      </c>
      <c r="D53" s="165" t="s">
        <v>185</v>
      </c>
      <c r="E53" s="483"/>
      <c r="F53" s="483"/>
      <c r="G53" s="519"/>
      <c r="H53" s="483"/>
      <c r="I53" s="572"/>
      <c r="J53" s="483"/>
      <c r="K53" s="490"/>
      <c r="L53" s="492"/>
      <c r="M53" s="483"/>
      <c r="N53" s="567"/>
      <c r="R53" s="141"/>
      <c r="S53" s="141"/>
      <c r="T53" s="141"/>
    </row>
    <row r="54" spans="1:22" ht="198.75" customHeight="1" x14ac:dyDescent="0.6">
      <c r="A54" s="516" t="s">
        <v>310</v>
      </c>
      <c r="B54" s="473" t="s">
        <v>109</v>
      </c>
      <c r="C54" s="176" t="s">
        <v>311</v>
      </c>
      <c r="D54" s="140" t="s">
        <v>189</v>
      </c>
      <c r="E54" s="487" t="s">
        <v>353</v>
      </c>
      <c r="F54" s="487" t="s">
        <v>370</v>
      </c>
      <c r="G54" s="518" t="s">
        <v>444</v>
      </c>
      <c r="H54" s="487" t="s">
        <v>429</v>
      </c>
      <c r="I54" s="570" t="s">
        <v>368</v>
      </c>
      <c r="J54" s="487" t="s">
        <v>119</v>
      </c>
      <c r="K54" s="614" t="s">
        <v>837</v>
      </c>
      <c r="L54" s="491" t="s">
        <v>189</v>
      </c>
      <c r="M54" s="487"/>
      <c r="N54" s="568"/>
      <c r="Q54" s="126" t="str">
        <f>IF(OR(J54='Drop downs'!$G$7,J54='Drop downs'!$G$5), B54&amp;": "&amp;K54&amp;CHAR(10),"")</f>
        <v/>
      </c>
      <c r="R54" s="141" t="str">
        <f>IF(J54='Drop downs'!$G$2,B54&amp;": "&amp;K54&amp;""," ")</f>
        <v xml:space="preserve"> </v>
      </c>
      <c r="S54" s="141" t="str">
        <f>IF(J54='Drop downs'!$G$2,B54&amp;": "&amp;K54&amp;""," ")</f>
        <v xml:space="preserve"> </v>
      </c>
      <c r="T54" s="141" t="str">
        <f>IF(GR3_Connecting_Places!E54='Drop downs'!$B$6,GR3_Connecting_Places!B54&amp;": "&amp;GR3_Connecting_Places!K54&amp;"","")</f>
        <v/>
      </c>
      <c r="U54" s="126" t="str">
        <f>IF(M54&gt;0,B54&amp;":"&amp;M54&amp;"
","")</f>
        <v/>
      </c>
      <c r="V54" s="126" t="str">
        <f>IF(N54&gt;0,B54&amp;":"&amp;N54&amp;"
","")</f>
        <v/>
      </c>
    </row>
    <row r="55" spans="1:22" ht="142.5" customHeight="1" x14ac:dyDescent="0.6">
      <c r="A55" s="470"/>
      <c r="B55" s="473"/>
      <c r="C55" s="154" t="s">
        <v>312</v>
      </c>
      <c r="D55" s="142" t="s">
        <v>185</v>
      </c>
      <c r="E55" s="476"/>
      <c r="F55" s="476"/>
      <c r="G55" s="478"/>
      <c r="H55" s="476"/>
      <c r="I55" s="571"/>
      <c r="J55" s="476"/>
      <c r="K55" s="615"/>
      <c r="L55" s="481"/>
      <c r="M55" s="476"/>
      <c r="N55" s="568"/>
      <c r="R55" s="141"/>
      <c r="S55" s="141"/>
      <c r="T55" s="141"/>
    </row>
    <row r="56" spans="1:22" ht="135.75" customHeight="1" thickBot="1" x14ac:dyDescent="0.65">
      <c r="A56" s="471"/>
      <c r="B56" s="473"/>
      <c r="C56" s="155" t="s">
        <v>313</v>
      </c>
      <c r="D56" s="143" t="s">
        <v>185</v>
      </c>
      <c r="E56" s="428"/>
      <c r="F56" s="428"/>
      <c r="G56" s="479"/>
      <c r="H56" s="428"/>
      <c r="I56" s="574"/>
      <c r="J56" s="428"/>
      <c r="K56" s="616"/>
      <c r="L56" s="482"/>
      <c r="M56" s="428"/>
      <c r="N56" s="569"/>
      <c r="R56" s="141"/>
      <c r="S56" s="141"/>
      <c r="T56" s="141"/>
    </row>
    <row r="57" spans="1:22" ht="26.5" thickBot="1" x14ac:dyDescent="0.65">
      <c r="A57" s="469" t="s">
        <v>314</v>
      </c>
      <c r="B57" s="472" t="s">
        <v>110</v>
      </c>
      <c r="C57" s="140" t="s">
        <v>315</v>
      </c>
      <c r="D57" s="140" t="s">
        <v>189</v>
      </c>
      <c r="E57" s="475" t="s">
        <v>353</v>
      </c>
      <c r="F57" s="475" t="s">
        <v>370</v>
      </c>
      <c r="G57" s="477" t="s">
        <v>427</v>
      </c>
      <c r="H57" s="475" t="s">
        <v>429</v>
      </c>
      <c r="I57" s="573" t="s">
        <v>368</v>
      </c>
      <c r="J57" s="475" t="s">
        <v>119</v>
      </c>
      <c r="K57" s="575" t="s">
        <v>801</v>
      </c>
      <c r="L57" s="480" t="s">
        <v>189</v>
      </c>
      <c r="M57" s="475"/>
      <c r="N57" s="439" t="s">
        <v>447</v>
      </c>
      <c r="Q57" s="126" t="str">
        <f>IF(OR(J57='Drop downs'!$G$7,J57='Drop downs'!$G$5), B57&amp;": "&amp;K57&amp;CHAR(10),"")</f>
        <v/>
      </c>
      <c r="R57" s="141" t="str">
        <f>IF(J57='Drop downs'!$G$2,B57&amp;": "&amp;K57&amp;""," ")</f>
        <v xml:space="preserve"> </v>
      </c>
      <c r="S57" s="141" t="str">
        <f>IF(J57='Drop downs'!$G$2,B57&amp;": "&amp;K57&amp;""," ")</f>
        <v xml:space="preserve"> </v>
      </c>
      <c r="T57" s="141" t="str">
        <f>IF(GR3_Connecting_Places!E57='Drop downs'!$B$6,GR3_Connecting_Places!B57&amp;": "&amp;GR3_Connecting_Places!K57&amp;"","")</f>
        <v/>
      </c>
      <c r="U57" s="126" t="str">
        <f>IF(M57&gt;0,B57&amp;":"&amp;M57&amp;"
","")</f>
        <v/>
      </c>
      <c r="V57" s="126" t="str">
        <f>IF(N57&gt;0,B57&amp;":"&amp;N57&amp;"
","")</f>
        <v xml:space="preserve">IIA10:The policy could encourage the introduction of habitats within public realm developments (i.e. living walls, green roofs on shelters, flower meadow verges) which  connect with other greenspace/habitats and support the creation of networks of habitat across the borough. 
</v>
      </c>
    </row>
    <row r="58" spans="1:22" ht="52.5" thickBot="1" x14ac:dyDescent="0.65">
      <c r="A58" s="470"/>
      <c r="B58" s="473"/>
      <c r="C58" s="142" t="s">
        <v>316</v>
      </c>
      <c r="D58" s="140" t="s">
        <v>189</v>
      </c>
      <c r="E58" s="476"/>
      <c r="F58" s="476"/>
      <c r="G58" s="478"/>
      <c r="H58" s="476"/>
      <c r="I58" s="571"/>
      <c r="J58" s="476"/>
      <c r="K58" s="576"/>
      <c r="L58" s="481"/>
      <c r="M58" s="476"/>
      <c r="N58" s="566"/>
      <c r="R58" s="141"/>
      <c r="S58" s="141"/>
      <c r="T58" s="141"/>
    </row>
    <row r="59" spans="1:22" ht="52" x14ac:dyDescent="0.6">
      <c r="A59" s="470"/>
      <c r="B59" s="473"/>
      <c r="C59" s="142" t="s">
        <v>317</v>
      </c>
      <c r="D59" s="140" t="s">
        <v>189</v>
      </c>
      <c r="E59" s="476"/>
      <c r="F59" s="476"/>
      <c r="G59" s="478"/>
      <c r="H59" s="476"/>
      <c r="I59" s="571"/>
      <c r="J59" s="476"/>
      <c r="K59" s="576"/>
      <c r="L59" s="481"/>
      <c r="M59" s="476"/>
      <c r="N59" s="566"/>
      <c r="R59" s="141"/>
      <c r="S59" s="141"/>
      <c r="T59" s="141"/>
    </row>
    <row r="60" spans="1:22" ht="52" x14ac:dyDescent="0.6">
      <c r="A60" s="470"/>
      <c r="B60" s="473"/>
      <c r="C60" s="142" t="s">
        <v>318</v>
      </c>
      <c r="D60" s="142" t="s">
        <v>185</v>
      </c>
      <c r="E60" s="476"/>
      <c r="F60" s="476"/>
      <c r="G60" s="478"/>
      <c r="H60" s="476"/>
      <c r="I60" s="571"/>
      <c r="J60" s="476"/>
      <c r="K60" s="576"/>
      <c r="L60" s="481"/>
      <c r="M60" s="476"/>
      <c r="N60" s="566"/>
      <c r="R60" s="141"/>
      <c r="S60" s="141"/>
      <c r="T60" s="141"/>
    </row>
    <row r="61" spans="1:22" ht="26" x14ac:dyDescent="0.6">
      <c r="A61" s="470"/>
      <c r="B61" s="473"/>
      <c r="C61" s="142" t="s">
        <v>319</v>
      </c>
      <c r="D61" s="142" t="s">
        <v>185</v>
      </c>
      <c r="E61" s="476"/>
      <c r="F61" s="476"/>
      <c r="G61" s="478"/>
      <c r="H61" s="476"/>
      <c r="I61" s="571"/>
      <c r="J61" s="476"/>
      <c r="K61" s="576"/>
      <c r="L61" s="481"/>
      <c r="M61" s="476"/>
      <c r="N61" s="566"/>
      <c r="R61" s="141"/>
      <c r="S61" s="141"/>
      <c r="T61" s="141"/>
    </row>
    <row r="62" spans="1:22" ht="26" x14ac:dyDescent="0.6">
      <c r="A62" s="470"/>
      <c r="B62" s="473"/>
      <c r="C62" s="142" t="s">
        <v>320</v>
      </c>
      <c r="D62" s="142" t="s">
        <v>185</v>
      </c>
      <c r="E62" s="476"/>
      <c r="F62" s="476"/>
      <c r="G62" s="478"/>
      <c r="H62" s="476"/>
      <c r="I62" s="571"/>
      <c r="J62" s="476"/>
      <c r="K62" s="576"/>
      <c r="L62" s="481"/>
      <c r="M62" s="476"/>
      <c r="N62" s="566"/>
      <c r="R62" s="141"/>
      <c r="S62" s="141"/>
      <c r="T62" s="141"/>
    </row>
    <row r="63" spans="1:22" ht="78" x14ac:dyDescent="0.6">
      <c r="A63" s="470"/>
      <c r="B63" s="473"/>
      <c r="C63" s="142" t="s">
        <v>321</v>
      </c>
      <c r="D63" s="142" t="s">
        <v>185</v>
      </c>
      <c r="E63" s="476"/>
      <c r="F63" s="476"/>
      <c r="G63" s="478"/>
      <c r="H63" s="476"/>
      <c r="I63" s="571"/>
      <c r="J63" s="476"/>
      <c r="K63" s="576"/>
      <c r="L63" s="481"/>
      <c r="M63" s="476"/>
      <c r="N63" s="566"/>
      <c r="R63" s="141"/>
      <c r="S63" s="141"/>
      <c r="T63" s="141"/>
    </row>
    <row r="64" spans="1:22" ht="26.5" thickBot="1" x14ac:dyDescent="0.65">
      <c r="A64" s="517"/>
      <c r="B64" s="474"/>
      <c r="C64" s="165" t="s">
        <v>322</v>
      </c>
      <c r="D64" s="165" t="s">
        <v>189</v>
      </c>
      <c r="E64" s="483"/>
      <c r="F64" s="483"/>
      <c r="G64" s="519"/>
      <c r="H64" s="483"/>
      <c r="I64" s="572"/>
      <c r="J64" s="483"/>
      <c r="K64" s="612"/>
      <c r="L64" s="492"/>
      <c r="M64" s="483"/>
      <c r="N64" s="567"/>
      <c r="R64" s="141"/>
      <c r="S64" s="141"/>
      <c r="T64" s="141"/>
    </row>
    <row r="65" spans="1:22" ht="52" x14ac:dyDescent="0.6">
      <c r="A65" s="469" t="s">
        <v>843</v>
      </c>
      <c r="B65" s="472" t="s">
        <v>111</v>
      </c>
      <c r="C65" s="147" t="s">
        <v>845</v>
      </c>
      <c r="D65" s="140" t="s">
        <v>185</v>
      </c>
      <c r="E65" s="475" t="s">
        <v>364</v>
      </c>
      <c r="F65" s="475" t="s">
        <v>370</v>
      </c>
      <c r="G65" s="477" t="s">
        <v>358</v>
      </c>
      <c r="H65" s="475" t="s">
        <v>429</v>
      </c>
      <c r="I65" s="573" t="s">
        <v>357</v>
      </c>
      <c r="J65" s="609" t="s">
        <v>119</v>
      </c>
      <c r="K65" s="575" t="s">
        <v>840</v>
      </c>
      <c r="L65" s="480" t="s">
        <v>189</v>
      </c>
      <c r="M65" s="475"/>
      <c r="N65" s="613"/>
      <c r="Q65" s="126" t="str">
        <f>IF(OR(J65='Drop downs'!$G$7,J65='Drop downs'!$G$5), B65&amp;": "&amp;K65&amp;CHAR(10),"")</f>
        <v/>
      </c>
      <c r="R65" s="141" t="str">
        <f>IF(J65='Drop downs'!$G$2,B65&amp;": "&amp;K65&amp;""," ")</f>
        <v xml:space="preserve"> </v>
      </c>
      <c r="S65" s="141" t="str">
        <f>IF(J65='Drop downs'!$G$2,B65&amp;": "&amp;K65&amp;""," ")</f>
        <v xml:space="preserve"> </v>
      </c>
      <c r="T65" s="141" t="str">
        <f>IF(GR3_Connecting_Places!E65='Drop downs'!$B$6,GR3_Connecting_Places!B65&amp;": "&amp;GR3_Connecting_Places!K65&amp;"","")</f>
        <v/>
      </c>
      <c r="U65" s="126" t="str">
        <f>IF(M65&gt;0,B65&amp;":"&amp;M65&amp;"
","")</f>
        <v/>
      </c>
      <c r="V65" s="126" t="str">
        <f>IF(N65&gt;0,B65&amp;":"&amp;N65&amp;"
","")</f>
        <v/>
      </c>
    </row>
    <row r="66" spans="1:22" ht="26.5" thickBot="1" x14ac:dyDescent="0.65">
      <c r="A66" s="470"/>
      <c r="B66" s="473"/>
      <c r="C66" s="148" t="s">
        <v>325</v>
      </c>
      <c r="D66" s="165" t="s">
        <v>189</v>
      </c>
      <c r="E66" s="476"/>
      <c r="F66" s="476"/>
      <c r="G66" s="478"/>
      <c r="H66" s="476"/>
      <c r="I66" s="571"/>
      <c r="J66" s="610"/>
      <c r="K66" s="576"/>
      <c r="L66" s="481"/>
      <c r="M66" s="476"/>
      <c r="N66" s="566"/>
      <c r="R66" s="141"/>
      <c r="S66" s="141"/>
      <c r="T66" s="141"/>
    </row>
    <row r="67" spans="1:22" ht="104.5" thickBot="1" x14ac:dyDescent="0.65">
      <c r="A67" s="470"/>
      <c r="B67" s="473"/>
      <c r="C67" s="148" t="s">
        <v>326</v>
      </c>
      <c r="D67" s="165" t="s">
        <v>189</v>
      </c>
      <c r="E67" s="476"/>
      <c r="F67" s="476"/>
      <c r="G67" s="478"/>
      <c r="H67" s="476"/>
      <c r="I67" s="571"/>
      <c r="J67" s="610"/>
      <c r="K67" s="576"/>
      <c r="L67" s="481"/>
      <c r="M67" s="476"/>
      <c r="N67" s="566"/>
      <c r="O67" s="171"/>
      <c r="R67" s="141"/>
      <c r="S67" s="141"/>
      <c r="T67" s="141"/>
    </row>
    <row r="68" spans="1:22" ht="52.5" thickBot="1" x14ac:dyDescent="0.65">
      <c r="A68" s="470"/>
      <c r="B68" s="473"/>
      <c r="C68" s="148" t="s">
        <v>327</v>
      </c>
      <c r="D68" s="165" t="s">
        <v>189</v>
      </c>
      <c r="E68" s="476"/>
      <c r="F68" s="476"/>
      <c r="G68" s="478"/>
      <c r="H68" s="476"/>
      <c r="I68" s="571"/>
      <c r="J68" s="610"/>
      <c r="K68" s="576"/>
      <c r="L68" s="481"/>
      <c r="M68" s="476"/>
      <c r="N68" s="566"/>
      <c r="R68" s="141"/>
      <c r="S68" s="141"/>
      <c r="T68" s="141"/>
    </row>
    <row r="69" spans="1:22" ht="26.5" thickBot="1" x14ac:dyDescent="0.65">
      <c r="A69" s="470"/>
      <c r="B69" s="473"/>
      <c r="C69" s="148" t="s">
        <v>846</v>
      </c>
      <c r="D69" s="165" t="s">
        <v>189</v>
      </c>
      <c r="E69" s="476"/>
      <c r="F69" s="476"/>
      <c r="G69" s="478"/>
      <c r="H69" s="476"/>
      <c r="I69" s="571"/>
      <c r="J69" s="610"/>
      <c r="K69" s="576"/>
      <c r="L69" s="481"/>
      <c r="M69" s="476"/>
      <c r="N69" s="566"/>
      <c r="R69" s="141"/>
      <c r="S69" s="141"/>
      <c r="T69" s="141"/>
    </row>
    <row r="70" spans="1:22" ht="26.5" thickBot="1" x14ac:dyDescent="0.65">
      <c r="A70" s="470"/>
      <c r="B70" s="473"/>
      <c r="C70" s="148" t="s">
        <v>329</v>
      </c>
      <c r="D70" s="165" t="s">
        <v>189</v>
      </c>
      <c r="E70" s="476"/>
      <c r="F70" s="476"/>
      <c r="G70" s="478"/>
      <c r="H70" s="476"/>
      <c r="I70" s="571"/>
      <c r="J70" s="610"/>
      <c r="K70" s="576"/>
      <c r="L70" s="481"/>
      <c r="M70" s="476"/>
      <c r="N70" s="566"/>
      <c r="R70" s="141"/>
      <c r="S70" s="141"/>
      <c r="T70" s="141"/>
    </row>
    <row r="71" spans="1:22" ht="52.5" thickBot="1" x14ac:dyDescent="0.65">
      <c r="A71" s="517"/>
      <c r="B71" s="474"/>
      <c r="C71" s="149" t="s">
        <v>330</v>
      </c>
      <c r="D71" s="165" t="s">
        <v>189</v>
      </c>
      <c r="E71" s="483"/>
      <c r="F71" s="483"/>
      <c r="G71" s="519"/>
      <c r="H71" s="483"/>
      <c r="I71" s="572"/>
      <c r="J71" s="611"/>
      <c r="K71" s="612"/>
      <c r="L71" s="492"/>
      <c r="M71" s="483"/>
      <c r="N71" s="567"/>
      <c r="R71" s="141"/>
      <c r="S71" s="141"/>
      <c r="T71" s="141"/>
    </row>
    <row r="72" spans="1:22" ht="67.5" customHeight="1" x14ac:dyDescent="0.6">
      <c r="A72" s="469" t="s">
        <v>331</v>
      </c>
      <c r="B72" s="472" t="s">
        <v>112</v>
      </c>
      <c r="C72" s="147" t="s">
        <v>332</v>
      </c>
      <c r="D72" s="140" t="s">
        <v>185</v>
      </c>
      <c r="E72" s="475" t="s">
        <v>353</v>
      </c>
      <c r="F72" s="475" t="s">
        <v>354</v>
      </c>
      <c r="G72" s="477" t="s">
        <v>358</v>
      </c>
      <c r="H72" s="475" t="s">
        <v>429</v>
      </c>
      <c r="I72" s="573" t="s">
        <v>357</v>
      </c>
      <c r="J72" s="475" t="s">
        <v>119</v>
      </c>
      <c r="K72" s="532" t="s">
        <v>448</v>
      </c>
      <c r="L72" s="480" t="s">
        <v>189</v>
      </c>
      <c r="M72" s="475"/>
      <c r="N72" s="439" t="s">
        <v>449</v>
      </c>
      <c r="Q72" s="126" t="str">
        <f>IF(OR(J72='Drop downs'!$G$7,J72='Drop downs'!$G$5), B72&amp;": "&amp;K72&amp;CHAR(10),"")</f>
        <v/>
      </c>
      <c r="R72" s="141" t="str">
        <f>IF(J72='Drop downs'!$G$2,B72&amp;": "&amp;K72&amp;""," ")</f>
        <v xml:space="preserve"> </v>
      </c>
      <c r="S72" s="141" t="str">
        <f>IF(J72='Drop downs'!$G$2,B72&amp;": "&amp;K72&amp;""," ")</f>
        <v xml:space="preserve"> </v>
      </c>
      <c r="T72" s="141" t="str">
        <f>IF(GR3_Connecting_Places!E72='Drop downs'!$B$6,GR3_Connecting_Places!B72&amp;": "&amp;GR3_Connecting_Places!K72&amp;"","")</f>
        <v/>
      </c>
      <c r="U72" s="126" t="str">
        <f>IF(M72&gt;0,B72&amp;":"&amp;M72&amp;"
","")</f>
        <v/>
      </c>
      <c r="V72" s="126" t="str">
        <f>IF(N72&gt;0,B73&amp;":"&amp;N72&amp;"
","")</f>
        <v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row>
    <row r="73" spans="1:22" ht="96" customHeight="1" x14ac:dyDescent="0.6">
      <c r="A73" s="470"/>
      <c r="B73" s="473"/>
      <c r="C73" s="148" t="s">
        <v>333</v>
      </c>
      <c r="D73" s="142" t="s">
        <v>185</v>
      </c>
      <c r="E73" s="476"/>
      <c r="F73" s="476"/>
      <c r="G73" s="478"/>
      <c r="H73" s="476"/>
      <c r="I73" s="571"/>
      <c r="J73" s="476"/>
      <c r="K73" s="530"/>
      <c r="L73" s="481"/>
      <c r="M73" s="476"/>
      <c r="N73" s="566"/>
      <c r="R73" s="141"/>
      <c r="S73" s="141"/>
      <c r="T73" s="141"/>
    </row>
    <row r="74" spans="1:22" ht="52.5" thickBot="1" x14ac:dyDescent="0.65">
      <c r="A74" s="470"/>
      <c r="B74" s="473"/>
      <c r="C74" s="148" t="s">
        <v>334</v>
      </c>
      <c r="D74" s="165" t="s">
        <v>189</v>
      </c>
      <c r="E74" s="476"/>
      <c r="F74" s="476"/>
      <c r="G74" s="478"/>
      <c r="H74" s="476"/>
      <c r="I74" s="571"/>
      <c r="J74" s="476"/>
      <c r="K74" s="530"/>
      <c r="L74" s="481"/>
      <c r="M74" s="476"/>
      <c r="N74" s="566"/>
      <c r="R74" s="141"/>
      <c r="S74" s="141"/>
      <c r="T74" s="141"/>
    </row>
    <row r="75" spans="1:22" ht="26.5" thickBot="1" x14ac:dyDescent="0.65">
      <c r="A75" s="470"/>
      <c r="B75" s="473"/>
      <c r="C75" s="148" t="s">
        <v>335</v>
      </c>
      <c r="D75" s="165" t="s">
        <v>189</v>
      </c>
      <c r="E75" s="476"/>
      <c r="F75" s="476"/>
      <c r="G75" s="478"/>
      <c r="H75" s="476"/>
      <c r="I75" s="571"/>
      <c r="J75" s="476"/>
      <c r="K75" s="530"/>
      <c r="L75" s="481"/>
      <c r="M75" s="476"/>
      <c r="N75" s="566"/>
      <c r="R75" s="141"/>
      <c r="S75" s="141"/>
      <c r="T75" s="141"/>
    </row>
    <row r="76" spans="1:22" ht="100.5" customHeight="1" thickBot="1" x14ac:dyDescent="0.65">
      <c r="A76" s="517"/>
      <c r="B76" s="474"/>
      <c r="C76" s="157" t="s">
        <v>336</v>
      </c>
      <c r="D76" s="165" t="s">
        <v>185</v>
      </c>
      <c r="E76" s="483"/>
      <c r="F76" s="483"/>
      <c r="G76" s="519"/>
      <c r="H76" s="483"/>
      <c r="I76" s="572"/>
      <c r="J76" s="483"/>
      <c r="K76" s="531"/>
      <c r="L76" s="492"/>
      <c r="M76" s="483"/>
      <c r="N76" s="567"/>
      <c r="R76" s="141"/>
      <c r="S76" s="141"/>
      <c r="T76" s="141"/>
    </row>
    <row r="77" spans="1:22" ht="52.5" thickBot="1" x14ac:dyDescent="0.65">
      <c r="A77" s="511" t="s">
        <v>337</v>
      </c>
      <c r="B77" s="472" t="s">
        <v>113</v>
      </c>
      <c r="C77" s="147" t="s">
        <v>338</v>
      </c>
      <c r="D77" s="165" t="s">
        <v>189</v>
      </c>
      <c r="E77" s="475"/>
      <c r="F77" s="475" t="s">
        <v>88</v>
      </c>
      <c r="G77" s="477" t="s">
        <v>88</v>
      </c>
      <c r="H77" s="475" t="s">
        <v>88</v>
      </c>
      <c r="I77" s="573" t="s">
        <v>88</v>
      </c>
      <c r="J77" s="475" t="s">
        <v>120</v>
      </c>
      <c r="K77" s="499" t="s">
        <v>367</v>
      </c>
      <c r="L77" s="480" t="s">
        <v>189</v>
      </c>
      <c r="M77" s="475"/>
      <c r="N77" s="416"/>
      <c r="Q77" s="126" t="str">
        <f>IF(OR(J77='Drop downs'!$G$7,J77='Drop downs'!$G$5), B77&amp;": "&amp;K77&amp;CHAR(10),"")</f>
        <v/>
      </c>
      <c r="R77" s="141" t="str">
        <f>IF(J77='Drop downs'!$G$2,B77&amp;": "&amp;K77&amp;""," ")</f>
        <v xml:space="preserve"> </v>
      </c>
      <c r="S77" s="141" t="str">
        <f>IF(J77='Drop downs'!$G$2,B77&amp;": "&amp;K77&amp;""," ")</f>
        <v xml:space="preserve"> </v>
      </c>
      <c r="T77" s="141" t="str">
        <f>IF(GR3_Connecting_Places!E77='Drop downs'!$B$6,GR3_Connecting_Places!B77&amp;": "&amp;GR3_Connecting_Places!K77&amp;"","")</f>
        <v>IIA13: The policy neither supports nor detracts from the achievement of the IIA objective.  Therefore a neutral effect is predicted.</v>
      </c>
      <c r="U77" s="126" t="str">
        <f>IF(M77&gt;0,B77&amp;":"&amp;M77&amp;"
","")</f>
        <v/>
      </c>
      <c r="V77" s="126" t="str">
        <f>IF(N77&gt;0,B77&amp;":"&amp;N77&amp;"
","")</f>
        <v/>
      </c>
    </row>
    <row r="78" spans="1:22" ht="26.5" thickBot="1" x14ac:dyDescent="0.65">
      <c r="A78" s="527"/>
      <c r="B78" s="473"/>
      <c r="C78" s="148" t="s">
        <v>339</v>
      </c>
      <c r="D78" s="165" t="s">
        <v>189</v>
      </c>
      <c r="E78" s="476"/>
      <c r="F78" s="476"/>
      <c r="G78" s="478"/>
      <c r="H78" s="476"/>
      <c r="I78" s="571"/>
      <c r="J78" s="476"/>
      <c r="K78" s="489"/>
      <c r="L78" s="481"/>
      <c r="M78" s="476"/>
      <c r="N78" s="568"/>
      <c r="R78" s="141"/>
      <c r="S78" s="141"/>
      <c r="T78" s="141"/>
    </row>
    <row r="79" spans="1:22" ht="26.5" thickBot="1" x14ac:dyDescent="0.65">
      <c r="A79" s="527"/>
      <c r="B79" s="473"/>
      <c r="C79" s="148" t="s">
        <v>340</v>
      </c>
      <c r="D79" s="165" t="s">
        <v>189</v>
      </c>
      <c r="E79" s="476"/>
      <c r="F79" s="476"/>
      <c r="G79" s="478"/>
      <c r="H79" s="476"/>
      <c r="I79" s="571"/>
      <c r="J79" s="476"/>
      <c r="K79" s="489"/>
      <c r="L79" s="481"/>
      <c r="M79" s="476"/>
      <c r="N79" s="568"/>
      <c r="R79" s="141"/>
      <c r="S79" s="141"/>
      <c r="T79" s="141"/>
    </row>
    <row r="80" spans="1:22" ht="26.5" thickBot="1" x14ac:dyDescent="0.65">
      <c r="A80" s="527"/>
      <c r="B80" s="473"/>
      <c r="C80" s="159" t="s">
        <v>341</v>
      </c>
      <c r="D80" s="165" t="s">
        <v>189</v>
      </c>
      <c r="E80" s="476"/>
      <c r="F80" s="476"/>
      <c r="G80" s="478"/>
      <c r="H80" s="476"/>
      <c r="I80" s="571"/>
      <c r="J80" s="476"/>
      <c r="K80" s="489"/>
      <c r="L80" s="481"/>
      <c r="M80" s="476"/>
      <c r="N80" s="568"/>
      <c r="R80" s="141"/>
      <c r="S80" s="141"/>
      <c r="T80" s="141"/>
    </row>
    <row r="81" spans="1:22" ht="78.5" thickBot="1" x14ac:dyDescent="0.65">
      <c r="A81" s="527"/>
      <c r="B81" s="473"/>
      <c r="C81" s="159" t="s">
        <v>342</v>
      </c>
      <c r="D81" s="165" t="s">
        <v>189</v>
      </c>
      <c r="E81" s="476"/>
      <c r="F81" s="476"/>
      <c r="G81" s="478"/>
      <c r="H81" s="476"/>
      <c r="I81" s="571"/>
      <c r="J81" s="476"/>
      <c r="K81" s="489"/>
      <c r="L81" s="481"/>
      <c r="M81" s="476"/>
      <c r="N81" s="568"/>
      <c r="R81" s="141"/>
      <c r="S81" s="141"/>
      <c r="T81" s="141"/>
    </row>
    <row r="82" spans="1:22" ht="78.5" thickBot="1" x14ac:dyDescent="0.65">
      <c r="A82" s="527"/>
      <c r="B82" s="473"/>
      <c r="C82" s="159" t="s">
        <v>343</v>
      </c>
      <c r="D82" s="165" t="s">
        <v>189</v>
      </c>
      <c r="E82" s="476"/>
      <c r="F82" s="476"/>
      <c r="G82" s="478"/>
      <c r="H82" s="476"/>
      <c r="I82" s="571"/>
      <c r="J82" s="476"/>
      <c r="K82" s="489"/>
      <c r="L82" s="481"/>
      <c r="M82" s="476"/>
      <c r="N82" s="568"/>
      <c r="R82" s="141"/>
      <c r="S82" s="141"/>
      <c r="T82" s="141"/>
    </row>
    <row r="83" spans="1:22" ht="52.5" thickBot="1" x14ac:dyDescent="0.65">
      <c r="A83" s="528"/>
      <c r="B83" s="474"/>
      <c r="C83" s="160" t="s">
        <v>344</v>
      </c>
      <c r="D83" s="165" t="s">
        <v>189</v>
      </c>
      <c r="E83" s="483"/>
      <c r="F83" s="483"/>
      <c r="G83" s="519"/>
      <c r="H83" s="483"/>
      <c r="I83" s="572"/>
      <c r="J83" s="483"/>
      <c r="K83" s="490"/>
      <c r="L83" s="492"/>
      <c r="M83" s="483"/>
      <c r="N83" s="569"/>
      <c r="R83" s="141"/>
      <c r="S83" s="141"/>
      <c r="T83" s="141"/>
    </row>
    <row r="84" spans="1:22" ht="52.5" thickBot="1" x14ac:dyDescent="0.65">
      <c r="A84" s="511" t="s">
        <v>345</v>
      </c>
      <c r="B84" s="472" t="s">
        <v>114</v>
      </c>
      <c r="C84" s="177" t="s">
        <v>346</v>
      </c>
      <c r="D84" s="165" t="s">
        <v>189</v>
      </c>
      <c r="E84" s="475"/>
      <c r="F84" s="475" t="s">
        <v>88</v>
      </c>
      <c r="G84" s="477" t="s">
        <v>88</v>
      </c>
      <c r="H84" s="475" t="s">
        <v>88</v>
      </c>
      <c r="I84" s="573" t="s">
        <v>88</v>
      </c>
      <c r="J84" s="475" t="s">
        <v>120</v>
      </c>
      <c r="K84" s="499" t="s">
        <v>367</v>
      </c>
      <c r="L84" s="480" t="s">
        <v>189</v>
      </c>
      <c r="M84" s="475"/>
      <c r="N84" s="416"/>
      <c r="Q84" s="126" t="str">
        <f>IF(OR(J84='Drop downs'!$G$7,J84='Drop downs'!$G$5), B84&amp;": "&amp;K84&amp;CHAR(10),"")</f>
        <v/>
      </c>
      <c r="R84" s="141" t="str">
        <f>IF(J84='Drop downs'!$G$2,B84&amp;": "&amp;K84&amp;""," ")</f>
        <v xml:space="preserve"> </v>
      </c>
      <c r="S84" s="141" t="str">
        <f>IF(J84='Drop downs'!$G$2,B84&amp;": "&amp;K84&amp;""," ")</f>
        <v xml:space="preserve"> </v>
      </c>
      <c r="T84" s="141" t="str">
        <f>IF(GR3_Connecting_Places!E84='Drop downs'!$B$6,GR3_Connecting_Places!B84&amp;": "&amp;GR3_Connecting_Places!K84&amp;"","")</f>
        <v>IIA14: The policy neither supports nor detracts from the achievement of the IIA objective.  Therefore a neutral effect is predicted.</v>
      </c>
      <c r="U84" s="126" t="str">
        <f>IF(M84&gt;0,B84&amp;":"&amp;M84&amp;"
","")</f>
        <v/>
      </c>
      <c r="V84" s="126" t="str">
        <f>IF(N84&gt;0,B84&amp;":"&amp;N84&amp;"
","")</f>
        <v/>
      </c>
    </row>
    <row r="85" spans="1:22" ht="52.5" thickBot="1" x14ac:dyDescent="0.65">
      <c r="A85" s="527"/>
      <c r="B85" s="473"/>
      <c r="C85" s="159" t="s">
        <v>347</v>
      </c>
      <c r="D85" s="165" t="s">
        <v>189</v>
      </c>
      <c r="E85" s="476"/>
      <c r="F85" s="476"/>
      <c r="G85" s="478"/>
      <c r="H85" s="476"/>
      <c r="I85" s="571"/>
      <c r="J85" s="476"/>
      <c r="K85" s="489"/>
      <c r="L85" s="481"/>
      <c r="M85" s="476"/>
      <c r="N85" s="568"/>
      <c r="R85" s="141"/>
      <c r="S85" s="141"/>
      <c r="T85" s="141"/>
    </row>
    <row r="86" spans="1:22" ht="52.5" thickBot="1" x14ac:dyDescent="0.65">
      <c r="A86" s="527"/>
      <c r="B86" s="473"/>
      <c r="C86" s="159" t="s">
        <v>348</v>
      </c>
      <c r="D86" s="165" t="s">
        <v>189</v>
      </c>
      <c r="E86" s="476"/>
      <c r="F86" s="476"/>
      <c r="G86" s="478"/>
      <c r="H86" s="476"/>
      <c r="I86" s="571"/>
      <c r="J86" s="476"/>
      <c r="K86" s="489"/>
      <c r="L86" s="481"/>
      <c r="M86" s="476"/>
      <c r="N86" s="568"/>
      <c r="R86" s="141"/>
      <c r="S86" s="141"/>
      <c r="T86" s="141"/>
    </row>
    <row r="87" spans="1:22" ht="26.5" thickBot="1" x14ac:dyDescent="0.65">
      <c r="A87" s="528"/>
      <c r="B87" s="474"/>
      <c r="C87" s="157" t="s">
        <v>349</v>
      </c>
      <c r="D87" s="165" t="s">
        <v>189</v>
      </c>
      <c r="E87" s="483"/>
      <c r="F87" s="483"/>
      <c r="G87" s="519"/>
      <c r="H87" s="483"/>
      <c r="I87" s="572"/>
      <c r="J87" s="483"/>
      <c r="K87" s="490"/>
      <c r="L87" s="492"/>
      <c r="M87" s="483"/>
      <c r="N87" s="569"/>
      <c r="R87" s="141"/>
      <c r="S87" s="141"/>
      <c r="T87" s="141" t="str">
        <f>IF(GR3_Connecting_Places!E87='Drop downs'!$B$6,GR3_Connecting_Places!B87&amp;": "&amp;GR3_Connecting_Places!K87&amp;"","")</f>
        <v xml:space="preserve">: </v>
      </c>
    </row>
    <row r="88" spans="1:22" ht="29" thickBot="1" x14ac:dyDescent="0.7"/>
    <row r="89" spans="1:22" ht="26" x14ac:dyDescent="0.6">
      <c r="A89" s="445" t="s">
        <v>48</v>
      </c>
      <c r="B89" s="465"/>
      <c r="C89" s="465"/>
      <c r="D89" s="465"/>
      <c r="E89" s="465"/>
      <c r="F89" s="465"/>
      <c r="G89" s="465"/>
      <c r="H89" s="465"/>
      <c r="I89" s="465"/>
      <c r="J89" s="465"/>
      <c r="K89" s="465"/>
      <c r="L89" s="465"/>
      <c r="M89" s="465"/>
      <c r="N89" s="466"/>
      <c r="O89" s="139"/>
      <c r="P89" s="139"/>
      <c r="Q89" s="139"/>
    </row>
    <row r="90" spans="1:22" s="139" customFormat="1" ht="26" x14ac:dyDescent="0.6">
      <c r="A90" s="449" t="str">
        <f>R8&amp;R18&amp;R20&amp;R28&amp;R36&amp;R42&amp;R47&amp;R49&amp;R54&amp;R57&amp;R65&amp;R72&amp;R77&amp;R84</f>
        <v xml:space="preserve">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c r="O91" s="139"/>
      <c r="P91" s="139"/>
      <c r="Q91" s="139"/>
    </row>
    <row r="92" spans="1:22" ht="26" x14ac:dyDescent="0.6">
      <c r="A92" s="449" t="str">
        <f>S8&amp;S18&amp;S20&amp;S28&amp;S36&amp;S42&amp;S47&amp;S49&amp;S54&amp;S57&amp;S65&amp;S72&amp;S77&amp;S84&amp;S87</f>
        <v xml:space="preserve">              </v>
      </c>
      <c r="B92" s="467"/>
      <c r="C92" s="467"/>
      <c r="D92" s="467"/>
      <c r="E92" s="467"/>
      <c r="F92" s="467"/>
      <c r="G92" s="467"/>
      <c r="H92" s="467"/>
      <c r="I92" s="467"/>
      <c r="J92" s="467"/>
      <c r="K92" s="467"/>
      <c r="L92" s="467"/>
      <c r="M92" s="467"/>
      <c r="N92" s="468"/>
      <c r="O92" s="139"/>
      <c r="P92" s="139"/>
      <c r="Q92" s="139"/>
    </row>
    <row r="93" spans="1:22" ht="26" x14ac:dyDescent="0.6">
      <c r="A93" s="448" t="s">
        <v>52</v>
      </c>
      <c r="B93" s="450"/>
      <c r="C93" s="450"/>
      <c r="D93" s="450"/>
      <c r="E93" s="450"/>
      <c r="F93" s="450"/>
      <c r="G93" s="450"/>
      <c r="H93" s="450"/>
      <c r="I93" s="450"/>
      <c r="J93" s="450"/>
      <c r="K93" s="450"/>
      <c r="L93" s="450"/>
      <c r="M93" s="450"/>
      <c r="N93" s="451"/>
      <c r="O93" s="139"/>
      <c r="P93" s="139"/>
      <c r="Q93" s="139"/>
    </row>
    <row r="94" spans="1:22" ht="26" x14ac:dyDescent="0.6">
      <c r="A94" s="533"/>
      <c r="B94" s="534"/>
      <c r="C94" s="534"/>
      <c r="D94" s="534"/>
      <c r="E94" s="534"/>
      <c r="F94" s="534"/>
      <c r="G94" s="534"/>
      <c r="H94" s="534"/>
      <c r="I94" s="534"/>
      <c r="J94" s="534"/>
      <c r="K94" s="534"/>
      <c r="L94" s="534"/>
      <c r="M94" s="534"/>
      <c r="N94" s="535"/>
      <c r="O94" s="139"/>
      <c r="P94" s="139"/>
      <c r="Q94" s="139"/>
    </row>
    <row r="95" spans="1:22" ht="26" x14ac:dyDescent="0.6">
      <c r="A95" s="448" t="s">
        <v>38</v>
      </c>
      <c r="B95" s="450"/>
      <c r="C95" s="450"/>
      <c r="D95" s="450"/>
      <c r="E95" s="450"/>
      <c r="F95" s="450"/>
      <c r="G95" s="450"/>
      <c r="H95" s="450"/>
      <c r="I95" s="450"/>
      <c r="J95" s="450"/>
      <c r="K95" s="450"/>
      <c r="L95" s="450"/>
      <c r="M95" s="450"/>
      <c r="N95" s="451"/>
      <c r="O95" s="139"/>
      <c r="P95" s="139"/>
      <c r="Q95" s="139"/>
    </row>
    <row r="96" spans="1:22" ht="26" x14ac:dyDescent="0.6">
      <c r="A96" s="533" t="str">
        <f>U8&amp;U18&amp;U20&amp;U28&amp;U36&amp;U42&amp;U47&amp;U49&amp;U54&amp;U57&amp;U65&amp;U72&amp;U77&amp;U84</f>
        <v/>
      </c>
      <c r="B96" s="534"/>
      <c r="C96" s="534"/>
      <c r="D96" s="534"/>
      <c r="E96" s="534"/>
      <c r="F96" s="534"/>
      <c r="G96" s="534"/>
      <c r="H96" s="534"/>
      <c r="I96" s="534"/>
      <c r="J96" s="534"/>
      <c r="K96" s="534"/>
      <c r="L96" s="534"/>
      <c r="M96" s="534"/>
      <c r="N96" s="535"/>
      <c r="O96" s="139"/>
      <c r="P96" s="139"/>
      <c r="Q96" s="139"/>
    </row>
    <row r="97" spans="1:17" ht="26" x14ac:dyDescent="0.6">
      <c r="A97" s="448" t="s">
        <v>256</v>
      </c>
      <c r="B97" s="450"/>
      <c r="C97" s="450"/>
      <c r="D97" s="450"/>
      <c r="E97" s="450"/>
      <c r="F97" s="450"/>
      <c r="G97" s="450"/>
      <c r="H97" s="450"/>
      <c r="I97" s="450"/>
      <c r="J97" s="450"/>
      <c r="K97" s="450"/>
      <c r="L97" s="450"/>
      <c r="M97" s="450"/>
      <c r="N97" s="451"/>
      <c r="O97" s="139"/>
      <c r="P97" s="139"/>
      <c r="Q97" s="139"/>
    </row>
    <row r="98" spans="1:17" ht="210.75" customHeight="1" thickBot="1" x14ac:dyDescent="0.65">
      <c r="A98" s="442" t="str">
        <f>V8&amp;V18&amp;V20&amp;V28&amp;V36&amp;V42&amp;V47&amp;V49&amp;V54&amp;V57&amp;V65&amp;V72&amp;V77&amp;V84</f>
        <v xml:space="preserve">IIA3:The policy could perform more positively if it specifically encouraged accessible access for all, with dignity, and addressed any existing issues with accessibility in public spaces such as stepped access. 
IIA6:The policy could perform more positively if it specifically encouraged accessible access for all, with dignity, and addressed any existing issues with accessibility in public spaces such as stepped access. 
IIA7:The policy could be improved with inclusion of requirements regarding the design of lighting of the public realm to ensure safety but also avoid unnecessary light pollution. 
IIA8:The policy could be improved with inclusion of requirements regarding the energy efficiency of public realm lighting. 
IIA10:The policy could encourage the introduction of habitats within public realm developments (i.e. living walls, green roofs on shelters, flower meadow verges) which  connect with other greenspace/habitats and support the creation of networks of habitat across the borough. 
:The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c r="B98" s="452"/>
      <c r="C98" s="452"/>
      <c r="D98" s="452"/>
      <c r="E98" s="452"/>
      <c r="F98" s="452"/>
      <c r="G98" s="452"/>
      <c r="H98" s="452"/>
      <c r="I98" s="452"/>
      <c r="J98" s="452"/>
      <c r="K98" s="452"/>
      <c r="L98" s="452"/>
      <c r="M98" s="452"/>
      <c r="N98" s="453"/>
      <c r="O98" s="139"/>
      <c r="P98" s="139"/>
      <c r="Q98" s="139"/>
    </row>
    <row r="99" spans="1:17" x14ac:dyDescent="0.65">
      <c r="O99" s="139"/>
      <c r="P99" s="139"/>
      <c r="Q99" s="139"/>
    </row>
  </sheetData>
  <sheetProtection algorithmName="SHA-512" hashValue="E+uZFka9N2G/Sw9aW6B6pNrQbHulMYXVxgqRLOJzqlTZ6j0fJv2cnbvsWHcCRfgW3udqznXPttzw2g8v5CSdqg==" saltValue="MBA9PAGCLAVzna9W+arpfg==" spinCount="100000" sheet="1" objects="1" scenarios="1"/>
  <autoFilter ref="A7:M87" xr:uid="{D2C47CAF-421C-4D58-AA7A-22430CCF83D7}"/>
  <mergeCells count="184">
    <mergeCell ref="C3:F3"/>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s>
  <conditionalFormatting sqref="C50:C53">
    <cfRule type="expression" dxfId="2976" priority="2">
      <formula>$D50="No"</formula>
    </cfRule>
  </conditionalFormatting>
  <conditionalFormatting sqref="C8:D87">
    <cfRule type="expression" dxfId="2975" priority="1">
      <formula>$D8="No"</formula>
    </cfRule>
  </conditionalFormatting>
  <conditionalFormatting sqref="J8 J18 J28 J49 J57 J65 J72 J77 J84">
    <cfRule type="cellIs" dxfId="2974" priority="34" operator="equal">
      <formula>"Significant Negative"</formula>
    </cfRule>
    <cfRule type="cellIs" dxfId="2973" priority="35" operator="equal">
      <formula>"Minor Negative"</formula>
    </cfRule>
    <cfRule type="cellIs" dxfId="2972" priority="36" operator="equal">
      <formula>"Uncertain"</formula>
    </cfRule>
    <cfRule type="cellIs" dxfId="2971" priority="37" operator="equal">
      <formula>"Neutral"</formula>
    </cfRule>
    <cfRule type="cellIs" dxfId="2970" priority="38" operator="equal">
      <formula>"Minor Positive"</formula>
    </cfRule>
    <cfRule type="cellIs" dxfId="2969" priority="39" operator="equal">
      <formula>"Significant Positive"</formula>
    </cfRule>
  </conditionalFormatting>
  <conditionalFormatting sqref="J20">
    <cfRule type="cellIs" dxfId="2968" priority="27" operator="equal">
      <formula>"Significant Positive"</formula>
    </cfRule>
    <cfRule type="cellIs" dxfId="2967" priority="22" operator="equal">
      <formula>"Significant Negative"</formula>
    </cfRule>
    <cfRule type="cellIs" dxfId="2966" priority="23" operator="equal">
      <formula>"Minor Negative"</formula>
    </cfRule>
    <cfRule type="cellIs" dxfId="2965" priority="24" operator="equal">
      <formula>"Uncertain"</formula>
    </cfRule>
    <cfRule type="cellIs" dxfId="2964" priority="25" operator="equal">
      <formula>"Neutral"</formula>
    </cfRule>
    <cfRule type="cellIs" dxfId="2963" priority="26" operator="equal">
      <formula>"Minor Positive"</formula>
    </cfRule>
  </conditionalFormatting>
  <conditionalFormatting sqref="J36">
    <cfRule type="cellIs" dxfId="2962" priority="16" operator="equal">
      <formula>"Significant Negative"</formula>
    </cfRule>
    <cfRule type="cellIs" dxfId="2961" priority="17" operator="equal">
      <formula>"Minor Negative"</formula>
    </cfRule>
    <cfRule type="cellIs" dxfId="2960" priority="18" operator="equal">
      <formula>"Uncertain"</formula>
    </cfRule>
    <cfRule type="cellIs" dxfId="2959" priority="19" operator="equal">
      <formula>"Neutral"</formula>
    </cfRule>
    <cfRule type="cellIs" dxfId="2958" priority="20" operator="equal">
      <formula>"Minor Positive"</formula>
    </cfRule>
    <cfRule type="cellIs" dxfId="2957" priority="21" operator="equal">
      <formula>"Significant Positive"</formula>
    </cfRule>
  </conditionalFormatting>
  <conditionalFormatting sqref="J42">
    <cfRule type="cellIs" dxfId="2956" priority="10" operator="equal">
      <formula>"Significant Negative"</formula>
    </cfRule>
    <cfRule type="cellIs" dxfId="2955" priority="11" operator="equal">
      <formula>"Minor Negative"</formula>
    </cfRule>
    <cfRule type="cellIs" dxfId="2954" priority="12" operator="equal">
      <formula>"Uncertain"</formula>
    </cfRule>
    <cfRule type="cellIs" dxfId="2953" priority="13" operator="equal">
      <formula>"Neutral"</formula>
    </cfRule>
    <cfRule type="cellIs" dxfId="2952" priority="14" operator="equal">
      <formula>"Minor Positive"</formula>
    </cfRule>
    <cfRule type="cellIs" dxfId="2951" priority="15" operator="equal">
      <formula>"Significant Positive"</formula>
    </cfRule>
  </conditionalFormatting>
  <conditionalFormatting sqref="J47">
    <cfRule type="cellIs" dxfId="2950" priority="28" operator="equal">
      <formula>"Significant Negative"</formula>
    </cfRule>
    <cfRule type="cellIs" dxfId="2949" priority="29" operator="equal">
      <formula>"Minor Negative"</formula>
    </cfRule>
    <cfRule type="cellIs" dxfId="2948" priority="30" operator="equal">
      <formula>"Uncertain"</formula>
    </cfRule>
    <cfRule type="cellIs" dxfId="2947" priority="31" operator="equal">
      <formula>"Neutral"</formula>
    </cfRule>
    <cfRule type="cellIs" dxfId="2946" priority="32" operator="equal">
      <formula>"Minor Positive"</formula>
    </cfRule>
    <cfRule type="cellIs" dxfId="2945" priority="33" operator="equal">
      <formula>"Significant Positive"</formula>
    </cfRule>
  </conditionalFormatting>
  <conditionalFormatting sqref="J54">
    <cfRule type="cellIs" dxfId="2944" priority="4" operator="equal">
      <formula>"Significant Negative"</formula>
    </cfRule>
    <cfRule type="cellIs" dxfId="2943" priority="5" operator="equal">
      <formula>"Minor Negative"</formula>
    </cfRule>
    <cfRule type="cellIs" dxfId="2942" priority="6" operator="equal">
      <formula>"Uncertain"</formula>
    </cfRule>
    <cfRule type="cellIs" dxfId="2941" priority="7" operator="equal">
      <formula>"Neutral"</formula>
    </cfRule>
    <cfRule type="cellIs" dxfId="2940" priority="8" operator="equal">
      <formula>"Minor Positive"</formula>
    </cfRule>
    <cfRule type="cellIs" dxfId="2939" priority="9" operator="equal">
      <formula>"Significant Positive"</formula>
    </cfRule>
  </conditionalFormatting>
  <dataValidations count="7">
    <dataValidation type="list" allowBlank="1" showInputMessage="1" showErrorMessage="1" sqref="E8:E87" xr:uid="{46D22588-F160-40D9-9B04-858D3EE935C6}">
      <formula1>"Direct, Indirect"</formula1>
    </dataValidation>
    <dataValidation type="list" allowBlank="1" showInputMessage="1" showErrorMessage="1" sqref="F8:F87" xr:uid="{C2B1A798-D3FF-43B8-9A9E-6C0840AE4F3C}">
      <formula1>"Low, Medium, High, N/A"</formula1>
    </dataValidation>
    <dataValidation type="list" allowBlank="1" showInputMessage="1" showErrorMessage="1" sqref="G8:G87" xr:uid="{1C94C017-4BB9-47F4-880D-3576BB568572}">
      <formula1>"Short (&lt;5yrs), Short/Medium, Medium (10yrs), Medium/Long, Long (20+yrs), N/A"</formula1>
    </dataValidation>
    <dataValidation type="list" allowBlank="1" showInputMessage="1" showErrorMessage="1" sqref="H8:H87" xr:uid="{A237D1AF-9DEC-482A-B5D3-FD4C6EB2C5FE}">
      <formula1>"Localised, Borough Wide, Regional, National, N/A"</formula1>
    </dataValidation>
    <dataValidation type="list" allowBlank="1" showInputMessage="1" showErrorMessage="1" sqref="I8:I87" xr:uid="{D470CDB0-DAA8-46D8-9F84-01BE5091E6F4}">
      <formula1>"Permanent/Irreversible, Permanent/Reversible, Temporary/Irreversible, Temporary/Reversible, N/A"</formula1>
    </dataValidation>
    <dataValidation type="list" allowBlank="1" showInputMessage="1" showErrorMessage="1" sqref="J8:J64 J72:J87" xr:uid="{E85DD523-EB65-4A14-A854-23911B02DBD6}">
      <formula1>"Significant  Positive, Minor Positive, Neutral, Uncertain, Minor Negative, Significant Negative"</formula1>
    </dataValidation>
    <dataValidation type="list" allowBlank="1" showInputMessage="1" showErrorMessage="1" sqref="J65:J71" xr:uid="{31FFC8D6-7895-47C3-BE43-BED5C38C1195}">
      <formula1>"Significant Positive, Minor Positive, Neutral, Uncertain, Minor Negative, Significant Negative"</formula1>
    </dataValidation>
  </dataValidations>
  <pageMargins left="0.7" right="0.7" top="0.75" bottom="0.75" header="0.3" footer="0.3"/>
  <pageSetup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4B3C-666A-49DF-8DBF-82BE31D0658B}">
  <sheetPr codeName="Sheet95"/>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36" customWidth="1"/>
    <col min="10" max="10" width="20.7265625" style="126" customWidth="1"/>
    <col min="11" max="11" width="63.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115</v>
      </c>
      <c r="C1" s="393" t="s">
        <v>847</v>
      </c>
      <c r="D1" s="393"/>
      <c r="E1" s="393"/>
      <c r="F1" s="394"/>
      <c r="G1" s="227"/>
      <c r="I1" s="233"/>
      <c r="J1" s="128"/>
      <c r="K1" s="128"/>
    </row>
    <row r="2" spans="1:22" x14ac:dyDescent="0.6">
      <c r="A2" s="125" t="s">
        <v>21</v>
      </c>
      <c r="B2" s="129"/>
      <c r="C2" s="393" t="s">
        <v>395</v>
      </c>
      <c r="D2" s="393"/>
      <c r="E2" s="393"/>
      <c r="F2" s="394"/>
      <c r="I2" s="234"/>
      <c r="J2" s="130"/>
      <c r="K2" s="130"/>
    </row>
    <row r="3" spans="1:22" ht="350.5" customHeight="1" x14ac:dyDescent="0.6">
      <c r="A3" s="131" t="s">
        <v>785</v>
      </c>
      <c r="B3" s="132"/>
      <c r="C3" s="393" t="s">
        <v>792</v>
      </c>
      <c r="D3" s="393"/>
      <c r="E3" s="393"/>
      <c r="F3" s="394"/>
      <c r="I3" s="234"/>
      <c r="J3" s="130"/>
      <c r="K3" s="130"/>
    </row>
    <row r="4" spans="1:22" x14ac:dyDescent="0.6">
      <c r="A4" s="131" t="s">
        <v>23</v>
      </c>
      <c r="B4" s="133"/>
      <c r="C4" s="395" t="s">
        <v>784</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93" t="s">
        <v>88</v>
      </c>
      <c r="J8" s="475" t="s">
        <v>120</v>
      </c>
      <c r="K8" s="499" t="s">
        <v>367</v>
      </c>
      <c r="L8" s="475" t="s">
        <v>189</v>
      </c>
      <c r="M8" s="480"/>
      <c r="N8" s="454"/>
      <c r="R8" s="141" t="str">
        <f>IF(OR(J8='Drop downs'!$G$7,J8='Drop downs'!$G$5), B8&amp;": "&amp;K8&amp;CHAR(10),"")</f>
        <v/>
      </c>
      <c r="S8" s="141" t="str">
        <f>IF(J8='Drop downs'!$G$2,B8&amp;": "&amp;K8&amp;""," ")</f>
        <v xml:space="preserve"> </v>
      </c>
      <c r="T8" s="141" t="str">
        <f>IF(GR3A_Inclusive_Design!E8='Drop downs'!$B$6,GR3A_Inclusive_Design!B8&amp;": "&amp;GR3A_Inclusive_Design!K8&amp;"","")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92.25"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IF(GR3A_Inclusive_Design!E18='Drop downs'!$B$6,GR3A_Inclusive_Design!B18&amp;": "&amp;GR3A_Inclusive_Design!K18&amp;"","")</f>
        <v/>
      </c>
      <c r="U18" s="126" t="str">
        <f t="shared" ref="U18:U72" si="0">IF(M18&gt;0,B18&amp;":"&amp;M18&amp;"
","")</f>
        <v/>
      </c>
      <c r="V18" s="126" t="str">
        <f>IF(N18&gt;0,B18&amp;":"&amp;N18&amp;"
","")</f>
        <v/>
      </c>
    </row>
    <row r="19" spans="1:22" ht="81.75"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189</v>
      </c>
      <c r="E20" s="475" t="s">
        <v>353</v>
      </c>
      <c r="F20" s="475" t="s">
        <v>354</v>
      </c>
      <c r="G20" s="477" t="s">
        <v>358</v>
      </c>
      <c r="H20" s="475" t="s">
        <v>356</v>
      </c>
      <c r="I20" s="573" t="s">
        <v>357</v>
      </c>
      <c r="J20" s="475" t="s">
        <v>249</v>
      </c>
      <c r="K20" s="499" t="s">
        <v>855</v>
      </c>
      <c r="L20" s="475" t="s">
        <v>189</v>
      </c>
      <c r="M20" s="480"/>
      <c r="N20" s="454"/>
      <c r="R20" s="141" t="str">
        <f>IF(OR(J20='Drop downs'!$G$7,J20='Drop downs'!$G$5), B20&amp;": "&amp;K20&amp;CHAR(10),"")</f>
        <v/>
      </c>
      <c r="S20" s="141" t="str">
        <f>IF(J20='Drop downs'!$G$2,B20&amp;": "&amp;K20&amp;""," ")</f>
        <v>IIA3: The policy supports the achievement of objective IIA3 as all new development must comply with accessibility and inclusivity design standards. Safe and accessible developments should specifically consider women, the disabled and the elderly in their design and all new development is required to comply with accessible and inclusive design standards to ensure that the built environment can be used safely and with dignity by all regardless of disability, age, gender, sexuality, ethnicity, or economic circumstances.  This includes the provision of tenure neutral residential buildings, and the provision of accessible public toilets in commercial and public buildings. This will ensure that all new development will be built to avoid any adverse/ discriminatory impact on protected characteristics/equality groups. Therefore, a potential significant positive effect is recorded.</v>
      </c>
      <c r="T20" s="141" t="str">
        <f>IF(GR3A_Inclusive_Design!E20='Drop downs'!$B$6,GR3A_Inclusive_Design!B20&amp;": "&amp;GR3A_Inclusive_Design!K20&amp;"","")</f>
        <v/>
      </c>
      <c r="U20" s="126" t="str">
        <f t="shared" si="0"/>
        <v/>
      </c>
      <c r="V20" s="126" t="str">
        <f>IF(N20&gt;0,B20&amp;":"&amp;N20&amp;"
","")</f>
        <v/>
      </c>
    </row>
    <row r="21" spans="1:22" ht="84" customHeight="1" x14ac:dyDescent="0.6">
      <c r="A21" s="470"/>
      <c r="B21" s="473"/>
      <c r="C21" s="145" t="s">
        <v>272</v>
      </c>
      <c r="D21" s="142" t="s">
        <v>189</v>
      </c>
      <c r="E21" s="476"/>
      <c r="F21" s="476"/>
      <c r="G21" s="478"/>
      <c r="H21" s="476"/>
      <c r="I21" s="571"/>
      <c r="J21" s="476"/>
      <c r="K21" s="489"/>
      <c r="L21" s="476"/>
      <c r="M21" s="481"/>
      <c r="N21" s="455"/>
      <c r="R21" s="141"/>
      <c r="S21" s="141"/>
      <c r="T21" s="141"/>
    </row>
    <row r="22" spans="1:22" ht="91.5" customHeight="1" x14ac:dyDescent="0.6">
      <c r="A22" s="470"/>
      <c r="B22" s="473"/>
      <c r="C22" s="145" t="s">
        <v>273</v>
      </c>
      <c r="D22" s="142" t="s">
        <v>189</v>
      </c>
      <c r="E22" s="476"/>
      <c r="F22" s="476"/>
      <c r="G22" s="478"/>
      <c r="H22" s="476"/>
      <c r="I22" s="571"/>
      <c r="J22" s="476"/>
      <c r="K22" s="489"/>
      <c r="L22" s="476"/>
      <c r="M22" s="481"/>
      <c r="N22" s="455"/>
      <c r="R22" s="141"/>
      <c r="S22" s="141"/>
      <c r="T22" s="141"/>
    </row>
    <row r="23" spans="1:22" ht="107.25" customHeight="1"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185</v>
      </c>
      <c r="E25" s="476"/>
      <c r="F25" s="476"/>
      <c r="G25" s="478"/>
      <c r="H25" s="476"/>
      <c r="I25" s="571"/>
      <c r="J25" s="476"/>
      <c r="K25" s="489"/>
      <c r="L25" s="476"/>
      <c r="M25" s="481"/>
      <c r="N25" s="455"/>
      <c r="R25" s="141"/>
      <c r="S25" s="141"/>
      <c r="T25" s="141"/>
    </row>
    <row r="26" spans="1:22" ht="52" x14ac:dyDescent="0.6">
      <c r="A26" s="470"/>
      <c r="B26" s="473"/>
      <c r="C26" s="145" t="s">
        <v>277</v>
      </c>
      <c r="D26" s="142" t="s">
        <v>185</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185</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185</v>
      </c>
      <c r="E28" s="475" t="s">
        <v>353</v>
      </c>
      <c r="F28" s="475" t="s">
        <v>354</v>
      </c>
      <c r="G28" s="477" t="s">
        <v>358</v>
      </c>
      <c r="H28" s="475" t="s">
        <v>356</v>
      </c>
      <c r="I28" s="573" t="s">
        <v>357</v>
      </c>
      <c r="J28" s="475" t="s">
        <v>119</v>
      </c>
      <c r="K28" s="499" t="s">
        <v>781</v>
      </c>
      <c r="L28" s="475" t="s">
        <v>189</v>
      </c>
      <c r="M28" s="480"/>
      <c r="N28" s="454"/>
      <c r="R28" s="141" t="str">
        <f>IF(OR(J28='Drop downs'!$G$7,J28='Drop downs'!$G$5), B28&amp;": "&amp;K28&amp;CHAR(10),"")</f>
        <v/>
      </c>
      <c r="S28" s="141" t="str">
        <f>IF(J28='Drop downs'!$G$2,B28&amp;": "&amp;K28&amp;""," ")</f>
        <v xml:space="preserve"> </v>
      </c>
      <c r="T28" s="141" t="str">
        <f>IF(GR3A_Inclusive_Design!E28='Drop downs'!$B$6,GR3A_Inclusive_Design!B28&amp;": "&amp;GR3A_Inclusive_Design!K28&amp;"","")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ht="26"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471"/>
      <c r="B35" s="473"/>
      <c r="C35" s="156" t="s">
        <v>287</v>
      </c>
      <c r="D35" s="146" t="s">
        <v>189</v>
      </c>
      <c r="E35" s="428"/>
      <c r="F35" s="428"/>
      <c r="G35" s="479"/>
      <c r="H35" s="428"/>
      <c r="I35" s="574"/>
      <c r="J35" s="428"/>
      <c r="K35" s="500"/>
      <c r="L35" s="428"/>
      <c r="M35" s="482"/>
      <c r="N35" s="456"/>
      <c r="R35" s="141"/>
      <c r="S35" s="141"/>
      <c r="T35" s="141"/>
    </row>
    <row r="36" spans="1:22" ht="52" x14ac:dyDescent="0.6">
      <c r="A36" s="469" t="s">
        <v>288</v>
      </c>
      <c r="B36" s="472" t="s">
        <v>105</v>
      </c>
      <c r="C36" s="144" t="s">
        <v>289</v>
      </c>
      <c r="D36" s="144" t="s">
        <v>189</v>
      </c>
      <c r="E36" s="475" t="s">
        <v>353</v>
      </c>
      <c r="F36" s="475" t="s">
        <v>354</v>
      </c>
      <c r="G36" s="477" t="s">
        <v>358</v>
      </c>
      <c r="H36" s="475" t="s">
        <v>356</v>
      </c>
      <c r="I36" s="573" t="s">
        <v>357</v>
      </c>
      <c r="J36" s="475" t="s">
        <v>119</v>
      </c>
      <c r="K36" s="499" t="s">
        <v>782</v>
      </c>
      <c r="L36" s="475" t="s">
        <v>189</v>
      </c>
      <c r="M36" s="480"/>
      <c r="N36" s="454"/>
      <c r="R36" s="141" t="str">
        <f>IF(OR(J36='Drop downs'!$G$7,J36='Drop downs'!$G$5), B36&amp;": "&amp;K36&amp;CHAR(10),"")</f>
        <v/>
      </c>
      <c r="S36" s="141" t="str">
        <f>IF(J36='Drop downs'!$G$2,B36&amp;": "&amp;K36&amp;""," ")</f>
        <v xml:space="preserve"> </v>
      </c>
      <c r="T36" s="141" t="str">
        <f>IF(GR3A_Inclusive_Design!E36='Drop downs'!$B$6,GR3A_Inclusive_Design!B36&amp;": "&amp;GR3A_Inclusive_Design!K36&amp;"","")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185</v>
      </c>
      <c r="E39" s="476"/>
      <c r="F39" s="476"/>
      <c r="G39" s="478"/>
      <c r="H39" s="476"/>
      <c r="I39" s="571"/>
      <c r="J39" s="476"/>
      <c r="K39" s="489"/>
      <c r="L39" s="476"/>
      <c r="M39" s="481"/>
      <c r="N39" s="455"/>
      <c r="R39" s="141"/>
      <c r="S39" s="141"/>
      <c r="T39" s="141"/>
    </row>
    <row r="40" spans="1:22" ht="104" x14ac:dyDescent="0.6">
      <c r="A40" s="470"/>
      <c r="B40" s="473"/>
      <c r="C40" s="145" t="s">
        <v>293</v>
      </c>
      <c r="D40" s="145" t="s">
        <v>185</v>
      </c>
      <c r="E40" s="476"/>
      <c r="F40" s="476"/>
      <c r="G40" s="478"/>
      <c r="H40" s="476"/>
      <c r="I40" s="571"/>
      <c r="J40" s="476"/>
      <c r="K40" s="489"/>
      <c r="L40" s="476"/>
      <c r="M40" s="481"/>
      <c r="N40" s="455"/>
      <c r="R40" s="141"/>
      <c r="S40" s="141"/>
      <c r="T40" s="141"/>
    </row>
    <row r="41" spans="1:22" ht="52.5" thickBot="1" x14ac:dyDescent="0.65">
      <c r="A41" s="517"/>
      <c r="B41" s="474"/>
      <c r="C41" s="151" t="s">
        <v>294</v>
      </c>
      <c r="D41" s="151" t="s">
        <v>189</v>
      </c>
      <c r="E41" s="483"/>
      <c r="F41" s="483"/>
      <c r="G41" s="519"/>
      <c r="H41" s="483"/>
      <c r="I41" s="572"/>
      <c r="J41" s="483"/>
      <c r="K41" s="490"/>
      <c r="L41" s="483"/>
      <c r="M41" s="492"/>
      <c r="N41" s="464"/>
      <c r="R41" s="141"/>
      <c r="S41" s="141"/>
      <c r="T41" s="141"/>
    </row>
    <row r="42" spans="1:22" ht="93.75" customHeight="1" x14ac:dyDescent="0.6">
      <c r="A42" s="469" t="s">
        <v>295</v>
      </c>
      <c r="B42" s="472" t="s">
        <v>106</v>
      </c>
      <c r="C42" s="144" t="s">
        <v>296</v>
      </c>
      <c r="D42" s="144" t="s">
        <v>189</v>
      </c>
      <c r="E42" s="475" t="s">
        <v>353</v>
      </c>
      <c r="F42" s="475" t="s">
        <v>354</v>
      </c>
      <c r="G42" s="477" t="s">
        <v>358</v>
      </c>
      <c r="H42" s="475" t="s">
        <v>429</v>
      </c>
      <c r="I42" s="573" t="s">
        <v>368</v>
      </c>
      <c r="J42" s="475" t="s">
        <v>119</v>
      </c>
      <c r="K42" s="499" t="s">
        <v>863</v>
      </c>
      <c r="L42" s="475" t="s">
        <v>189</v>
      </c>
      <c r="M42" s="480"/>
      <c r="N42" s="454"/>
      <c r="R42" s="141" t="str">
        <f>IF(OR(J42='Drop downs'!$G$7,J42='Drop downs'!$G$5), B42&amp;": "&amp;K42&amp;CHAR(10),"")</f>
        <v/>
      </c>
      <c r="S42" s="141" t="str">
        <f>IF(J42='Drop downs'!$G$2,B42&amp;": "&amp;K42&amp;""," ")</f>
        <v xml:space="preserve"> </v>
      </c>
      <c r="T42" s="141" t="str">
        <f>IF(GR3A_Inclusive_Design!E42='Drop downs'!$B$6,GR3A_Inclusive_Design!B42&amp;": "&amp;GR3A_Inclusive_Design!K42&amp;"","")</f>
        <v/>
      </c>
      <c r="U42" s="126" t="str">
        <f t="shared" si="0"/>
        <v/>
      </c>
      <c r="V42" s="126" t="str">
        <f>IF(N42&gt;0,B42&amp;":"&amp;N42&amp;"
","")</f>
        <v/>
      </c>
    </row>
    <row r="43" spans="1:22" ht="112.5" customHeight="1" x14ac:dyDescent="0.6">
      <c r="A43" s="470"/>
      <c r="B43" s="473"/>
      <c r="C43" s="145" t="s">
        <v>297</v>
      </c>
      <c r="D43" s="145" t="s">
        <v>189</v>
      </c>
      <c r="E43" s="476"/>
      <c r="F43" s="476"/>
      <c r="G43" s="478"/>
      <c r="H43" s="476"/>
      <c r="I43" s="571"/>
      <c r="J43" s="476"/>
      <c r="K43" s="489"/>
      <c r="L43" s="476"/>
      <c r="M43" s="481"/>
      <c r="N43" s="455"/>
      <c r="R43" s="141"/>
      <c r="S43" s="141"/>
      <c r="T43" s="141"/>
    </row>
    <row r="44" spans="1:22" ht="78.75" customHeight="1"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185</v>
      </c>
      <c r="E45" s="476"/>
      <c r="F45" s="476"/>
      <c r="G45" s="478"/>
      <c r="H45" s="476"/>
      <c r="I45" s="571"/>
      <c r="J45" s="476"/>
      <c r="K45" s="489"/>
      <c r="L45" s="476"/>
      <c r="M45" s="481"/>
      <c r="N45" s="455"/>
      <c r="R45" s="141"/>
      <c r="S45" s="141"/>
      <c r="T45" s="141"/>
    </row>
    <row r="46" spans="1:22" ht="78.5" thickBot="1" x14ac:dyDescent="0.65">
      <c r="A46" s="517"/>
      <c r="B46" s="474"/>
      <c r="C46" s="151" t="s">
        <v>300</v>
      </c>
      <c r="D46" s="151" t="s">
        <v>189</v>
      </c>
      <c r="E46" s="483"/>
      <c r="F46" s="483"/>
      <c r="G46" s="519"/>
      <c r="H46" s="483"/>
      <c r="I46" s="572"/>
      <c r="J46" s="483"/>
      <c r="K46" s="490"/>
      <c r="L46" s="483"/>
      <c r="M46" s="492"/>
      <c r="N46" s="464"/>
      <c r="R46" s="141"/>
      <c r="S46" s="141"/>
      <c r="T46" s="141"/>
    </row>
    <row r="47" spans="1:22" ht="130" x14ac:dyDescent="0.6">
      <c r="A47" s="516" t="s">
        <v>301</v>
      </c>
      <c r="B47" s="473" t="s">
        <v>107</v>
      </c>
      <c r="C47" s="150" t="s">
        <v>302</v>
      </c>
      <c r="D47" s="150" t="s">
        <v>189</v>
      </c>
      <c r="E47" s="487" t="s">
        <v>88</v>
      </c>
      <c r="F47" s="487" t="s">
        <v>88</v>
      </c>
      <c r="G47" s="518" t="s">
        <v>88</v>
      </c>
      <c r="H47" s="487" t="s">
        <v>88</v>
      </c>
      <c r="I47" s="570"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IF(GR3A_Inclusive_Design!E47='Drop downs'!$B$6,GR3A_Inclusive_Design!B47&amp;": "&amp;GR3A_Inclusive_Design!K47&amp;"","")</f>
        <v/>
      </c>
      <c r="U47" s="126" t="str">
        <f t="shared" si="0"/>
        <v/>
      </c>
      <c r="V47" s="126" t="str">
        <f>IF(N47&gt;0,B47&amp;":"&amp;N47&amp;"
","")</f>
        <v/>
      </c>
    </row>
    <row r="48" spans="1:22" ht="129.7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IF(GR3A_Inclusive_Design!E48='Drop downs'!$B$6,GR3A_Inclusive_Design!B48&amp;": "&amp;GR3A_Inclusive_Design!K48&amp;"","")</f>
        <v xml:space="preserve">: </v>
      </c>
    </row>
    <row r="49" spans="1:22" ht="78" x14ac:dyDescent="0.6">
      <c r="A49" s="469" t="s">
        <v>304</v>
      </c>
      <c r="B49" s="472" t="s">
        <v>108</v>
      </c>
      <c r="C49" s="140" t="s">
        <v>305</v>
      </c>
      <c r="D49" s="140" t="s">
        <v>189</v>
      </c>
      <c r="E49" s="475" t="s">
        <v>88</v>
      </c>
      <c r="F49" s="475" t="s">
        <v>88</v>
      </c>
      <c r="G49" s="477" t="s">
        <v>88</v>
      </c>
      <c r="H49" s="410"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IF(GR3A_Inclusive_Design!E49='Drop downs'!$B$6,GR3A_Inclusive_Design!B49&amp;": "&amp;GR3A_Inclusive_Design!K49&amp;"","")</f>
        <v/>
      </c>
      <c r="U49" s="126" t="str">
        <f t="shared" si="0"/>
        <v/>
      </c>
      <c r="V49" s="126" t="str">
        <f>IF(N49&gt;0,B49&amp;":"&amp;N49&amp;"
","")</f>
        <v/>
      </c>
    </row>
    <row r="50" spans="1:22" ht="52" x14ac:dyDescent="0.6">
      <c r="A50" s="470"/>
      <c r="B50" s="473"/>
      <c r="C50" s="142" t="s">
        <v>306</v>
      </c>
      <c r="D50" s="142" t="s">
        <v>189</v>
      </c>
      <c r="E50" s="476"/>
      <c r="F50" s="476"/>
      <c r="G50" s="478"/>
      <c r="H50" s="524"/>
      <c r="I50" s="571"/>
      <c r="J50" s="476"/>
      <c r="K50" s="489"/>
      <c r="L50" s="476"/>
      <c r="M50" s="481"/>
      <c r="N50" s="455"/>
      <c r="R50" s="141"/>
      <c r="S50" s="141"/>
      <c r="T50" s="141"/>
    </row>
    <row r="51" spans="1:22" ht="26" x14ac:dyDescent="0.6">
      <c r="A51" s="470"/>
      <c r="B51" s="473"/>
      <c r="C51" s="152" t="s">
        <v>307</v>
      </c>
      <c r="D51" s="142" t="s">
        <v>189</v>
      </c>
      <c r="E51" s="476"/>
      <c r="F51" s="476"/>
      <c r="G51" s="478"/>
      <c r="H51" s="524"/>
      <c r="I51" s="571"/>
      <c r="J51" s="476"/>
      <c r="K51" s="489"/>
      <c r="L51" s="476"/>
      <c r="M51" s="481"/>
      <c r="N51" s="455"/>
      <c r="R51" s="141"/>
      <c r="S51" s="141"/>
      <c r="T51" s="141"/>
    </row>
    <row r="52" spans="1:22" ht="26" x14ac:dyDescent="0.6">
      <c r="A52" s="470"/>
      <c r="B52" s="473"/>
      <c r="C52" s="142" t="s">
        <v>308</v>
      </c>
      <c r="D52" s="142" t="s">
        <v>189</v>
      </c>
      <c r="E52" s="476"/>
      <c r="F52" s="476"/>
      <c r="G52" s="478"/>
      <c r="H52" s="524"/>
      <c r="I52" s="571"/>
      <c r="J52" s="476"/>
      <c r="K52" s="489"/>
      <c r="L52" s="476"/>
      <c r="M52" s="481"/>
      <c r="N52" s="455"/>
      <c r="R52" s="141"/>
      <c r="S52" s="141"/>
      <c r="T52" s="141"/>
    </row>
    <row r="53" spans="1:22" ht="68.25" customHeight="1" thickBot="1" x14ac:dyDescent="0.65">
      <c r="A53" s="471"/>
      <c r="B53" s="474"/>
      <c r="C53" s="143" t="s">
        <v>309</v>
      </c>
      <c r="D53" s="142" t="s">
        <v>189</v>
      </c>
      <c r="E53" s="428"/>
      <c r="F53" s="428"/>
      <c r="G53" s="479"/>
      <c r="H53" s="525"/>
      <c r="I53" s="574"/>
      <c r="J53" s="428"/>
      <c r="K53" s="500"/>
      <c r="L53" s="428"/>
      <c r="M53" s="482"/>
      <c r="N53" s="456"/>
      <c r="R53" s="141"/>
      <c r="S53" s="141"/>
      <c r="T53" s="141"/>
    </row>
    <row r="54" spans="1:22" ht="97.5" customHeight="1"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IF(GR3A_Inclusive_Design!E54='Drop downs'!$B$6,GR3A_Inclusive_Design!B54&amp;": "&amp;GR3A_Inclusive_Design!K54&amp;"","")</f>
        <v/>
      </c>
      <c r="U54" s="126" t="str">
        <f t="shared" si="0"/>
        <v/>
      </c>
      <c r="V54" s="126" t="str">
        <f>IF(N54&gt;0,B54&amp;":"&amp;N54&amp;"
","")</f>
        <v/>
      </c>
    </row>
    <row r="55" spans="1:22" ht="52"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ht="26" x14ac:dyDescent="0.6">
      <c r="A57" s="469" t="s">
        <v>314</v>
      </c>
      <c r="B57" s="472" t="s">
        <v>110</v>
      </c>
      <c r="C57" s="140" t="s">
        <v>315</v>
      </c>
      <c r="D57" s="140" t="s">
        <v>189</v>
      </c>
      <c r="E57" s="475" t="s">
        <v>88</v>
      </c>
      <c r="F57" s="475" t="s">
        <v>88</v>
      </c>
      <c r="G57" s="477" t="s">
        <v>88</v>
      </c>
      <c r="H57" s="475" t="s">
        <v>88</v>
      </c>
      <c r="I57" s="573"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IF(GR3A_Inclusive_Design!E57='Drop downs'!$B$6,GR3A_Inclusive_Design!B57&amp;": "&amp;GR3A_Inclusive_Design!K57&amp;"","")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R58" s="141"/>
      <c r="S58" s="141"/>
      <c r="T58" s="141"/>
    </row>
    <row r="59" spans="1:22" ht="26" x14ac:dyDescent="0.6">
      <c r="A59" s="470"/>
      <c r="B59" s="473"/>
      <c r="C59" s="142" t="s">
        <v>317</v>
      </c>
      <c r="D59" s="142" t="s">
        <v>189</v>
      </c>
      <c r="E59" s="476"/>
      <c r="F59" s="476"/>
      <c r="G59" s="478"/>
      <c r="H59" s="476"/>
      <c r="I59" s="571"/>
      <c r="J59" s="476"/>
      <c r="K59" s="489"/>
      <c r="L59" s="476"/>
      <c r="M59" s="481"/>
      <c r="N59" s="455"/>
      <c r="R59" s="141"/>
      <c r="S59" s="141"/>
      <c r="T59" s="141"/>
    </row>
    <row r="60" spans="1:22" ht="52" x14ac:dyDescent="0.6">
      <c r="A60" s="470"/>
      <c r="B60" s="473"/>
      <c r="C60" s="142" t="s">
        <v>318</v>
      </c>
      <c r="D60" s="142" t="s">
        <v>189</v>
      </c>
      <c r="E60" s="476"/>
      <c r="F60" s="476"/>
      <c r="G60" s="478"/>
      <c r="H60" s="476"/>
      <c r="I60" s="571"/>
      <c r="J60" s="476"/>
      <c r="K60" s="489"/>
      <c r="L60" s="476"/>
      <c r="M60" s="481"/>
      <c r="N60" s="455"/>
      <c r="R60" s="141"/>
      <c r="S60" s="141"/>
      <c r="T60" s="141"/>
    </row>
    <row r="61" spans="1:22" ht="26" x14ac:dyDescent="0.6">
      <c r="A61" s="470"/>
      <c r="B61" s="473"/>
      <c r="C61" s="142" t="s">
        <v>319</v>
      </c>
      <c r="D61" s="142" t="s">
        <v>189</v>
      </c>
      <c r="E61" s="476"/>
      <c r="F61" s="476"/>
      <c r="G61" s="478"/>
      <c r="H61" s="476"/>
      <c r="I61" s="571"/>
      <c r="J61" s="476"/>
      <c r="K61" s="489"/>
      <c r="L61" s="476"/>
      <c r="M61" s="481"/>
      <c r="N61" s="455"/>
      <c r="R61" s="141"/>
      <c r="S61" s="141"/>
      <c r="T61" s="141"/>
    </row>
    <row r="62" spans="1:22" ht="26"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189</v>
      </c>
      <c r="E63" s="476"/>
      <c r="F63" s="476"/>
      <c r="G63" s="478"/>
      <c r="H63" s="476"/>
      <c r="I63" s="571"/>
      <c r="J63" s="476"/>
      <c r="K63" s="489"/>
      <c r="L63" s="476"/>
      <c r="M63" s="481"/>
      <c r="N63" s="455"/>
      <c r="R63" s="141"/>
      <c r="S63" s="141"/>
      <c r="T63" s="141"/>
    </row>
    <row r="64" spans="1:22" ht="26.5" thickBot="1" x14ac:dyDescent="0.65">
      <c r="A64" s="471"/>
      <c r="B64" s="474"/>
      <c r="C64" s="143" t="s">
        <v>322</v>
      </c>
      <c r="D64" s="142" t="s">
        <v>189</v>
      </c>
      <c r="E64" s="428"/>
      <c r="F64" s="428"/>
      <c r="G64" s="479"/>
      <c r="H64" s="428"/>
      <c r="I64" s="574"/>
      <c r="J64" s="428"/>
      <c r="K64" s="500"/>
      <c r="L64" s="428"/>
      <c r="M64" s="482"/>
      <c r="N64" s="456"/>
      <c r="R64" s="141"/>
      <c r="S64" s="141"/>
      <c r="T64" s="141"/>
    </row>
    <row r="65" spans="1:22" ht="52" x14ac:dyDescent="0.6">
      <c r="A65" s="469" t="s">
        <v>843</v>
      </c>
      <c r="B65" s="472" t="s">
        <v>111</v>
      </c>
      <c r="C65" s="147" t="s">
        <v>845</v>
      </c>
      <c r="D65" s="140" t="s">
        <v>185</v>
      </c>
      <c r="E65" s="475" t="s">
        <v>353</v>
      </c>
      <c r="F65" s="475" t="s">
        <v>370</v>
      </c>
      <c r="G65" s="477" t="s">
        <v>358</v>
      </c>
      <c r="H65" s="475" t="s">
        <v>356</v>
      </c>
      <c r="I65" s="573" t="s">
        <v>357</v>
      </c>
      <c r="J65" s="475" t="s">
        <v>119</v>
      </c>
      <c r="K65" s="499" t="s">
        <v>783</v>
      </c>
      <c r="L65" s="475" t="s">
        <v>189</v>
      </c>
      <c r="M65" s="480"/>
      <c r="N65" s="454"/>
      <c r="R65" s="141" t="str">
        <f>IF(OR(J65='Drop downs'!$G$7,J65='Drop downs'!$G$5), B65&amp;": "&amp;K65&amp;CHAR(10),"")</f>
        <v/>
      </c>
      <c r="S65" s="141" t="str">
        <f>IF(J65='Drop downs'!$G$2,B65&amp;": "&amp;K65&amp;""," ")</f>
        <v xml:space="preserve"> </v>
      </c>
      <c r="T65" s="141" t="str">
        <f>IF(GR3A_Inclusive_Design!E65='Drop downs'!$B$6,GR3A_Inclusive_Design!B65&amp;": "&amp;GR3A_Inclusive_Design!K65&amp;"","")</f>
        <v/>
      </c>
      <c r="U65" s="126" t="str">
        <f t="shared" si="0"/>
        <v/>
      </c>
      <c r="V65" s="126" t="str">
        <f>IF(N65&gt;0,B65&amp;":"&amp;N65&amp;"
","")</f>
        <v/>
      </c>
    </row>
    <row r="66" spans="1:22" ht="26" x14ac:dyDescent="0.6">
      <c r="A66" s="470"/>
      <c r="B66" s="473"/>
      <c r="C66" s="148" t="s">
        <v>325</v>
      </c>
      <c r="D66" s="142" t="s">
        <v>185</v>
      </c>
      <c r="E66" s="476"/>
      <c r="F66" s="476"/>
      <c r="G66" s="478"/>
      <c r="H66" s="476"/>
      <c r="I66" s="571"/>
      <c r="J66" s="476"/>
      <c r="K66" s="489"/>
      <c r="L66" s="476"/>
      <c r="M66" s="481"/>
      <c r="N66" s="455"/>
      <c r="R66" s="141"/>
      <c r="S66" s="141"/>
      <c r="T66" s="141"/>
    </row>
    <row r="67" spans="1:22" ht="78"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ht="26" x14ac:dyDescent="0.6">
      <c r="A69" s="470"/>
      <c r="B69" s="473"/>
      <c r="C69" s="148" t="s">
        <v>846</v>
      </c>
      <c r="D69" s="142" t="s">
        <v>185</v>
      </c>
      <c r="E69" s="476"/>
      <c r="F69" s="476"/>
      <c r="G69" s="478"/>
      <c r="H69" s="476"/>
      <c r="I69" s="571"/>
      <c r="J69" s="476"/>
      <c r="K69" s="489"/>
      <c r="L69" s="476"/>
      <c r="M69" s="481"/>
      <c r="N69" s="455"/>
      <c r="R69" s="141"/>
      <c r="S69" s="141"/>
      <c r="T69" s="141"/>
    </row>
    <row r="70" spans="1:22" ht="26"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52" x14ac:dyDescent="0.6">
      <c r="A72" s="469" t="s">
        <v>331</v>
      </c>
      <c r="B72" s="472" t="s">
        <v>112</v>
      </c>
      <c r="C72" s="147" t="s">
        <v>332</v>
      </c>
      <c r="D72" s="140" t="s">
        <v>189</v>
      </c>
      <c r="E72" s="475" t="s">
        <v>88</v>
      </c>
      <c r="F72" s="475" t="s">
        <v>88</v>
      </c>
      <c r="G72" s="477" t="s">
        <v>88</v>
      </c>
      <c r="H72" s="475" t="s">
        <v>88</v>
      </c>
      <c r="I72" s="573" t="s">
        <v>88</v>
      </c>
      <c r="J72" s="475" t="s">
        <v>120</v>
      </c>
      <c r="K72" s="532" t="s">
        <v>367</v>
      </c>
      <c r="L72" s="475" t="s">
        <v>189</v>
      </c>
      <c r="M72" s="480"/>
      <c r="N72" s="454"/>
      <c r="R72" s="141" t="str">
        <f>IF(OR(J72='Drop downs'!$G$7,J72='Drop downs'!$G$5), B72&amp;": "&amp;K72&amp;CHAR(10),"")</f>
        <v/>
      </c>
      <c r="S72" s="141" t="str">
        <f>IF(J72='Drop downs'!$G$2,B72&amp;": "&amp;K72&amp;""," ")</f>
        <v xml:space="preserve"> </v>
      </c>
      <c r="T72" s="141" t="str">
        <f>IF(GR3A_Inclusive_Design!E72='Drop downs'!$B$6,GR3A_Inclusive_Design!B72&amp;": "&amp;GR3A_Inclusive_Design!K72&amp;"","")</f>
        <v/>
      </c>
      <c r="U72" s="126" t="str">
        <f t="shared" si="0"/>
        <v/>
      </c>
      <c r="V72" s="126" t="str">
        <f>IF(N72&gt;0,B72&amp;":"&amp;N72&amp;"
","")</f>
        <v/>
      </c>
    </row>
    <row r="73" spans="1:22" ht="26" x14ac:dyDescent="0.6">
      <c r="A73" s="470"/>
      <c r="B73" s="473"/>
      <c r="C73" s="148" t="s">
        <v>333</v>
      </c>
      <c r="D73" s="142" t="s">
        <v>189</v>
      </c>
      <c r="E73" s="476"/>
      <c r="F73" s="476"/>
      <c r="G73" s="478"/>
      <c r="H73" s="476"/>
      <c r="I73" s="571"/>
      <c r="J73" s="476"/>
      <c r="K73" s="530"/>
      <c r="L73" s="476"/>
      <c r="M73" s="481"/>
      <c r="N73" s="455"/>
      <c r="R73" s="141"/>
      <c r="S73" s="141"/>
      <c r="T73" s="141"/>
    </row>
    <row r="74" spans="1:22" ht="52" x14ac:dyDescent="0.6">
      <c r="A74" s="470"/>
      <c r="B74" s="473"/>
      <c r="C74" s="148" t="s">
        <v>334</v>
      </c>
      <c r="D74" s="142" t="s">
        <v>189</v>
      </c>
      <c r="E74" s="476"/>
      <c r="F74" s="476"/>
      <c r="G74" s="478"/>
      <c r="H74" s="476"/>
      <c r="I74" s="571"/>
      <c r="J74" s="476"/>
      <c r="K74" s="530"/>
      <c r="L74" s="476"/>
      <c r="M74" s="481"/>
      <c r="N74" s="455"/>
      <c r="R74" s="141"/>
      <c r="S74" s="141"/>
      <c r="T74" s="141"/>
    </row>
    <row r="75" spans="1:22" ht="26" x14ac:dyDescent="0.6">
      <c r="A75" s="470"/>
      <c r="B75" s="473"/>
      <c r="C75" s="148" t="s">
        <v>335</v>
      </c>
      <c r="D75" s="142" t="s">
        <v>189</v>
      </c>
      <c r="E75" s="476"/>
      <c r="F75" s="476"/>
      <c r="G75" s="478"/>
      <c r="H75" s="476"/>
      <c r="I75" s="571"/>
      <c r="J75" s="476"/>
      <c r="K75" s="530"/>
      <c r="L75" s="476"/>
      <c r="M75" s="481"/>
      <c r="N75" s="455"/>
      <c r="R75" s="141"/>
      <c r="S75" s="141"/>
      <c r="T75" s="141"/>
    </row>
    <row r="76" spans="1:22" ht="26.5" thickBot="1" x14ac:dyDescent="0.65">
      <c r="A76" s="517"/>
      <c r="B76" s="474"/>
      <c r="C76" s="157" t="s">
        <v>336</v>
      </c>
      <c r="D76" s="165" t="s">
        <v>189</v>
      </c>
      <c r="E76" s="483"/>
      <c r="F76" s="483"/>
      <c r="G76" s="519"/>
      <c r="H76" s="483"/>
      <c r="I76" s="572"/>
      <c r="J76" s="483"/>
      <c r="K76" s="531"/>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IF(GR3A_Inclusive_Design!E77='Drop downs'!$B$6,GR3A_Inclusive_Design!B77&amp;": "&amp;GR3A_Inclusive_Design!K77&amp;"","")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12"/>
      <c r="B83" s="473"/>
      <c r="C83" s="155" t="s">
        <v>344</v>
      </c>
      <c r="D83" s="146" t="s">
        <v>189</v>
      </c>
      <c r="E83" s="428"/>
      <c r="F83" s="428"/>
      <c r="G83" s="479"/>
      <c r="H83" s="428"/>
      <c r="I83" s="574"/>
      <c r="J83" s="428"/>
      <c r="K83" s="500"/>
      <c r="L83" s="428"/>
      <c r="M83" s="482"/>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573" t="s">
        <v>88</v>
      </c>
      <c r="J84" s="475" t="s">
        <v>120</v>
      </c>
      <c r="K84" s="499" t="s">
        <v>367</v>
      </c>
      <c r="L84" s="475" t="s">
        <v>189</v>
      </c>
      <c r="M84" s="480"/>
      <c r="N84" s="454"/>
      <c r="R84" s="141" t="str">
        <f>IF(OR(J84='Drop downs'!$G$7,J84='Drop downs'!$G$5), B84&amp;": "&amp;K84&amp;CHAR(10),"")</f>
        <v/>
      </c>
      <c r="S84" s="141" t="str">
        <f>IF(J84='Drop downs'!$G$2,B84&amp;": "&amp;K84&amp;""," ")</f>
        <v xml:space="preserve"> </v>
      </c>
      <c r="T84" s="141" t="str">
        <f>IF(GR3A_Inclusive_Design!E84='Drop downs'!$B$6,GR3A_Inclusive_Design!B84&amp;": "&amp;GR3A_Inclusive_Design!K84&amp;"","")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26"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51"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99.75" customHeight="1" x14ac:dyDescent="0.6">
      <c r="A92" s="449" t="str">
        <f>S8&amp;S18&amp;S20&amp;S28&amp;S36&amp;S42&amp;S47&amp;S48&amp;S49&amp;S54&amp;S57&amp;S65&amp;S72&amp;S77&amp;S84&amp;S87</f>
        <v xml:space="preserve">  IIA3: The policy supports the achievement of objective IIA3 as all new development must comply with accessibility and inclusivity design standards. Safe and accessible developments should specifically consider women, the disabled and the elderly in their design and all new development is required to comply with accessible and inclusive design standards to ensure that the built environment can be used safely and with dignity by all regardless of disability, age, gender, sexuality, ethnicity, or economic circumstances.  This includes the provision of tenure neutral residential buildings, and the provision of accessible public toilets in commercial and public buildings. This will ensure that all new development will be built to avoid any adverse/ discriminatory impact on protected characteristics/equality groups.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va7H5Bn1TLzn3s90eV0R7ZbE0GkBh24f6Q7lho2sa2xQNzqhHyJIU+uTzaWED5ttKUhSTxEByFrijt2k70Zpsw==" saltValue="KaR3lU7I+zi1z4t0N9mspg=="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938" priority="50">
      <formula>$D50="No"</formula>
    </cfRule>
  </conditionalFormatting>
  <conditionalFormatting sqref="C8:D87">
    <cfRule type="expression" dxfId="2937" priority="49">
      <formula>$D8="No"</formula>
    </cfRule>
  </conditionalFormatting>
  <conditionalFormatting sqref="J8 J28 J57 J65 J72">
    <cfRule type="cellIs" dxfId="2936" priority="61" operator="equal">
      <formula>"Neutral"</formula>
    </cfRule>
    <cfRule type="cellIs" dxfId="2935" priority="60" operator="equal">
      <formula>"Uncertain"</formula>
    </cfRule>
    <cfRule type="cellIs" dxfId="2934" priority="59" operator="equal">
      <formula>"Minor Negative"</formula>
    </cfRule>
    <cfRule type="cellIs" dxfId="2933" priority="58" operator="equal">
      <formula>"Significant Negative"</formula>
    </cfRule>
    <cfRule type="cellIs" dxfId="2932" priority="63" operator="equal">
      <formula>"Significant Positive"</formula>
    </cfRule>
    <cfRule type="cellIs" dxfId="2931" priority="62" operator="equal">
      <formula>"Minor Positive"</formula>
    </cfRule>
  </conditionalFormatting>
  <conditionalFormatting sqref="J18">
    <cfRule type="cellIs" dxfId="2930" priority="15" operator="equal">
      <formula>"Uncertain"</formula>
    </cfRule>
    <cfRule type="cellIs" dxfId="2929" priority="13" operator="equal">
      <formula>"Significant Negative"</formula>
    </cfRule>
    <cfRule type="cellIs" dxfId="2928" priority="14" operator="equal">
      <formula>"Minor Negative"</formula>
    </cfRule>
    <cfRule type="cellIs" dxfId="2927" priority="16" operator="equal">
      <formula>"Neutral"</formula>
    </cfRule>
    <cfRule type="cellIs" dxfId="2926" priority="17" operator="equal">
      <formula>"Minor Positive"</formula>
    </cfRule>
    <cfRule type="cellIs" dxfId="2925" priority="18" operator="equal">
      <formula>"Significant Positive"</formula>
    </cfRule>
  </conditionalFormatting>
  <conditionalFormatting sqref="J20">
    <cfRule type="cellIs" dxfId="2924" priority="2" operator="equal">
      <formula>"Minor Negative"</formula>
    </cfRule>
    <cfRule type="cellIs" dxfId="2923" priority="3" operator="equal">
      <formula>"Uncertain"</formula>
    </cfRule>
    <cfRule type="cellIs" dxfId="2922" priority="4" operator="equal">
      <formula>"Neutral"</formula>
    </cfRule>
    <cfRule type="cellIs" dxfId="2921" priority="5" operator="equal">
      <formula>"Minor Positive"</formula>
    </cfRule>
    <cfRule type="cellIs" dxfId="2920" priority="6" operator="equal">
      <formula>"Significant Positive"</formula>
    </cfRule>
    <cfRule type="cellIs" dxfId="2919" priority="1" operator="equal">
      <formula>"Significant Negative"</formula>
    </cfRule>
  </conditionalFormatting>
  <conditionalFormatting sqref="J36">
    <cfRule type="cellIs" dxfId="2918" priority="25" operator="equal">
      <formula>"Significant Negative"</formula>
    </cfRule>
    <cfRule type="cellIs" dxfId="2917" priority="26" operator="equal">
      <formula>"Minor Negative"</formula>
    </cfRule>
    <cfRule type="cellIs" dxfId="2916" priority="27" operator="equal">
      <formula>"Uncertain"</formula>
    </cfRule>
    <cfRule type="cellIs" dxfId="2915" priority="28" operator="equal">
      <formula>"Neutral"</formula>
    </cfRule>
    <cfRule type="cellIs" dxfId="2914" priority="29" operator="equal">
      <formula>"Minor Positive"</formula>
    </cfRule>
    <cfRule type="cellIs" dxfId="2913" priority="30" operator="equal">
      <formula>"Significant Positive"</formula>
    </cfRule>
  </conditionalFormatting>
  <conditionalFormatting sqref="J42">
    <cfRule type="cellIs" dxfId="2912" priority="19" operator="equal">
      <formula>"Significant Negative"</formula>
    </cfRule>
    <cfRule type="cellIs" dxfId="2911" priority="20" operator="equal">
      <formula>"Minor Negative"</formula>
    </cfRule>
    <cfRule type="cellIs" dxfId="2910" priority="21" operator="equal">
      <formula>"Uncertain"</formula>
    </cfRule>
    <cfRule type="cellIs" dxfId="2909" priority="22" operator="equal">
      <formula>"Neutral"</formula>
    </cfRule>
    <cfRule type="cellIs" dxfId="2908" priority="23" operator="equal">
      <formula>"Minor Positive"</formula>
    </cfRule>
    <cfRule type="cellIs" dxfId="2907" priority="24" operator="equal">
      <formula>"Significant Positive"</formula>
    </cfRule>
  </conditionalFormatting>
  <conditionalFormatting sqref="J47">
    <cfRule type="cellIs" dxfId="2906" priority="52" operator="equal">
      <formula>"Significant Negative"</formula>
    </cfRule>
    <cfRule type="cellIs" dxfId="2905" priority="53" operator="equal">
      <formula>"Minor Negative"</formula>
    </cfRule>
    <cfRule type="cellIs" dxfId="2904" priority="54" operator="equal">
      <formula>"Uncertain"</formula>
    </cfRule>
    <cfRule type="cellIs" dxfId="2903" priority="55" operator="equal">
      <formula>"Neutral"</formula>
    </cfRule>
    <cfRule type="cellIs" dxfId="2902" priority="57" operator="equal">
      <formula>"Significant Positive"</formula>
    </cfRule>
    <cfRule type="cellIs" dxfId="2901" priority="56" operator="equal">
      <formula>"Minor Positive"</formula>
    </cfRule>
  </conditionalFormatting>
  <conditionalFormatting sqref="J49">
    <cfRule type="cellIs" dxfId="2900" priority="40" operator="equal">
      <formula>"Neutral"</formula>
    </cfRule>
    <cfRule type="cellIs" dxfId="2899" priority="41" operator="equal">
      <formula>"Minor Positive"</formula>
    </cfRule>
    <cfRule type="cellIs" dxfId="2898" priority="42" operator="equal">
      <formula>"Significant Positive"</formula>
    </cfRule>
    <cfRule type="cellIs" dxfId="2897" priority="39" operator="equal">
      <formula>"Uncertain"</formula>
    </cfRule>
    <cfRule type="cellIs" dxfId="2896" priority="37" operator="equal">
      <formula>"Significant Negative"</formula>
    </cfRule>
    <cfRule type="cellIs" dxfId="2895" priority="38" operator="equal">
      <formula>"Minor Negative"</formula>
    </cfRule>
  </conditionalFormatting>
  <conditionalFormatting sqref="J54">
    <cfRule type="cellIs" dxfId="2894" priority="32" operator="equal">
      <formula>"Minor Negative"</formula>
    </cfRule>
    <cfRule type="cellIs" dxfId="2893" priority="31" operator="equal">
      <formula>"Significant Negative"</formula>
    </cfRule>
    <cfRule type="cellIs" dxfId="2892" priority="33" operator="equal">
      <formula>"Uncertain"</formula>
    </cfRule>
    <cfRule type="cellIs" dxfId="2891" priority="34" operator="equal">
      <formula>"Neutral"</formula>
    </cfRule>
    <cfRule type="cellIs" dxfId="2890" priority="35" operator="equal">
      <formula>"Minor Positive"</formula>
    </cfRule>
    <cfRule type="cellIs" dxfId="2889" priority="36" operator="equal">
      <formula>"Significant Positive"</formula>
    </cfRule>
  </conditionalFormatting>
  <conditionalFormatting sqref="J77">
    <cfRule type="cellIs" dxfId="2888" priority="8" operator="equal">
      <formula>"Minor Negative"</formula>
    </cfRule>
    <cfRule type="cellIs" dxfId="2887" priority="12" operator="equal">
      <formula>"Significant Positive"</formula>
    </cfRule>
    <cfRule type="cellIs" dxfId="2886" priority="11" operator="equal">
      <formula>"Minor Positive"</formula>
    </cfRule>
    <cfRule type="cellIs" dxfId="2885" priority="10" operator="equal">
      <formula>"Neutral"</formula>
    </cfRule>
    <cfRule type="cellIs" dxfId="2884" priority="9" operator="equal">
      <formula>"Uncertain"</formula>
    </cfRule>
    <cfRule type="cellIs" dxfId="2883" priority="7" operator="equal">
      <formula>"Significant Negative"</formula>
    </cfRule>
  </conditionalFormatting>
  <conditionalFormatting sqref="J84">
    <cfRule type="cellIs" dxfId="2882" priority="43" operator="equal">
      <formula>"Significant Negative"</formula>
    </cfRule>
    <cfRule type="cellIs" dxfId="2881" priority="44" operator="equal">
      <formula>"Minor Negative"</formula>
    </cfRule>
    <cfRule type="cellIs" dxfId="2880" priority="45" operator="equal">
      <formula>"Uncertain"</formula>
    </cfRule>
    <cfRule type="cellIs" dxfId="2879" priority="46" operator="equal">
      <formula>"Neutral"</formula>
    </cfRule>
    <cfRule type="cellIs" dxfId="2878" priority="47" operator="equal">
      <formula>"Minor Positive"</formula>
    </cfRule>
    <cfRule type="cellIs" dxfId="2877"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A078C8CC-9BE3-450D-A09D-76254E28204C}">
          <x14:formula1>
            <xm:f>'Drop downs'!$A$2:$A$3</xm:f>
          </x14:formula1>
          <xm:sqref>D8:D87</xm:sqref>
        </x14:dataValidation>
        <x14:dataValidation type="list" allowBlank="1" showInputMessage="1" showErrorMessage="1" xr:uid="{21CD8017-6982-4FEE-9F49-23A7127564BD}">
          <x14:formula1>
            <xm:f>'Drop downs'!$J$2:$J$3</xm:f>
          </x14:formula1>
          <xm:sqref>L8 L18 L20 L28 L36 L42 L84 L54 L57 L65 L72 L77 L47 L49</xm:sqref>
        </x14:dataValidation>
        <x14:dataValidation type="list" allowBlank="1" showInputMessage="1" showErrorMessage="1" xr:uid="{A974ED2B-06D9-4317-8EFA-37941E601662}">
          <x14:formula1>
            <xm:f>'Drop downs'!$B$2:$B$4</xm:f>
          </x14:formula1>
          <xm:sqref>E8 E42 E77 E28 E54 E49 E47 E84 E57 E65 E72 E18 E36 E20</xm:sqref>
        </x14:dataValidation>
        <x14:dataValidation type="list" allowBlank="1" showInputMessage="1" showErrorMessage="1" xr:uid="{6F342BAB-D4F7-42A9-BDB1-DCB823820998}">
          <x14:formula1>
            <xm:f>'Drop downs'!$C$2:$C$5</xm:f>
          </x14:formula1>
          <xm:sqref>F8 F42 F77 F28 F54 F49 F47 F84 F57 F65 F72 F18 F36 F20</xm:sqref>
        </x14:dataValidation>
        <x14:dataValidation type="list" allowBlank="1" showInputMessage="1" showErrorMessage="1" xr:uid="{1A775641-99E4-4FF5-ABA7-78800F28CF1B}">
          <x14:formula1>
            <xm:f>'Drop downs'!$D$2:$D$7</xm:f>
          </x14:formula1>
          <xm:sqref>G8 G42 G77 G28 G54 G49 G47 G84 G57 G65 G72 G18 G36 G20</xm:sqref>
        </x14:dataValidation>
        <x14:dataValidation type="list" allowBlank="1" showInputMessage="1" showErrorMessage="1" xr:uid="{D2119575-239E-4DA8-9E82-A2941E100F5E}">
          <x14:formula1>
            <xm:f>'Drop downs'!$E$2:$E$6</xm:f>
          </x14:formula1>
          <xm:sqref>H8 H42 H77 H28 H54 H49 H47 H84 H57 H65 H72 H18 H36 H20</xm:sqref>
        </x14:dataValidation>
        <x14:dataValidation type="list" allowBlank="1" showInputMessage="1" showErrorMessage="1" xr:uid="{0BBCE628-29FC-4DE7-AA07-D0B3C230BB61}">
          <x14:formula1>
            <xm:f>'Drop downs'!$F$2:$F$6</xm:f>
          </x14:formula1>
          <xm:sqref>I8 I42 I77 I28 I54 I49 I47 I84 I57 I65 I72 I18 I36 I20</xm:sqref>
        </x14:dataValidation>
        <x14:dataValidation type="list" allowBlank="1" showInputMessage="1" showErrorMessage="1" xr:uid="{8D3D4DFC-36C1-4C05-BE20-FDEE5C679A6E}">
          <x14:formula1>
            <xm:f>'Drop downs'!$G$2:$G$7</xm:f>
          </x14:formula1>
          <xm:sqref>J8 J42 J77 J28 J54 J49 J47 J84 J57 J65 J72 J18 J36 J20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91186-1D6B-4390-A01A-1164DC2F0251}">
  <sheetPr codeName="Sheet105"/>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4" style="236" customWidth="1"/>
    <col min="10" max="10" width="20.7265625" style="126" customWidth="1"/>
    <col min="11" max="11" width="61" style="126" customWidth="1"/>
    <col min="12" max="12" width="20.5429687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115</v>
      </c>
      <c r="C1" s="393" t="s">
        <v>849</v>
      </c>
      <c r="D1" s="393"/>
      <c r="E1" s="393"/>
      <c r="F1" s="394"/>
      <c r="G1" s="227"/>
      <c r="I1" s="233"/>
      <c r="J1" s="128"/>
      <c r="K1" s="128"/>
    </row>
    <row r="2" spans="1:22" x14ac:dyDescent="0.6">
      <c r="A2" s="125" t="s">
        <v>21</v>
      </c>
      <c r="B2" s="129"/>
      <c r="C2" s="393" t="s">
        <v>395</v>
      </c>
      <c r="D2" s="393"/>
      <c r="E2" s="393"/>
      <c r="F2" s="394"/>
      <c r="I2" s="234"/>
      <c r="J2" s="130"/>
      <c r="K2" s="130"/>
    </row>
    <row r="3" spans="1:22" ht="173.5" customHeight="1" x14ac:dyDescent="0.6">
      <c r="A3" s="131" t="s">
        <v>785</v>
      </c>
      <c r="B3" s="132"/>
      <c r="C3" s="393" t="s">
        <v>879</v>
      </c>
      <c r="D3" s="393"/>
      <c r="E3" s="393"/>
      <c r="F3" s="394"/>
      <c r="I3" s="234"/>
      <c r="J3" s="130"/>
      <c r="K3" s="130"/>
    </row>
    <row r="4" spans="1:22" x14ac:dyDescent="0.6">
      <c r="A4" s="131" t="s">
        <v>23</v>
      </c>
      <c r="B4" s="133"/>
      <c r="C4" s="395" t="s">
        <v>786</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93" t="s">
        <v>88</v>
      </c>
      <c r="J8" s="475" t="s">
        <v>120</v>
      </c>
      <c r="K8" s="499" t="s">
        <v>367</v>
      </c>
      <c r="L8" s="475" t="s">
        <v>189</v>
      </c>
      <c r="M8" s="480"/>
      <c r="N8" s="454"/>
      <c r="R8" s="141" t="str">
        <f>IF(OR(J8='Drop downs'!$G$7,J8='Drop downs'!$G$5), B8&amp;": "&amp;K8&amp;CHAR(10),"")</f>
        <v/>
      </c>
      <c r="S8" s="141" t="str">
        <f>IF(J8='Drop downs'!$G$2,B8&amp;": "&amp;K8&amp;""," ")</f>
        <v xml:space="preserve"> </v>
      </c>
      <c r="T8" s="141" t="str">
        <f>IF(GR3B_Safety_Security!E8='Drop downs'!$B$6,GR3B_Safety_Security!B8&amp;": "&amp;GR3B_Safety_Security!K8&amp;"","")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90"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IF(GR3B_Safety_Security!E18='Drop downs'!$B$6,GR3B_Safety_Security!B18&amp;": "&amp;GR3B_Safety_Security!K18&amp;"","")</f>
        <v/>
      </c>
      <c r="U18" s="126" t="str">
        <f t="shared" ref="U18:U72" si="0">IF(M18&gt;0,B18&amp;":"&amp;M18&amp;"
","")</f>
        <v/>
      </c>
      <c r="V18" s="126" t="str">
        <f>IF(N18&gt;0,B18&amp;":"&amp;N18&amp;"
","")</f>
        <v/>
      </c>
    </row>
    <row r="19" spans="1:22" ht="96"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189</v>
      </c>
      <c r="E20" s="475" t="s">
        <v>88</v>
      </c>
      <c r="F20" s="475" t="s">
        <v>88</v>
      </c>
      <c r="G20" s="477" t="s">
        <v>88</v>
      </c>
      <c r="H20" s="475" t="s">
        <v>88</v>
      </c>
      <c r="I20" s="573"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IF(GR3B_Safety_Security!E20='Drop downs'!$B$6,GR3B_Safety_Security!B20&amp;": "&amp;GR3B_Safety_Security!K20&amp;"","")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500"/>
      <c r="L27" s="428"/>
      <c r="M27" s="482"/>
      <c r="N27" s="456"/>
      <c r="R27" s="141"/>
      <c r="S27" s="141"/>
      <c r="T27" s="141"/>
    </row>
    <row r="28" spans="1:22" ht="118.5" customHeight="1" x14ac:dyDescent="0.6">
      <c r="A28" s="469" t="s">
        <v>279</v>
      </c>
      <c r="B28" s="472" t="s">
        <v>104</v>
      </c>
      <c r="C28" s="147" t="s">
        <v>280</v>
      </c>
      <c r="D28" s="144" t="s">
        <v>185</v>
      </c>
      <c r="E28" s="475" t="s">
        <v>353</v>
      </c>
      <c r="F28" s="475" t="s">
        <v>354</v>
      </c>
      <c r="G28" s="477" t="s">
        <v>358</v>
      </c>
      <c r="H28" s="475" t="s">
        <v>356</v>
      </c>
      <c r="I28" s="573" t="s">
        <v>357</v>
      </c>
      <c r="J28" s="475" t="s">
        <v>119</v>
      </c>
      <c r="K28" s="499" t="s">
        <v>880</v>
      </c>
      <c r="L28" s="475" t="s">
        <v>189</v>
      </c>
      <c r="M28" s="480"/>
      <c r="N28" s="454"/>
      <c r="R28" s="141" t="str">
        <f>IF(OR(J28='Drop downs'!$G$7,J28='Drop downs'!$G$5), B28&amp;": "&amp;K28&amp;CHAR(10),"")</f>
        <v/>
      </c>
      <c r="S28" s="141" t="str">
        <f>IF(J28='Drop downs'!$G$2,B28&amp;": "&amp;K28&amp;""," ")</f>
        <v xml:space="preserve"> </v>
      </c>
      <c r="T28" s="141" t="str">
        <f>IF(GR3B_Safety_Security!E28='Drop downs'!$B$6,GR3B_Safety_Security!B28&amp;": "&amp;GR3B_Safety_Security!K28&amp;"","")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ht="26"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471"/>
      <c r="B35" s="473"/>
      <c r="C35" s="156" t="s">
        <v>287</v>
      </c>
      <c r="D35" s="146" t="s">
        <v>189</v>
      </c>
      <c r="E35" s="428"/>
      <c r="F35" s="428"/>
      <c r="G35" s="479"/>
      <c r="H35" s="428"/>
      <c r="I35" s="574"/>
      <c r="J35" s="428"/>
      <c r="K35" s="500"/>
      <c r="L35" s="428"/>
      <c r="M35" s="482"/>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573" t="s">
        <v>88</v>
      </c>
      <c r="J36" s="475" t="s">
        <v>120</v>
      </c>
      <c r="K36" s="499" t="s">
        <v>367</v>
      </c>
      <c r="L36" s="475" t="s">
        <v>189</v>
      </c>
      <c r="M36" s="480"/>
      <c r="N36" s="454"/>
      <c r="R36" s="141" t="str">
        <f>IF(OR(J36='Drop downs'!$G$7,J36='Drop downs'!$G$5), B36&amp;": "&amp;K36&amp;CHAR(10),"")</f>
        <v/>
      </c>
      <c r="S36" s="141" t="str">
        <f>IF(J36='Drop downs'!$G$2,B36&amp;": "&amp;K36&amp;""," ")</f>
        <v xml:space="preserve"> </v>
      </c>
      <c r="T36" s="141" t="str">
        <f>IF(GR3B_Safety_Security!E36='Drop downs'!$B$6,GR3B_Safety_Security!B36&amp;": "&amp;GR3B_Safety_Security!K36&amp;"","")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517"/>
      <c r="B41" s="474"/>
      <c r="C41" s="151" t="s">
        <v>294</v>
      </c>
      <c r="D41" s="151" t="s">
        <v>189</v>
      </c>
      <c r="E41" s="483"/>
      <c r="F41" s="483"/>
      <c r="G41" s="519"/>
      <c r="H41" s="483"/>
      <c r="I41" s="572"/>
      <c r="J41" s="483"/>
      <c r="K41" s="490"/>
      <c r="L41" s="483"/>
      <c r="M41" s="492"/>
      <c r="N41" s="464"/>
      <c r="R41" s="141"/>
      <c r="S41" s="141"/>
      <c r="T41" s="141"/>
    </row>
    <row r="42" spans="1:22" ht="78" x14ac:dyDescent="0.6">
      <c r="A42" s="469" t="s">
        <v>295</v>
      </c>
      <c r="B42" s="472" t="s">
        <v>106</v>
      </c>
      <c r="C42" s="144" t="s">
        <v>296</v>
      </c>
      <c r="D42" s="144" t="s">
        <v>189</v>
      </c>
      <c r="E42" s="475" t="s">
        <v>88</v>
      </c>
      <c r="F42" s="475" t="s">
        <v>88</v>
      </c>
      <c r="G42" s="477" t="s">
        <v>88</v>
      </c>
      <c r="H42" s="475" t="s">
        <v>88</v>
      </c>
      <c r="I42" s="573" t="s">
        <v>88</v>
      </c>
      <c r="J42" s="475" t="s">
        <v>120</v>
      </c>
      <c r="K42" s="499" t="s">
        <v>367</v>
      </c>
      <c r="L42" s="475" t="s">
        <v>189</v>
      </c>
      <c r="M42" s="480"/>
      <c r="N42" s="454"/>
      <c r="R42" s="141" t="str">
        <f>IF(OR(J42='Drop downs'!$G$7,J42='Drop downs'!$G$5), B42&amp;": "&amp;K42&amp;CHAR(10),"")</f>
        <v/>
      </c>
      <c r="S42" s="141" t="str">
        <f>IF(J42='Drop downs'!$G$2,B42&amp;": "&amp;K42&amp;""," ")</f>
        <v xml:space="preserve"> </v>
      </c>
      <c r="T42" s="141" t="str">
        <f>IF(GR3B_Safety_Security!E42='Drop downs'!$B$6,GR3B_Safety_Security!B42&amp;": "&amp;GR3B_Safety_Security!K42&amp;"","")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78.5" thickBot="1" x14ac:dyDescent="0.65">
      <c r="A46" s="517"/>
      <c r="B46" s="474"/>
      <c r="C46" s="151" t="s">
        <v>300</v>
      </c>
      <c r="D46" s="151" t="s">
        <v>189</v>
      </c>
      <c r="E46" s="483"/>
      <c r="F46" s="483"/>
      <c r="G46" s="519"/>
      <c r="H46" s="483"/>
      <c r="I46" s="572"/>
      <c r="J46" s="483"/>
      <c r="K46" s="490"/>
      <c r="L46" s="483"/>
      <c r="M46" s="492"/>
      <c r="N46" s="464"/>
      <c r="R46" s="141"/>
      <c r="S46" s="141"/>
      <c r="T46" s="141"/>
    </row>
    <row r="47" spans="1:22" ht="130" x14ac:dyDescent="0.6">
      <c r="A47" s="516" t="s">
        <v>301</v>
      </c>
      <c r="B47" s="473" t="s">
        <v>107</v>
      </c>
      <c r="C47" s="150" t="s">
        <v>302</v>
      </c>
      <c r="D47" s="150" t="s">
        <v>189</v>
      </c>
      <c r="E47" s="487" t="s">
        <v>88</v>
      </c>
      <c r="F47" s="487" t="s">
        <v>88</v>
      </c>
      <c r="G47" s="518" t="s">
        <v>88</v>
      </c>
      <c r="H47" s="487" t="s">
        <v>88</v>
      </c>
      <c r="I47" s="570"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IF(GR3B_Safety_Security!E47='Drop downs'!$B$6,GR3B_Safety_Security!B47&amp;": "&amp;GR3B_Safety_Security!K47&amp;"","")</f>
        <v/>
      </c>
      <c r="U47" s="126" t="str">
        <f t="shared" si="0"/>
        <v/>
      </c>
      <c r="V47" s="126" t="str">
        <f>IF(N47&gt;0,B47&amp;":"&amp;N47&amp;"
","")</f>
        <v/>
      </c>
    </row>
    <row r="48" spans="1:22" ht="124.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IF(GR3B_Safety_Security!E48='Drop downs'!$B$6,GR3B_Safety_Security!B48&amp;": "&amp;GR3B_Safety_Security!K48&amp;"","")</f>
        <v xml:space="preserve">: </v>
      </c>
    </row>
    <row r="49" spans="1:22" ht="78" x14ac:dyDescent="0.6">
      <c r="A49" s="469" t="s">
        <v>304</v>
      </c>
      <c r="B49" s="472" t="s">
        <v>108</v>
      </c>
      <c r="C49" s="140" t="s">
        <v>305</v>
      </c>
      <c r="D49" s="140" t="s">
        <v>189</v>
      </c>
      <c r="E49" s="475" t="s">
        <v>88</v>
      </c>
      <c r="F49" s="475" t="s">
        <v>88</v>
      </c>
      <c r="G49" s="477" t="s">
        <v>88</v>
      </c>
      <c r="H49" s="410"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IF(GR3B_Safety_Security!E49='Drop downs'!$B$6,GR3B_Safety_Security!B49&amp;": "&amp;GR3B_Safety_Security!K49&amp;"","")</f>
        <v/>
      </c>
      <c r="U49" s="126" t="str">
        <f t="shared" si="0"/>
        <v/>
      </c>
      <c r="V49" s="126" t="str">
        <f>IF(N49&gt;0,B49&amp;":"&amp;N49&amp;"
","")</f>
        <v/>
      </c>
    </row>
    <row r="50" spans="1:22" ht="52" x14ac:dyDescent="0.6">
      <c r="A50" s="470"/>
      <c r="B50" s="473"/>
      <c r="C50" s="142" t="s">
        <v>306</v>
      </c>
      <c r="D50" s="142" t="s">
        <v>189</v>
      </c>
      <c r="E50" s="476"/>
      <c r="F50" s="476"/>
      <c r="G50" s="478"/>
      <c r="H50" s="524"/>
      <c r="I50" s="571"/>
      <c r="J50" s="476"/>
      <c r="K50" s="489"/>
      <c r="L50" s="476"/>
      <c r="M50" s="481"/>
      <c r="N50" s="455"/>
      <c r="R50" s="141"/>
      <c r="S50" s="141"/>
      <c r="T50" s="141"/>
    </row>
    <row r="51" spans="1:22" ht="26" x14ac:dyDescent="0.6">
      <c r="A51" s="470"/>
      <c r="B51" s="473"/>
      <c r="C51" s="152" t="s">
        <v>307</v>
      </c>
      <c r="D51" s="142" t="s">
        <v>189</v>
      </c>
      <c r="E51" s="476"/>
      <c r="F51" s="476"/>
      <c r="G51" s="478"/>
      <c r="H51" s="524"/>
      <c r="I51" s="571"/>
      <c r="J51" s="476"/>
      <c r="K51" s="489"/>
      <c r="L51" s="476"/>
      <c r="M51" s="481"/>
      <c r="N51" s="455"/>
      <c r="R51" s="141"/>
      <c r="S51" s="141"/>
      <c r="T51" s="141"/>
    </row>
    <row r="52" spans="1:22" ht="51" customHeight="1" x14ac:dyDescent="0.6">
      <c r="A52" s="470"/>
      <c r="B52" s="473"/>
      <c r="C52" s="142" t="s">
        <v>308</v>
      </c>
      <c r="D52" s="142" t="s">
        <v>189</v>
      </c>
      <c r="E52" s="476"/>
      <c r="F52" s="476"/>
      <c r="G52" s="478"/>
      <c r="H52" s="524"/>
      <c r="I52" s="571"/>
      <c r="J52" s="476"/>
      <c r="K52" s="489"/>
      <c r="L52" s="476"/>
      <c r="M52" s="481"/>
      <c r="N52" s="455"/>
      <c r="R52" s="141"/>
      <c r="S52" s="141"/>
      <c r="T52" s="141"/>
    </row>
    <row r="53" spans="1:22" ht="26.5" thickBot="1" x14ac:dyDescent="0.65">
      <c r="A53" s="471"/>
      <c r="B53" s="474"/>
      <c r="C53" s="143" t="s">
        <v>309</v>
      </c>
      <c r="D53" s="142" t="s">
        <v>189</v>
      </c>
      <c r="E53" s="428"/>
      <c r="F53" s="428"/>
      <c r="G53" s="479"/>
      <c r="H53" s="525"/>
      <c r="I53" s="574"/>
      <c r="J53" s="428"/>
      <c r="K53" s="500"/>
      <c r="L53" s="428"/>
      <c r="M53" s="482"/>
      <c r="N53" s="456"/>
      <c r="R53" s="141"/>
      <c r="S53" s="141"/>
      <c r="T53" s="141"/>
    </row>
    <row r="54" spans="1:22" ht="93.75" customHeight="1"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IF(GR3B_Safety_Security!E54='Drop downs'!$B$6,GR3B_Safety_Security!B54&amp;": "&amp;GR3B_Safety_Security!K54&amp;"","")</f>
        <v/>
      </c>
      <c r="U54" s="126" t="str">
        <f t="shared" si="0"/>
        <v/>
      </c>
      <c r="V54" s="126" t="str">
        <f>IF(N54&gt;0,B54&amp;":"&amp;N54&amp;"
","")</f>
        <v/>
      </c>
    </row>
    <row r="55" spans="1:22" ht="52"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ht="26" x14ac:dyDescent="0.6">
      <c r="A57" s="469" t="s">
        <v>314</v>
      </c>
      <c r="B57" s="472" t="s">
        <v>110</v>
      </c>
      <c r="C57" s="140" t="s">
        <v>315</v>
      </c>
      <c r="D57" s="140" t="s">
        <v>189</v>
      </c>
      <c r="E57" s="475" t="s">
        <v>88</v>
      </c>
      <c r="F57" s="475" t="s">
        <v>88</v>
      </c>
      <c r="G57" s="477" t="s">
        <v>88</v>
      </c>
      <c r="H57" s="475" t="s">
        <v>88</v>
      </c>
      <c r="I57" s="573"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IF(GR3B_Safety_Security!E57='Drop downs'!$B$6,GR3B_Safety_Security!B57&amp;": "&amp;GR3B_Safety_Security!K57&amp;"","")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R58" s="141"/>
      <c r="S58" s="141"/>
      <c r="T58" s="141"/>
    </row>
    <row r="59" spans="1:22" ht="52" x14ac:dyDescent="0.6">
      <c r="A59" s="470"/>
      <c r="B59" s="473"/>
      <c r="C59" s="142" t="s">
        <v>317</v>
      </c>
      <c r="D59" s="142" t="s">
        <v>189</v>
      </c>
      <c r="E59" s="476"/>
      <c r="F59" s="476"/>
      <c r="G59" s="478"/>
      <c r="H59" s="476"/>
      <c r="I59" s="571"/>
      <c r="J59" s="476"/>
      <c r="K59" s="489"/>
      <c r="L59" s="476"/>
      <c r="M59" s="481"/>
      <c r="N59" s="455"/>
      <c r="R59" s="141"/>
      <c r="S59" s="141"/>
      <c r="T59" s="141"/>
    </row>
    <row r="60" spans="1:22" ht="52" x14ac:dyDescent="0.6">
      <c r="A60" s="470"/>
      <c r="B60" s="473"/>
      <c r="C60" s="142" t="s">
        <v>318</v>
      </c>
      <c r="D60" s="142" t="s">
        <v>189</v>
      </c>
      <c r="E60" s="476"/>
      <c r="F60" s="476"/>
      <c r="G60" s="478"/>
      <c r="H60" s="476"/>
      <c r="I60" s="571"/>
      <c r="J60" s="476"/>
      <c r="K60" s="489"/>
      <c r="L60" s="476"/>
      <c r="M60" s="481"/>
      <c r="N60" s="455"/>
      <c r="R60" s="141"/>
      <c r="S60" s="141"/>
      <c r="T60" s="141"/>
    </row>
    <row r="61" spans="1:22" ht="26" x14ac:dyDescent="0.6">
      <c r="A61" s="470"/>
      <c r="B61" s="473"/>
      <c r="C61" s="142" t="s">
        <v>319</v>
      </c>
      <c r="D61" s="142" t="s">
        <v>189</v>
      </c>
      <c r="E61" s="476"/>
      <c r="F61" s="476"/>
      <c r="G61" s="478"/>
      <c r="H61" s="476"/>
      <c r="I61" s="571"/>
      <c r="J61" s="476"/>
      <c r="K61" s="489"/>
      <c r="L61" s="476"/>
      <c r="M61" s="481"/>
      <c r="N61" s="455"/>
      <c r="R61" s="141"/>
      <c r="S61" s="141"/>
      <c r="T61" s="141"/>
    </row>
    <row r="62" spans="1:22" ht="26"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189</v>
      </c>
      <c r="E63" s="476"/>
      <c r="F63" s="476"/>
      <c r="G63" s="478"/>
      <c r="H63" s="476"/>
      <c r="I63" s="571"/>
      <c r="J63" s="476"/>
      <c r="K63" s="489"/>
      <c r="L63" s="476"/>
      <c r="M63" s="481"/>
      <c r="N63" s="455"/>
      <c r="R63" s="141"/>
      <c r="S63" s="141"/>
      <c r="T63" s="141"/>
    </row>
    <row r="64" spans="1:22" ht="26.5" thickBot="1" x14ac:dyDescent="0.65">
      <c r="A64" s="471"/>
      <c r="B64" s="474"/>
      <c r="C64" s="143" t="s">
        <v>322</v>
      </c>
      <c r="D64" s="142" t="s">
        <v>189</v>
      </c>
      <c r="E64" s="428"/>
      <c r="F64" s="428"/>
      <c r="G64" s="479"/>
      <c r="H64" s="428"/>
      <c r="I64" s="574"/>
      <c r="J64" s="428"/>
      <c r="K64" s="500"/>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573"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IF(GR3B_Safety_Security!E65='Drop downs'!$B$6,GR3B_Safety_Security!B65&amp;": "&amp;GR3B_Safety_Security!K65&amp;"","")</f>
        <v/>
      </c>
      <c r="U65" s="126" t="str">
        <f t="shared" si="0"/>
        <v/>
      </c>
      <c r="V65" s="126" t="str">
        <f>IF(N65&gt;0,B65&amp;":"&amp;N65&amp;"
","")</f>
        <v/>
      </c>
    </row>
    <row r="66" spans="1:22" ht="26" x14ac:dyDescent="0.6">
      <c r="A66" s="470"/>
      <c r="B66" s="473"/>
      <c r="C66" s="148" t="s">
        <v>325</v>
      </c>
      <c r="D66" s="142" t="s">
        <v>189</v>
      </c>
      <c r="E66" s="476"/>
      <c r="F66" s="476"/>
      <c r="G66" s="478"/>
      <c r="H66" s="476"/>
      <c r="I66" s="571"/>
      <c r="J66" s="476"/>
      <c r="K66" s="489"/>
      <c r="L66" s="476"/>
      <c r="M66" s="481"/>
      <c r="N66" s="455"/>
      <c r="R66" s="141"/>
      <c r="S66" s="141"/>
      <c r="T66" s="141"/>
    </row>
    <row r="67" spans="1:22" ht="104"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ht="26" x14ac:dyDescent="0.6">
      <c r="A69" s="470"/>
      <c r="B69" s="473"/>
      <c r="C69" s="148" t="s">
        <v>846</v>
      </c>
      <c r="D69" s="142" t="s">
        <v>189</v>
      </c>
      <c r="E69" s="476"/>
      <c r="F69" s="476"/>
      <c r="G69" s="478"/>
      <c r="H69" s="476"/>
      <c r="I69" s="571"/>
      <c r="J69" s="476"/>
      <c r="K69" s="489"/>
      <c r="L69" s="476"/>
      <c r="M69" s="481"/>
      <c r="N69" s="455"/>
      <c r="R69" s="141"/>
      <c r="S69" s="141"/>
      <c r="T69" s="141"/>
    </row>
    <row r="70" spans="1:22" ht="26"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52" x14ac:dyDescent="0.6">
      <c r="A72" s="469" t="s">
        <v>331</v>
      </c>
      <c r="B72" s="472" t="s">
        <v>112</v>
      </c>
      <c r="C72" s="147" t="s">
        <v>332</v>
      </c>
      <c r="D72" s="140" t="s">
        <v>189</v>
      </c>
      <c r="E72" s="475" t="s">
        <v>88</v>
      </c>
      <c r="F72" s="475" t="s">
        <v>88</v>
      </c>
      <c r="G72" s="477" t="s">
        <v>88</v>
      </c>
      <c r="H72" s="475" t="s">
        <v>88</v>
      </c>
      <c r="I72" s="573" t="s">
        <v>88</v>
      </c>
      <c r="J72" s="475" t="s">
        <v>120</v>
      </c>
      <c r="K72" s="532" t="s">
        <v>367</v>
      </c>
      <c r="L72" s="475" t="s">
        <v>189</v>
      </c>
      <c r="M72" s="480"/>
      <c r="N72" s="454"/>
      <c r="R72" s="141" t="str">
        <f>IF(OR(J72='Drop downs'!$G$7,J72='Drop downs'!$G$5), B72&amp;": "&amp;K72&amp;CHAR(10),"")</f>
        <v/>
      </c>
      <c r="S72" s="141" t="str">
        <f>IF(J72='Drop downs'!$G$2,B72&amp;": "&amp;K72&amp;""," ")</f>
        <v xml:space="preserve"> </v>
      </c>
      <c r="T72" s="141" t="str">
        <f>IF(GR3B_Safety_Security!E72='Drop downs'!$B$6,GR3B_Safety_Security!B72&amp;": "&amp;GR3B_Safety_Security!K72&amp;"","")</f>
        <v/>
      </c>
      <c r="U72" s="126" t="str">
        <f t="shared" si="0"/>
        <v/>
      </c>
      <c r="V72" s="126" t="str">
        <f>IF(N72&gt;0,B72&amp;":"&amp;N72&amp;"
","")</f>
        <v/>
      </c>
    </row>
    <row r="73" spans="1:22" ht="26" x14ac:dyDescent="0.6">
      <c r="A73" s="470"/>
      <c r="B73" s="473"/>
      <c r="C73" s="148" t="s">
        <v>333</v>
      </c>
      <c r="D73" s="142" t="s">
        <v>189</v>
      </c>
      <c r="E73" s="476"/>
      <c r="F73" s="476"/>
      <c r="G73" s="478"/>
      <c r="H73" s="476"/>
      <c r="I73" s="571"/>
      <c r="J73" s="476"/>
      <c r="K73" s="530"/>
      <c r="L73" s="476"/>
      <c r="M73" s="481"/>
      <c r="N73" s="455"/>
      <c r="R73" s="141"/>
      <c r="S73" s="141"/>
      <c r="T73" s="141"/>
    </row>
    <row r="74" spans="1:22" ht="52" x14ac:dyDescent="0.6">
      <c r="A74" s="470"/>
      <c r="B74" s="473"/>
      <c r="C74" s="148" t="s">
        <v>334</v>
      </c>
      <c r="D74" s="142" t="s">
        <v>189</v>
      </c>
      <c r="E74" s="476"/>
      <c r="F74" s="476"/>
      <c r="G74" s="478"/>
      <c r="H74" s="476"/>
      <c r="I74" s="571"/>
      <c r="J74" s="476"/>
      <c r="K74" s="530"/>
      <c r="L74" s="476"/>
      <c r="M74" s="481"/>
      <c r="N74" s="455"/>
      <c r="R74" s="141"/>
      <c r="S74" s="141"/>
      <c r="T74" s="141"/>
    </row>
    <row r="75" spans="1:22" ht="56.25" customHeight="1" x14ac:dyDescent="0.6">
      <c r="A75" s="470"/>
      <c r="B75" s="473"/>
      <c r="C75" s="148" t="s">
        <v>335</v>
      </c>
      <c r="D75" s="142" t="s">
        <v>189</v>
      </c>
      <c r="E75" s="476"/>
      <c r="F75" s="476"/>
      <c r="G75" s="478"/>
      <c r="H75" s="476"/>
      <c r="I75" s="571"/>
      <c r="J75" s="476"/>
      <c r="K75" s="530"/>
      <c r="L75" s="476"/>
      <c r="M75" s="481"/>
      <c r="N75" s="455"/>
      <c r="R75" s="141"/>
      <c r="S75" s="141"/>
      <c r="T75" s="141"/>
    </row>
    <row r="76" spans="1:22" ht="26.5" thickBot="1" x14ac:dyDescent="0.65">
      <c r="A76" s="517"/>
      <c r="B76" s="474"/>
      <c r="C76" s="157" t="s">
        <v>336</v>
      </c>
      <c r="D76" s="165" t="s">
        <v>189</v>
      </c>
      <c r="E76" s="483"/>
      <c r="F76" s="483"/>
      <c r="G76" s="519"/>
      <c r="H76" s="483"/>
      <c r="I76" s="572"/>
      <c r="J76" s="483"/>
      <c r="K76" s="531"/>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IF(GR3B_Safety_Security!E77='Drop downs'!$B$6,GR3B_Safety_Security!B77&amp;": "&amp;GR3B_Safety_Security!K77&amp;"","")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12"/>
      <c r="B83" s="473"/>
      <c r="C83" s="155" t="s">
        <v>344</v>
      </c>
      <c r="D83" s="146" t="s">
        <v>189</v>
      </c>
      <c r="E83" s="428"/>
      <c r="F83" s="428"/>
      <c r="G83" s="479"/>
      <c r="H83" s="428"/>
      <c r="I83" s="574"/>
      <c r="J83" s="428"/>
      <c r="K83" s="500"/>
      <c r="L83" s="428"/>
      <c r="M83" s="482"/>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573" t="s">
        <v>88</v>
      </c>
      <c r="J84" s="475" t="s">
        <v>120</v>
      </c>
      <c r="K84" s="499" t="s">
        <v>367</v>
      </c>
      <c r="L84" s="475" t="s">
        <v>189</v>
      </c>
      <c r="M84" s="480"/>
      <c r="N84" s="454"/>
      <c r="R84" s="141" t="str">
        <f>IF(OR(J84='Drop downs'!$G$7,J84='Drop downs'!$G$5), B84&amp;": "&amp;K84&amp;CHAR(10),"")</f>
        <v/>
      </c>
      <c r="S84" s="141" t="str">
        <f>IF(J84='Drop downs'!$G$2,B84&amp;": "&amp;K84&amp;""," ")</f>
        <v xml:space="preserve"> </v>
      </c>
      <c r="T84" s="141" t="str">
        <f>IF(GR3B_Safety_Security!E84='Drop downs'!$B$6,GR3B_Safety_Security!B84&amp;": "&amp;GR3B_Safety_Security!K84&amp;"","")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52"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51"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Vkz/jsTQMH3v4UpX9mYb9hJf8qVMBr7pVtvfHJb91NJTQqN1U3HrHw6qIBQ8YpHUULTeeQse9aN1NWXdg066VQ==" saltValue="qZZ9ncoMQtQbrXTKWHCp+A=="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876" priority="50">
      <formula>$D50="No"</formula>
    </cfRule>
  </conditionalFormatting>
  <conditionalFormatting sqref="C8:D87">
    <cfRule type="expression" dxfId="2875" priority="49">
      <formula>$D8="No"</formula>
    </cfRule>
  </conditionalFormatting>
  <conditionalFormatting sqref="J8 J28 J57 J65 J72">
    <cfRule type="cellIs" dxfId="2874" priority="61" operator="equal">
      <formula>"Neutral"</formula>
    </cfRule>
    <cfRule type="cellIs" dxfId="2873" priority="60" operator="equal">
      <formula>"Uncertain"</formula>
    </cfRule>
    <cfRule type="cellIs" dxfId="2872" priority="59" operator="equal">
      <formula>"Minor Negative"</formula>
    </cfRule>
    <cfRule type="cellIs" dxfId="2871" priority="58" operator="equal">
      <formula>"Significant Negative"</formula>
    </cfRule>
    <cfRule type="cellIs" dxfId="2870" priority="63" operator="equal">
      <formula>"Significant Positive"</formula>
    </cfRule>
    <cfRule type="cellIs" dxfId="2869" priority="62" operator="equal">
      <formula>"Minor Positive"</formula>
    </cfRule>
  </conditionalFormatting>
  <conditionalFormatting sqref="J18">
    <cfRule type="cellIs" dxfId="2868" priority="15" operator="equal">
      <formula>"Uncertain"</formula>
    </cfRule>
    <cfRule type="cellIs" dxfId="2867" priority="13" operator="equal">
      <formula>"Significant Negative"</formula>
    </cfRule>
    <cfRule type="cellIs" dxfId="2866" priority="14" operator="equal">
      <formula>"Minor Negative"</formula>
    </cfRule>
    <cfRule type="cellIs" dxfId="2865" priority="16" operator="equal">
      <formula>"Neutral"</formula>
    </cfRule>
    <cfRule type="cellIs" dxfId="2864" priority="17" operator="equal">
      <formula>"Minor Positive"</formula>
    </cfRule>
    <cfRule type="cellIs" dxfId="2863" priority="18" operator="equal">
      <formula>"Significant Positive"</formula>
    </cfRule>
  </conditionalFormatting>
  <conditionalFormatting sqref="J20">
    <cfRule type="cellIs" dxfId="2862" priority="2" operator="equal">
      <formula>"Minor Negative"</formula>
    </cfRule>
    <cfRule type="cellIs" dxfId="2861" priority="3" operator="equal">
      <formula>"Uncertain"</formula>
    </cfRule>
    <cfRule type="cellIs" dxfId="2860" priority="4" operator="equal">
      <formula>"Neutral"</formula>
    </cfRule>
    <cfRule type="cellIs" dxfId="2859" priority="5" operator="equal">
      <formula>"Minor Positive"</formula>
    </cfRule>
    <cfRule type="cellIs" dxfId="2858" priority="6" operator="equal">
      <formula>"Significant Positive"</formula>
    </cfRule>
    <cfRule type="cellIs" dxfId="2857" priority="1" operator="equal">
      <formula>"Significant Negative"</formula>
    </cfRule>
  </conditionalFormatting>
  <conditionalFormatting sqref="J36">
    <cfRule type="cellIs" dxfId="2856" priority="25" operator="equal">
      <formula>"Significant Negative"</formula>
    </cfRule>
    <cfRule type="cellIs" dxfId="2855" priority="26" operator="equal">
      <formula>"Minor Negative"</formula>
    </cfRule>
    <cfRule type="cellIs" dxfId="2854" priority="27" operator="equal">
      <formula>"Uncertain"</formula>
    </cfRule>
    <cfRule type="cellIs" dxfId="2853" priority="28" operator="equal">
      <formula>"Neutral"</formula>
    </cfRule>
    <cfRule type="cellIs" dxfId="2852" priority="29" operator="equal">
      <formula>"Minor Positive"</formula>
    </cfRule>
    <cfRule type="cellIs" dxfId="2851" priority="30" operator="equal">
      <formula>"Significant Positive"</formula>
    </cfRule>
  </conditionalFormatting>
  <conditionalFormatting sqref="J42">
    <cfRule type="cellIs" dxfId="2850" priority="19" operator="equal">
      <formula>"Significant Negative"</formula>
    </cfRule>
    <cfRule type="cellIs" dxfId="2849" priority="20" operator="equal">
      <formula>"Minor Negative"</formula>
    </cfRule>
    <cfRule type="cellIs" dxfId="2848" priority="21" operator="equal">
      <formula>"Uncertain"</formula>
    </cfRule>
    <cfRule type="cellIs" dxfId="2847" priority="22" operator="equal">
      <formula>"Neutral"</formula>
    </cfRule>
    <cfRule type="cellIs" dxfId="2846" priority="23" operator="equal">
      <formula>"Minor Positive"</formula>
    </cfRule>
    <cfRule type="cellIs" dxfId="2845" priority="24" operator="equal">
      <formula>"Significant Positive"</formula>
    </cfRule>
  </conditionalFormatting>
  <conditionalFormatting sqref="J47">
    <cfRule type="cellIs" dxfId="2844" priority="52" operator="equal">
      <formula>"Significant Negative"</formula>
    </cfRule>
    <cfRule type="cellIs" dxfId="2843" priority="53" operator="equal">
      <formula>"Minor Negative"</formula>
    </cfRule>
    <cfRule type="cellIs" dxfId="2842" priority="54" operator="equal">
      <formula>"Uncertain"</formula>
    </cfRule>
    <cfRule type="cellIs" dxfId="2841" priority="55" operator="equal">
      <formula>"Neutral"</formula>
    </cfRule>
    <cfRule type="cellIs" dxfId="2840" priority="57" operator="equal">
      <formula>"Significant Positive"</formula>
    </cfRule>
    <cfRule type="cellIs" dxfId="2839" priority="56" operator="equal">
      <formula>"Minor Positive"</formula>
    </cfRule>
  </conditionalFormatting>
  <conditionalFormatting sqref="J49">
    <cfRule type="cellIs" dxfId="2838" priority="40" operator="equal">
      <formula>"Neutral"</formula>
    </cfRule>
    <cfRule type="cellIs" dxfId="2837" priority="41" operator="equal">
      <formula>"Minor Positive"</formula>
    </cfRule>
    <cfRule type="cellIs" dxfId="2836" priority="42" operator="equal">
      <formula>"Significant Positive"</formula>
    </cfRule>
    <cfRule type="cellIs" dxfId="2835" priority="39" operator="equal">
      <formula>"Uncertain"</formula>
    </cfRule>
    <cfRule type="cellIs" dxfId="2834" priority="37" operator="equal">
      <formula>"Significant Negative"</formula>
    </cfRule>
    <cfRule type="cellIs" dxfId="2833" priority="38" operator="equal">
      <formula>"Minor Negative"</formula>
    </cfRule>
  </conditionalFormatting>
  <conditionalFormatting sqref="J54">
    <cfRule type="cellIs" dxfId="2832" priority="32" operator="equal">
      <formula>"Minor Negative"</formula>
    </cfRule>
    <cfRule type="cellIs" dxfId="2831" priority="31" operator="equal">
      <formula>"Significant Negative"</formula>
    </cfRule>
    <cfRule type="cellIs" dxfId="2830" priority="33" operator="equal">
      <formula>"Uncertain"</formula>
    </cfRule>
    <cfRule type="cellIs" dxfId="2829" priority="34" operator="equal">
      <formula>"Neutral"</formula>
    </cfRule>
    <cfRule type="cellIs" dxfId="2828" priority="35" operator="equal">
      <formula>"Minor Positive"</formula>
    </cfRule>
    <cfRule type="cellIs" dxfId="2827" priority="36" operator="equal">
      <formula>"Significant Positive"</formula>
    </cfRule>
  </conditionalFormatting>
  <conditionalFormatting sqref="J77">
    <cfRule type="cellIs" dxfId="2826" priority="8" operator="equal">
      <formula>"Minor Negative"</formula>
    </cfRule>
    <cfRule type="cellIs" dxfId="2825" priority="12" operator="equal">
      <formula>"Significant Positive"</formula>
    </cfRule>
    <cfRule type="cellIs" dxfId="2824" priority="11" operator="equal">
      <formula>"Minor Positive"</formula>
    </cfRule>
    <cfRule type="cellIs" dxfId="2823" priority="10" operator="equal">
      <formula>"Neutral"</formula>
    </cfRule>
    <cfRule type="cellIs" dxfId="2822" priority="9" operator="equal">
      <formula>"Uncertain"</formula>
    </cfRule>
    <cfRule type="cellIs" dxfId="2821" priority="7" operator="equal">
      <formula>"Significant Negative"</formula>
    </cfRule>
  </conditionalFormatting>
  <conditionalFormatting sqref="J84">
    <cfRule type="cellIs" dxfId="2820" priority="43" operator="equal">
      <formula>"Significant Negative"</formula>
    </cfRule>
    <cfRule type="cellIs" dxfId="2819" priority="44" operator="equal">
      <formula>"Minor Negative"</formula>
    </cfRule>
    <cfRule type="cellIs" dxfId="2818" priority="45" operator="equal">
      <formula>"Uncertain"</formula>
    </cfRule>
    <cfRule type="cellIs" dxfId="2817" priority="46" operator="equal">
      <formula>"Neutral"</formula>
    </cfRule>
    <cfRule type="cellIs" dxfId="2816" priority="47" operator="equal">
      <formula>"Minor Positive"</formula>
    </cfRule>
    <cfRule type="cellIs" dxfId="2815"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0F363A2-128A-40C5-8132-7D6696A9C2D1}">
          <x14:formula1>
            <xm:f>'Drop downs'!$A$2:$A$3</xm:f>
          </x14:formula1>
          <xm:sqref>D8:D87</xm:sqref>
        </x14:dataValidation>
        <x14:dataValidation type="list" allowBlank="1" showInputMessage="1" showErrorMessage="1" xr:uid="{C264FA68-71CF-4192-ABAA-E6858141824B}">
          <x14:formula1>
            <xm:f>'Drop downs'!$J$2:$J$3</xm:f>
          </x14:formula1>
          <xm:sqref>L8 L18 L20 L28 L36 L42 L84 L54 L57 L65 L72 L77 L47 L49</xm:sqref>
        </x14:dataValidation>
        <x14:dataValidation type="list" allowBlank="1" showInputMessage="1" showErrorMessage="1" xr:uid="{DF2AD09A-6287-4A0E-AC04-0C5DA221F949}">
          <x14:formula1>
            <xm:f>'Drop downs'!$B$2:$B$4</xm:f>
          </x14:formula1>
          <xm:sqref>E8 E42 E77 E28 E54 E49 E47 E84 E57 E65 E72 E18 E36 E20</xm:sqref>
        </x14:dataValidation>
        <x14:dataValidation type="list" allowBlank="1" showInputMessage="1" showErrorMessage="1" xr:uid="{42C18623-D234-4A9D-BFE1-F6113D8CC60D}">
          <x14:formula1>
            <xm:f>'Drop downs'!$C$2:$C$5</xm:f>
          </x14:formula1>
          <xm:sqref>F8 F42 F77 F28 F54 F49 F47 F84 F57 F65 F72 F18 F36 F20</xm:sqref>
        </x14:dataValidation>
        <x14:dataValidation type="list" allowBlank="1" showInputMessage="1" showErrorMessage="1" xr:uid="{C4AD5902-F5CF-48A5-A88B-D21EE613F417}">
          <x14:formula1>
            <xm:f>'Drop downs'!$D$2:$D$7</xm:f>
          </x14:formula1>
          <xm:sqref>G8 G42 G77 G28 G54 G49 G47 G84 G57 G65 G72 G18 G36 G20</xm:sqref>
        </x14:dataValidation>
        <x14:dataValidation type="list" allowBlank="1" showInputMessage="1" showErrorMessage="1" xr:uid="{E70C05F7-0045-48D5-B3DE-4BAA3C62C7D0}">
          <x14:formula1>
            <xm:f>'Drop downs'!$E$2:$E$6</xm:f>
          </x14:formula1>
          <xm:sqref>H8 H42 H77 H28 H54 H49 H47 H84 H57 H65 H72 H18 H36 H20</xm:sqref>
        </x14:dataValidation>
        <x14:dataValidation type="list" allowBlank="1" showInputMessage="1" showErrorMessage="1" xr:uid="{77AEAC47-4F07-4A55-B378-DA46AAE5A169}">
          <x14:formula1>
            <xm:f>'Drop downs'!$F$2:$F$6</xm:f>
          </x14:formula1>
          <xm:sqref>I8 I42 I77 I28 I54 I49 I47 I84 I57 I65 I72 I18 I36 I20</xm:sqref>
        </x14:dataValidation>
        <x14:dataValidation type="list" allowBlank="1" showInputMessage="1" showErrorMessage="1" xr:uid="{DBFB0732-370E-4C3E-8444-65F9CB313556}">
          <x14:formula1>
            <xm:f>'Drop downs'!$G$2:$G$7</xm:f>
          </x14:formula1>
          <xm:sqref>J8 J42 J77 J28 J54 J49 J47 J84 J57 J65 J72 J18 J36 J20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91F0-4C4C-4DDF-AF91-AD2296BC489B}">
  <sheetPr codeName="Sheet4"/>
  <dimension ref="C4:I44"/>
  <sheetViews>
    <sheetView topLeftCell="A13" zoomScaleNormal="100" workbookViewId="0">
      <selection activeCell="E44" sqref="E44"/>
    </sheetView>
  </sheetViews>
  <sheetFormatPr defaultColWidth="8.7265625" defaultRowHeight="14.5" x14ac:dyDescent="0.35"/>
  <cols>
    <col min="1" max="2" width="8.7265625" style="34"/>
    <col min="3" max="3" width="3" style="34" customWidth="1"/>
    <col min="4" max="4" width="13.08984375" style="34" customWidth="1"/>
    <col min="5" max="5" width="16.1796875" style="34" customWidth="1"/>
    <col min="6" max="6" width="12.26953125" style="34" customWidth="1"/>
    <col min="7" max="7" width="15.453125" style="34" customWidth="1"/>
    <col min="8" max="16384" width="8.7265625" style="34"/>
  </cols>
  <sheetData>
    <row r="4" spans="3:9" x14ac:dyDescent="0.35">
      <c r="C4" s="101"/>
      <c r="D4" s="102"/>
      <c r="E4" s="103"/>
      <c r="F4" s="103"/>
      <c r="G4" s="253"/>
      <c r="H4" s="254"/>
      <c r="I4" s="255"/>
    </row>
    <row r="5" spans="3:9" ht="24" customHeight="1" x14ac:dyDescent="0.35">
      <c r="C5" s="104"/>
      <c r="D5" s="246" t="s">
        <v>4</v>
      </c>
      <c r="E5" s="247" t="s">
        <v>5</v>
      </c>
      <c r="F5" s="248"/>
      <c r="G5" s="248"/>
      <c r="I5" s="256"/>
    </row>
    <row r="6" spans="3:9" ht="24" customHeight="1" x14ac:dyDescent="0.35">
      <c r="C6" s="104"/>
      <c r="D6" s="249"/>
      <c r="E6" s="247"/>
      <c r="F6" s="248"/>
      <c r="G6" s="248"/>
      <c r="I6" s="256"/>
    </row>
    <row r="7" spans="3:9" x14ac:dyDescent="0.35">
      <c r="C7" s="105"/>
      <c r="D7" s="246" t="s">
        <v>6</v>
      </c>
      <c r="E7" s="247">
        <v>5</v>
      </c>
      <c r="F7" s="248"/>
      <c r="G7" s="250"/>
      <c r="I7" s="256"/>
    </row>
    <row r="8" spans="3:9" x14ac:dyDescent="0.35">
      <c r="C8" s="104"/>
      <c r="D8" s="249"/>
      <c r="E8" s="247"/>
      <c r="F8" s="248"/>
      <c r="G8" s="250"/>
      <c r="I8" s="256"/>
    </row>
    <row r="9" spans="3:9" ht="48" customHeight="1" x14ac:dyDescent="0.35">
      <c r="C9" s="104"/>
      <c r="D9" s="246" t="s">
        <v>7</v>
      </c>
      <c r="E9" s="265" t="s">
        <v>867</v>
      </c>
      <c r="F9" s="265"/>
      <c r="G9" s="265"/>
      <c r="I9" s="256"/>
    </row>
    <row r="10" spans="3:9" ht="8.5" customHeight="1" x14ac:dyDescent="0.35">
      <c r="C10" s="104"/>
      <c r="D10" s="246"/>
      <c r="E10" s="247"/>
      <c r="F10" s="248"/>
      <c r="G10" s="250"/>
      <c r="I10" s="256"/>
    </row>
    <row r="11" spans="3:9" x14ac:dyDescent="0.35">
      <c r="C11" s="104"/>
      <c r="D11" s="249"/>
      <c r="E11" s="247"/>
      <c r="F11" s="248"/>
      <c r="G11" s="250"/>
      <c r="I11" s="256"/>
    </row>
    <row r="12" spans="3:9" ht="31" customHeight="1" x14ac:dyDescent="0.35">
      <c r="C12" s="104"/>
      <c r="D12" s="246" t="s">
        <v>8</v>
      </c>
      <c r="E12" s="247" t="s">
        <v>9</v>
      </c>
      <c r="F12" s="248"/>
      <c r="G12" s="250"/>
      <c r="I12" s="256"/>
    </row>
    <row r="13" spans="3:9" x14ac:dyDescent="0.35">
      <c r="C13" s="104"/>
      <c r="D13" s="246"/>
      <c r="E13" s="247"/>
      <c r="F13" s="248"/>
      <c r="G13" s="250"/>
      <c r="I13" s="256"/>
    </row>
    <row r="14" spans="3:9" x14ac:dyDescent="0.35">
      <c r="C14" s="104"/>
      <c r="D14" s="246"/>
      <c r="E14" s="247"/>
      <c r="F14" s="248"/>
      <c r="G14" s="250"/>
      <c r="I14" s="256"/>
    </row>
    <row r="15" spans="3:9" x14ac:dyDescent="0.35">
      <c r="C15" s="104"/>
      <c r="D15" s="249"/>
      <c r="E15" s="247"/>
      <c r="F15" s="248"/>
      <c r="G15" s="250"/>
      <c r="I15" s="256"/>
    </row>
    <row r="16" spans="3:9" ht="15.5" x14ac:dyDescent="0.35">
      <c r="C16" s="104"/>
      <c r="D16" s="246"/>
      <c r="E16" s="248"/>
      <c r="F16" s="251"/>
      <c r="G16" s="250"/>
      <c r="I16" s="256"/>
    </row>
    <row r="17" spans="3:9" x14ac:dyDescent="0.35">
      <c r="C17" s="104"/>
      <c r="D17" s="246" t="s">
        <v>10</v>
      </c>
      <c r="E17" s="252">
        <v>45968</v>
      </c>
      <c r="F17" s="248"/>
      <c r="G17" s="250"/>
      <c r="I17" s="256"/>
    </row>
    <row r="18" spans="3:9" ht="15.5" x14ac:dyDescent="0.35">
      <c r="C18" s="106"/>
      <c r="D18" s="107"/>
      <c r="E18" s="108"/>
      <c r="F18" s="108"/>
      <c r="G18" s="257"/>
      <c r="H18" s="258"/>
      <c r="I18" s="259"/>
    </row>
    <row r="22" spans="3:9" ht="36.65" customHeight="1" x14ac:dyDescent="0.35">
      <c r="C22" s="275" t="s">
        <v>11</v>
      </c>
      <c r="D22" s="275"/>
      <c r="E22" s="275"/>
      <c r="F22" s="275"/>
      <c r="G22" s="275"/>
      <c r="H22" s="275"/>
      <c r="I22" s="275"/>
    </row>
    <row r="23" spans="3:9" x14ac:dyDescent="0.35">
      <c r="C23" s="275"/>
      <c r="D23" s="275"/>
      <c r="E23" s="275"/>
      <c r="F23" s="275"/>
      <c r="G23" s="275"/>
      <c r="H23" s="275"/>
      <c r="I23" s="275"/>
    </row>
    <row r="24" spans="3:9" x14ac:dyDescent="0.35">
      <c r="C24" s="275"/>
      <c r="D24" s="275"/>
      <c r="E24" s="275"/>
      <c r="F24" s="275"/>
      <c r="G24" s="275"/>
      <c r="H24" s="275"/>
      <c r="I24" s="275"/>
    </row>
    <row r="25" spans="3:9" x14ac:dyDescent="0.35">
      <c r="C25" s="275"/>
      <c r="D25" s="275"/>
      <c r="E25" s="275"/>
      <c r="F25" s="275"/>
      <c r="G25" s="275"/>
      <c r="H25" s="275"/>
      <c r="I25" s="275"/>
    </row>
    <row r="26" spans="3:9" x14ac:dyDescent="0.35">
      <c r="C26" s="275"/>
      <c r="D26" s="275"/>
      <c r="E26" s="275"/>
      <c r="F26" s="275"/>
      <c r="G26" s="275"/>
      <c r="H26" s="275"/>
      <c r="I26" s="275"/>
    </row>
    <row r="27" spans="3:9" x14ac:dyDescent="0.35">
      <c r="C27" s="275"/>
      <c r="D27" s="275"/>
      <c r="E27" s="275"/>
      <c r="F27" s="275"/>
      <c r="G27" s="275"/>
      <c r="H27" s="275"/>
      <c r="I27" s="275"/>
    </row>
    <row r="28" spans="3:9" x14ac:dyDescent="0.35">
      <c r="C28" s="275"/>
      <c r="D28" s="275"/>
      <c r="E28" s="275"/>
      <c r="F28" s="275"/>
      <c r="G28" s="275"/>
      <c r="H28" s="275"/>
      <c r="I28" s="275"/>
    </row>
    <row r="29" spans="3:9" x14ac:dyDescent="0.35">
      <c r="C29" s="275"/>
      <c r="D29" s="275"/>
      <c r="E29" s="275"/>
      <c r="F29" s="275"/>
      <c r="G29" s="275"/>
      <c r="H29" s="275"/>
      <c r="I29" s="275"/>
    </row>
    <row r="30" spans="3:9" x14ac:dyDescent="0.35">
      <c r="C30" s="275"/>
      <c r="D30" s="275"/>
      <c r="E30" s="275"/>
      <c r="F30" s="275"/>
      <c r="G30" s="275"/>
      <c r="H30" s="275"/>
      <c r="I30" s="275"/>
    </row>
    <row r="31" spans="3:9" x14ac:dyDescent="0.35">
      <c r="C31" s="275"/>
      <c r="D31" s="275"/>
      <c r="E31" s="275"/>
      <c r="F31" s="275"/>
      <c r="G31" s="275"/>
      <c r="H31" s="275"/>
      <c r="I31" s="275"/>
    </row>
    <row r="32" spans="3:9" x14ac:dyDescent="0.35">
      <c r="C32" s="275"/>
      <c r="D32" s="275"/>
      <c r="E32" s="275"/>
      <c r="F32" s="275"/>
      <c r="G32" s="275"/>
      <c r="H32" s="275"/>
      <c r="I32" s="275"/>
    </row>
    <row r="33" spans="3:9" x14ac:dyDescent="0.35">
      <c r="C33" s="275"/>
      <c r="D33" s="275"/>
      <c r="E33" s="275"/>
      <c r="F33" s="275"/>
      <c r="G33" s="275"/>
      <c r="H33" s="275"/>
      <c r="I33" s="275"/>
    </row>
    <row r="34" spans="3:9" x14ac:dyDescent="0.35">
      <c r="C34" s="275"/>
      <c r="D34" s="275"/>
      <c r="E34" s="275"/>
      <c r="F34" s="275"/>
      <c r="G34" s="275"/>
      <c r="H34" s="275"/>
      <c r="I34" s="275"/>
    </row>
    <row r="35" spans="3:9" ht="31.5" customHeight="1" x14ac:dyDescent="0.35">
      <c r="C35" s="275"/>
      <c r="D35" s="275"/>
      <c r="E35" s="275"/>
      <c r="F35" s="275"/>
      <c r="G35" s="275"/>
      <c r="H35" s="275"/>
      <c r="I35" s="275"/>
    </row>
    <row r="38" spans="3:9" x14ac:dyDescent="0.35">
      <c r="C38" s="270" t="s">
        <v>12</v>
      </c>
      <c r="D38" s="271"/>
      <c r="E38" s="271"/>
      <c r="F38" s="271"/>
      <c r="G38" s="271"/>
      <c r="H38" s="271"/>
      <c r="I38" s="272"/>
    </row>
    <row r="39" spans="3:9" ht="25" x14ac:dyDescent="0.35">
      <c r="C39" s="266" t="s">
        <v>6</v>
      </c>
      <c r="D39" s="267"/>
      <c r="E39" s="109" t="s">
        <v>13</v>
      </c>
      <c r="F39" s="110" t="s">
        <v>14</v>
      </c>
      <c r="G39" s="111" t="s">
        <v>15</v>
      </c>
      <c r="H39" s="266" t="s">
        <v>16</v>
      </c>
      <c r="I39" s="267"/>
    </row>
    <row r="40" spans="3:9" x14ac:dyDescent="0.35">
      <c r="C40" s="268">
        <v>1</v>
      </c>
      <c r="D40" s="269"/>
      <c r="E40" s="112" t="s">
        <v>17</v>
      </c>
      <c r="F40" s="113">
        <v>45575</v>
      </c>
      <c r="G40" s="114" t="s">
        <v>18</v>
      </c>
      <c r="H40" s="268" t="s">
        <v>854</v>
      </c>
      <c r="I40" s="269"/>
    </row>
    <row r="41" spans="3:9" ht="25" x14ac:dyDescent="0.35">
      <c r="C41" s="268">
        <v>2</v>
      </c>
      <c r="D41" s="269"/>
      <c r="E41" s="112" t="s">
        <v>866</v>
      </c>
      <c r="F41" s="113">
        <v>45593</v>
      </c>
      <c r="G41" s="114" t="s">
        <v>18</v>
      </c>
      <c r="H41" s="268" t="s">
        <v>854</v>
      </c>
      <c r="I41" s="269"/>
    </row>
    <row r="42" spans="3:9" x14ac:dyDescent="0.35">
      <c r="C42" s="273">
        <v>3</v>
      </c>
      <c r="D42" s="274"/>
      <c r="E42" s="112" t="s">
        <v>869</v>
      </c>
      <c r="F42" s="113">
        <v>45698</v>
      </c>
      <c r="G42" s="114" t="s">
        <v>870</v>
      </c>
      <c r="H42" s="268" t="s">
        <v>871</v>
      </c>
      <c r="I42" s="269"/>
    </row>
    <row r="43" spans="3:9" ht="25" x14ac:dyDescent="0.35">
      <c r="C43" s="273">
        <v>4</v>
      </c>
      <c r="D43" s="274"/>
      <c r="E43" s="112" t="s">
        <v>877</v>
      </c>
      <c r="F43" s="113">
        <v>45798</v>
      </c>
      <c r="G43" s="114" t="s">
        <v>870</v>
      </c>
      <c r="H43" s="268" t="s">
        <v>871</v>
      </c>
      <c r="I43" s="269"/>
    </row>
    <row r="44" spans="3:9" x14ac:dyDescent="0.35">
      <c r="C44" s="273">
        <v>5</v>
      </c>
      <c r="D44" s="274"/>
      <c r="E44" s="112" t="s">
        <v>995</v>
      </c>
      <c r="F44" s="113">
        <v>45968</v>
      </c>
      <c r="G44" s="114" t="s">
        <v>870</v>
      </c>
      <c r="H44" s="268" t="s">
        <v>996</v>
      </c>
      <c r="I44" s="269"/>
    </row>
  </sheetData>
  <sheetProtection algorithmName="SHA-512" hashValue="tWYcgm9ErPoNdPIrwwDTHbSeu/kUmsZvFBW7QjRhmUczp2lN/QndS/xIBuxwruxpSACNGeoWmPrsBL8bXG/inA==" saltValue="u3gZZA4rmYJRK3X2YuH9+Q==" spinCount="100000" sheet="1" objects="1" scenarios="1"/>
  <mergeCells count="15">
    <mergeCell ref="C44:D44"/>
    <mergeCell ref="H44:I44"/>
    <mergeCell ref="C22:I35"/>
    <mergeCell ref="C43:D43"/>
    <mergeCell ref="H43:I43"/>
    <mergeCell ref="C41:D41"/>
    <mergeCell ref="H41:I41"/>
    <mergeCell ref="C42:D42"/>
    <mergeCell ref="H42:I42"/>
    <mergeCell ref="E9:G9"/>
    <mergeCell ref="C39:D39"/>
    <mergeCell ref="H39:I39"/>
    <mergeCell ref="C40:D40"/>
    <mergeCell ref="H40:I40"/>
    <mergeCell ref="C38:I3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82869-D6FE-4138-8691-2B7D2F2B9AAE}">
  <sheetPr codeName="Sheet88"/>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36" customWidth="1"/>
    <col min="10" max="10" width="20.7265625" style="126" customWidth="1"/>
    <col min="11" max="11" width="66.17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450</v>
      </c>
      <c r="D1" s="393"/>
      <c r="E1" s="393"/>
      <c r="F1" s="394"/>
      <c r="G1" s="227"/>
      <c r="I1" s="233"/>
      <c r="J1" s="128"/>
      <c r="K1" s="128"/>
    </row>
    <row r="2" spans="1:22" x14ac:dyDescent="0.6">
      <c r="A2" s="125" t="s">
        <v>21</v>
      </c>
      <c r="B2" s="129"/>
      <c r="C2" s="393" t="s">
        <v>395</v>
      </c>
      <c r="D2" s="393"/>
      <c r="E2" s="393"/>
      <c r="F2" s="394"/>
      <c r="I2" s="234"/>
      <c r="J2" s="130"/>
      <c r="K2" s="130"/>
    </row>
    <row r="3" spans="1:22" ht="150" customHeight="1" x14ac:dyDescent="0.6">
      <c r="A3" s="131" t="s">
        <v>22</v>
      </c>
      <c r="B3" s="132"/>
      <c r="C3" s="393" t="s">
        <v>451</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370</v>
      </c>
      <c r="G8" s="505" t="s">
        <v>358</v>
      </c>
      <c r="H8" s="493" t="s">
        <v>429</v>
      </c>
      <c r="I8" s="593" t="s">
        <v>357</v>
      </c>
      <c r="J8" s="475" t="s">
        <v>119</v>
      </c>
      <c r="K8" s="499" t="s">
        <v>755</v>
      </c>
      <c r="L8" s="475" t="s">
        <v>189</v>
      </c>
      <c r="M8" s="480"/>
      <c r="N8" s="454"/>
      <c r="R8" s="141" t="str">
        <f>IF(OR(J8='Drop downs'!$G$7,J8='Drop downs'!$G$5), B8&amp;": "&amp;K8&amp;CHAR(10),"")</f>
        <v/>
      </c>
      <c r="S8" s="141" t="str">
        <f>IF(J8='Drop downs'!$G$2,B8&amp;": "&amp;K8&amp;""," ")</f>
        <v xml:space="preserve"> </v>
      </c>
      <c r="T8" s="141" t="str">
        <f>IF(GR4_Building_Heights!E8='Drop downs'!$B$6,GR4_Building_Heights!B8&amp;": "&amp;GR4_Building_Heights!K8&amp;"","")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52" x14ac:dyDescent="0.6">
      <c r="A14" s="470"/>
      <c r="B14" s="503"/>
      <c r="C14" s="142" t="s">
        <v>263</v>
      </c>
      <c r="D14" s="142" t="s">
        <v>185</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3" t="s">
        <v>185</v>
      </c>
      <c r="E17" s="495"/>
      <c r="F17" s="495"/>
      <c r="G17" s="507"/>
      <c r="H17" s="495"/>
      <c r="I17" s="595"/>
      <c r="J17" s="428"/>
      <c r="K17" s="500"/>
      <c r="L17" s="428"/>
      <c r="M17" s="482"/>
      <c r="N17" s="456"/>
      <c r="R17" s="141"/>
      <c r="S17" s="141"/>
      <c r="T17" s="141"/>
    </row>
    <row r="18" spans="1:22" ht="99" customHeight="1" x14ac:dyDescent="0.6">
      <c r="A18" s="511" t="s">
        <v>267</v>
      </c>
      <c r="B18" s="472" t="s">
        <v>102</v>
      </c>
      <c r="C18" s="140" t="s">
        <v>268</v>
      </c>
      <c r="D18" s="140" t="s">
        <v>189</v>
      </c>
      <c r="E18" s="475" t="s">
        <v>88</v>
      </c>
      <c r="F18" s="475" t="s">
        <v>88</v>
      </c>
      <c r="G18" s="477" t="s">
        <v>88</v>
      </c>
      <c r="H18" s="475" t="s">
        <v>88</v>
      </c>
      <c r="I18" s="573" t="s">
        <v>88</v>
      </c>
      <c r="J18" s="622" t="s">
        <v>120</v>
      </c>
      <c r="K18" s="499" t="s">
        <v>367</v>
      </c>
      <c r="L18" s="475" t="s">
        <v>189</v>
      </c>
      <c r="M18" s="480"/>
      <c r="N18" s="454"/>
      <c r="R18" s="141" t="str">
        <f>IF(OR(J18='Drop downs'!$G$7,J18='Drop downs'!$G$5), B18&amp;": "&amp;K18&amp;CHAR(10),"")</f>
        <v/>
      </c>
      <c r="S18" s="141" t="str">
        <f>IF(J18='Drop downs'!$G$2,B18&amp;": "&amp;K18&amp;""," ")</f>
        <v xml:space="preserve"> </v>
      </c>
      <c r="T18" s="141" t="str">
        <f>IF(GR4_Building_Heights!E18='Drop downs'!$B$6,GR4_Building_Heights!B18&amp;": "&amp;GR4_Building_Heights!K18&amp;"","")</f>
        <v/>
      </c>
      <c r="U18" s="126" t="str">
        <f t="shared" ref="U18:U72" si="0">IF(M18&gt;0,B18&amp;":"&amp;M18&amp;"
","")</f>
        <v/>
      </c>
      <c r="V18" s="126" t="str">
        <f>IF(N18&gt;0,B18&amp;":"&amp;N18&amp;"
","")</f>
        <v/>
      </c>
    </row>
    <row r="19" spans="1:22" ht="96.75"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189</v>
      </c>
      <c r="E20" s="475" t="s">
        <v>88</v>
      </c>
      <c r="F20" s="475" t="s">
        <v>88</v>
      </c>
      <c r="G20" s="477" t="s">
        <v>88</v>
      </c>
      <c r="H20" s="475" t="s">
        <v>88</v>
      </c>
      <c r="I20" s="573" t="s">
        <v>88</v>
      </c>
      <c r="J20" s="622" t="s">
        <v>120</v>
      </c>
      <c r="K20" s="499" t="s">
        <v>367</v>
      </c>
      <c r="L20" s="475" t="s">
        <v>189</v>
      </c>
      <c r="M20" s="480"/>
      <c r="N20" s="454"/>
      <c r="R20" s="141" t="str">
        <f>IF(OR(J20='Drop downs'!$G$7,J20='Drop downs'!$G$5), B20&amp;": "&amp;K20&amp;CHAR(10),"")</f>
        <v/>
      </c>
      <c r="S20" s="141" t="str">
        <f>IF(J20='Drop downs'!$G$2,B20&amp;": "&amp;K20&amp;""," ")</f>
        <v xml:space="preserve"> </v>
      </c>
      <c r="T20" s="141" t="str">
        <f>IF(GR4_Building_Heights!E20='Drop downs'!$B$6,GR4_Building_Heights!B20&amp;": "&amp;GR4_Building_Heights!K20&amp;"","")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185</v>
      </c>
      <c r="E28" s="475" t="s">
        <v>353</v>
      </c>
      <c r="F28" s="475" t="s">
        <v>370</v>
      </c>
      <c r="G28" s="477" t="s">
        <v>358</v>
      </c>
      <c r="H28" s="480" t="s">
        <v>429</v>
      </c>
      <c r="I28" s="637" t="s">
        <v>357</v>
      </c>
      <c r="J28" s="640" t="s">
        <v>119</v>
      </c>
      <c r="K28" s="629" t="s">
        <v>452</v>
      </c>
      <c r="L28" s="475" t="s">
        <v>189</v>
      </c>
      <c r="M28" s="480"/>
      <c r="N28" s="454"/>
      <c r="R28" s="141" t="str">
        <f>IF(OR(J28='Drop downs'!$G$7,J28='Drop downs'!$G$5), B28&amp;": "&amp;K28&amp;CHAR(10),"")</f>
        <v/>
      </c>
      <c r="S28" s="141" t="str">
        <f>IF(J28='Drop downs'!$G$2,B28&amp;": "&amp;K28&amp;""," ")</f>
        <v xml:space="preserve"> </v>
      </c>
      <c r="T28" s="141" t="str">
        <f>IF(GR4_Building_Heights!E28='Drop downs'!$B$6,GR4_Building_Heights!B28&amp;": "&amp;GR4_Building_Heights!K28&amp;"","")</f>
        <v/>
      </c>
      <c r="U28" s="126" t="str">
        <f t="shared" si="0"/>
        <v/>
      </c>
      <c r="V28" s="126" t="str">
        <f>IF(N28&gt;0,B28&amp;":"&amp;N28&amp;"
","")</f>
        <v/>
      </c>
    </row>
    <row r="29" spans="1:22" ht="78" x14ac:dyDescent="0.6">
      <c r="A29" s="470"/>
      <c r="B29" s="473"/>
      <c r="C29" s="148" t="s">
        <v>281</v>
      </c>
      <c r="D29" s="145" t="s">
        <v>189</v>
      </c>
      <c r="E29" s="476"/>
      <c r="F29" s="476"/>
      <c r="G29" s="478"/>
      <c r="H29" s="481"/>
      <c r="I29" s="638"/>
      <c r="J29" s="641"/>
      <c r="K29" s="630"/>
      <c r="L29" s="476"/>
      <c r="M29" s="481"/>
      <c r="N29" s="455"/>
      <c r="R29" s="141"/>
      <c r="S29" s="141"/>
      <c r="T29" s="141"/>
    </row>
    <row r="30" spans="1:22" ht="52" x14ac:dyDescent="0.6">
      <c r="A30" s="470"/>
      <c r="B30" s="473"/>
      <c r="C30" s="148" t="s">
        <v>282</v>
      </c>
      <c r="D30" s="145" t="s">
        <v>189</v>
      </c>
      <c r="E30" s="476"/>
      <c r="F30" s="476"/>
      <c r="G30" s="478"/>
      <c r="H30" s="481"/>
      <c r="I30" s="638"/>
      <c r="J30" s="641"/>
      <c r="K30" s="630"/>
      <c r="L30" s="476"/>
      <c r="M30" s="481"/>
      <c r="N30" s="455"/>
      <c r="R30" s="141"/>
      <c r="S30" s="141"/>
      <c r="T30" s="141"/>
    </row>
    <row r="31" spans="1:22" ht="52" x14ac:dyDescent="0.6">
      <c r="A31" s="470"/>
      <c r="B31" s="473"/>
      <c r="C31" s="148" t="s">
        <v>283</v>
      </c>
      <c r="D31" s="145" t="s">
        <v>189</v>
      </c>
      <c r="E31" s="476"/>
      <c r="F31" s="476"/>
      <c r="G31" s="478"/>
      <c r="H31" s="481"/>
      <c r="I31" s="638"/>
      <c r="J31" s="641"/>
      <c r="K31" s="630"/>
      <c r="L31" s="476"/>
      <c r="M31" s="481"/>
      <c r="N31" s="455"/>
      <c r="R31" s="141"/>
      <c r="S31" s="141"/>
      <c r="T31" s="141"/>
    </row>
    <row r="32" spans="1:22" ht="52" x14ac:dyDescent="0.6">
      <c r="A32" s="470"/>
      <c r="B32" s="473"/>
      <c r="C32" s="148" t="s">
        <v>284</v>
      </c>
      <c r="D32" s="145" t="s">
        <v>189</v>
      </c>
      <c r="E32" s="476"/>
      <c r="F32" s="476"/>
      <c r="G32" s="478"/>
      <c r="H32" s="481"/>
      <c r="I32" s="638"/>
      <c r="J32" s="641"/>
      <c r="K32" s="630"/>
      <c r="L32" s="476"/>
      <c r="M32" s="481"/>
      <c r="N32" s="455"/>
      <c r="R32" s="141"/>
      <c r="S32" s="141"/>
      <c r="T32" s="141"/>
    </row>
    <row r="33" spans="1:22" ht="26" x14ac:dyDescent="0.6">
      <c r="A33" s="470"/>
      <c r="B33" s="473"/>
      <c r="C33" s="148" t="s">
        <v>285</v>
      </c>
      <c r="D33" s="145" t="s">
        <v>189</v>
      </c>
      <c r="E33" s="476"/>
      <c r="F33" s="476"/>
      <c r="G33" s="478"/>
      <c r="H33" s="481"/>
      <c r="I33" s="638"/>
      <c r="J33" s="641"/>
      <c r="K33" s="630"/>
      <c r="L33" s="476"/>
      <c r="M33" s="481"/>
      <c r="N33" s="455"/>
      <c r="R33" s="141"/>
      <c r="S33" s="141"/>
      <c r="T33" s="141"/>
    </row>
    <row r="34" spans="1:22" ht="52" x14ac:dyDescent="0.6">
      <c r="A34" s="470"/>
      <c r="B34" s="473"/>
      <c r="C34" s="148" t="s">
        <v>286</v>
      </c>
      <c r="D34" s="145" t="s">
        <v>189</v>
      </c>
      <c r="E34" s="476"/>
      <c r="F34" s="476"/>
      <c r="G34" s="478"/>
      <c r="H34" s="481"/>
      <c r="I34" s="638"/>
      <c r="J34" s="641"/>
      <c r="K34" s="630"/>
      <c r="L34" s="476"/>
      <c r="M34" s="481"/>
      <c r="N34" s="455"/>
      <c r="R34" s="141"/>
      <c r="S34" s="141"/>
      <c r="T34" s="141"/>
    </row>
    <row r="35" spans="1:22" ht="52.5" thickBot="1" x14ac:dyDescent="0.65">
      <c r="A35" s="517"/>
      <c r="B35" s="474"/>
      <c r="C35" s="149" t="s">
        <v>287</v>
      </c>
      <c r="D35" s="145" t="s">
        <v>189</v>
      </c>
      <c r="E35" s="483"/>
      <c r="F35" s="483"/>
      <c r="G35" s="519"/>
      <c r="H35" s="492"/>
      <c r="I35" s="639"/>
      <c r="J35" s="642"/>
      <c r="K35" s="636"/>
      <c r="L35" s="483"/>
      <c r="M35" s="492"/>
      <c r="N35" s="464"/>
      <c r="R35" s="141"/>
      <c r="S35" s="141"/>
      <c r="T35" s="141"/>
    </row>
    <row r="36" spans="1:22" ht="52" x14ac:dyDescent="0.6">
      <c r="A36" s="516" t="s">
        <v>288</v>
      </c>
      <c r="B36" s="472" t="s">
        <v>105</v>
      </c>
      <c r="C36" s="150" t="s">
        <v>289</v>
      </c>
      <c r="D36" s="150" t="s">
        <v>185</v>
      </c>
      <c r="E36" s="475" t="s">
        <v>364</v>
      </c>
      <c r="F36" s="475" t="s">
        <v>354</v>
      </c>
      <c r="G36" s="477" t="s">
        <v>358</v>
      </c>
      <c r="H36" s="475" t="s">
        <v>429</v>
      </c>
      <c r="I36" s="570" t="s">
        <v>357</v>
      </c>
      <c r="J36" s="487" t="s">
        <v>119</v>
      </c>
      <c r="K36" s="499" t="s">
        <v>453</v>
      </c>
      <c r="L36" s="487" t="s">
        <v>189</v>
      </c>
      <c r="M36" s="491"/>
      <c r="N36" s="463"/>
      <c r="R36" s="141" t="str">
        <f>IF(OR(J36='Drop downs'!$G$7,J36='Drop downs'!$G$5), B36&amp;": "&amp;K36&amp;CHAR(10),"")</f>
        <v/>
      </c>
      <c r="S36" s="141" t="str">
        <f>IF(J36='Drop downs'!$G$2,B36&amp;": "&amp;K36&amp;""," ")</f>
        <v xml:space="preserve"> </v>
      </c>
      <c r="T36" s="141" t="str">
        <f>IF(GR4_Building_Heights!E36='Drop downs'!$B$6,GR4_Building_Heights!B36&amp;": "&amp;GR4_Building_Heights!K36&amp;"","")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517"/>
      <c r="B41" s="474"/>
      <c r="C41" s="151" t="s">
        <v>294</v>
      </c>
      <c r="D41" s="145" t="s">
        <v>189</v>
      </c>
      <c r="E41" s="428"/>
      <c r="F41" s="428"/>
      <c r="G41" s="479"/>
      <c r="H41" s="428"/>
      <c r="I41" s="574"/>
      <c r="J41" s="428"/>
      <c r="K41" s="500"/>
      <c r="L41" s="483"/>
      <c r="M41" s="492"/>
      <c r="N41" s="464"/>
      <c r="R41" s="141"/>
      <c r="S41" s="141"/>
      <c r="T41" s="141"/>
    </row>
    <row r="42" spans="1:22" ht="78" x14ac:dyDescent="0.6">
      <c r="A42" s="516" t="s">
        <v>295</v>
      </c>
      <c r="B42" s="472" t="s">
        <v>106</v>
      </c>
      <c r="C42" s="150" t="s">
        <v>296</v>
      </c>
      <c r="D42" s="150" t="s">
        <v>189</v>
      </c>
      <c r="E42" s="475" t="s">
        <v>88</v>
      </c>
      <c r="F42" s="475" t="s">
        <v>88</v>
      </c>
      <c r="G42" s="477" t="s">
        <v>88</v>
      </c>
      <c r="H42" s="475" t="s">
        <v>88</v>
      </c>
      <c r="I42" s="626" t="s">
        <v>88</v>
      </c>
      <c r="J42" s="635" t="s">
        <v>120</v>
      </c>
      <c r="K42" s="629" t="s">
        <v>367</v>
      </c>
      <c r="L42" s="487" t="s">
        <v>189</v>
      </c>
      <c r="M42" s="491"/>
      <c r="N42" s="463"/>
      <c r="R42" s="141" t="str">
        <f>IF(OR(J42='Drop downs'!$G$7,J42='Drop downs'!$G$5), B42&amp;": "&amp;K42&amp;CHAR(10),"")</f>
        <v/>
      </c>
      <c r="S42" s="141" t="str">
        <f>IF(J42='Drop downs'!$G$2,B42&amp;": "&amp;K42&amp;""," ")</f>
        <v xml:space="preserve"> </v>
      </c>
      <c r="T42" s="141" t="str">
        <f>IF(GR4_Building_Heights!E42='Drop downs'!$B$6,GR4_Building_Heights!B42&amp;": "&amp;GR4_Building_Heights!K42&amp;"","")</f>
        <v/>
      </c>
      <c r="U42" s="126" t="str">
        <f t="shared" si="0"/>
        <v/>
      </c>
      <c r="V42" s="126" t="str">
        <f>IF(N42&gt;0,B42&amp;":"&amp;N42&amp;"
","")</f>
        <v/>
      </c>
    </row>
    <row r="43" spans="1:22" ht="52" x14ac:dyDescent="0.6">
      <c r="A43" s="470"/>
      <c r="B43" s="473"/>
      <c r="C43" s="145" t="s">
        <v>297</v>
      </c>
      <c r="D43" s="145" t="s">
        <v>189</v>
      </c>
      <c r="E43" s="476"/>
      <c r="F43" s="476"/>
      <c r="G43" s="478"/>
      <c r="H43" s="476"/>
      <c r="I43" s="627"/>
      <c r="J43" s="624"/>
      <c r="K43" s="630"/>
      <c r="L43" s="476"/>
      <c r="M43" s="481"/>
      <c r="N43" s="455"/>
      <c r="R43" s="141"/>
      <c r="S43" s="141"/>
      <c r="T43" s="141"/>
    </row>
    <row r="44" spans="1:22" ht="52" x14ac:dyDescent="0.6">
      <c r="A44" s="470"/>
      <c r="B44" s="473"/>
      <c r="C44" s="145" t="s">
        <v>298</v>
      </c>
      <c r="D44" s="145" t="s">
        <v>189</v>
      </c>
      <c r="E44" s="476"/>
      <c r="F44" s="476"/>
      <c r="G44" s="478"/>
      <c r="H44" s="476"/>
      <c r="I44" s="627"/>
      <c r="J44" s="624"/>
      <c r="K44" s="630"/>
      <c r="L44" s="476"/>
      <c r="M44" s="481"/>
      <c r="N44" s="455"/>
      <c r="R44" s="141"/>
      <c r="S44" s="141"/>
      <c r="T44" s="141"/>
    </row>
    <row r="45" spans="1:22" ht="52" x14ac:dyDescent="0.6">
      <c r="A45" s="470"/>
      <c r="B45" s="473"/>
      <c r="C45" s="145" t="s">
        <v>299</v>
      </c>
      <c r="D45" s="145" t="s">
        <v>189</v>
      </c>
      <c r="E45" s="476"/>
      <c r="F45" s="476"/>
      <c r="G45" s="478"/>
      <c r="H45" s="476"/>
      <c r="I45" s="627"/>
      <c r="J45" s="624"/>
      <c r="K45" s="630"/>
      <c r="L45" s="476"/>
      <c r="M45" s="481"/>
      <c r="N45" s="455"/>
      <c r="R45" s="141"/>
      <c r="S45" s="141"/>
      <c r="T45" s="141"/>
    </row>
    <row r="46" spans="1:22" ht="78.5" thickBot="1" x14ac:dyDescent="0.65">
      <c r="A46" s="517"/>
      <c r="B46" s="474"/>
      <c r="C46" s="151" t="s">
        <v>300</v>
      </c>
      <c r="D46" s="145" t="s">
        <v>189</v>
      </c>
      <c r="E46" s="483"/>
      <c r="F46" s="483"/>
      <c r="G46" s="519"/>
      <c r="H46" s="483"/>
      <c r="I46" s="634"/>
      <c r="J46" s="625"/>
      <c r="K46" s="636"/>
      <c r="L46" s="483"/>
      <c r="M46" s="492"/>
      <c r="N46" s="464"/>
      <c r="R46" s="141"/>
      <c r="S46" s="141"/>
      <c r="T46" s="141"/>
    </row>
    <row r="47" spans="1:22" ht="157.5" customHeight="1" x14ac:dyDescent="0.6">
      <c r="A47" s="516" t="s">
        <v>301</v>
      </c>
      <c r="B47" s="472" t="s">
        <v>107</v>
      </c>
      <c r="C47" s="150" t="s">
        <v>302</v>
      </c>
      <c r="D47" s="150" t="s">
        <v>185</v>
      </c>
      <c r="E47" s="487" t="s">
        <v>353</v>
      </c>
      <c r="F47" s="487" t="s">
        <v>354</v>
      </c>
      <c r="G47" s="518" t="s">
        <v>358</v>
      </c>
      <c r="H47" s="487" t="s">
        <v>429</v>
      </c>
      <c r="I47" s="632" t="s">
        <v>357</v>
      </c>
      <c r="J47" s="623" t="s">
        <v>119</v>
      </c>
      <c r="K47" s="633" t="s">
        <v>454</v>
      </c>
      <c r="L47" s="487" t="s">
        <v>189</v>
      </c>
      <c r="M47" s="491"/>
      <c r="N47" s="463"/>
      <c r="R47" s="141" t="str">
        <f>IF(OR(J47='Drop downs'!$G$7,J47='Drop downs'!$G$5), B47&amp;": "&amp;K47&amp;CHAR(10),"")</f>
        <v/>
      </c>
      <c r="S47" s="141" t="str">
        <f>IF(J47='Drop downs'!$G$2,B47&amp;": "&amp;K47&amp;""," ")</f>
        <v xml:space="preserve"> </v>
      </c>
      <c r="T47" s="141" t="str">
        <f>IF(GR4_Building_Heights!E47='Drop downs'!$B$6,GR4_Building_Heights!B47&amp;": "&amp;GR4_Building_Heights!K47&amp;"","")</f>
        <v/>
      </c>
      <c r="U47" s="126" t="str">
        <f t="shared" si="0"/>
        <v/>
      </c>
      <c r="V47" s="126" t="str">
        <f>IF(N47&gt;0,B47&amp;":"&amp;N47&amp;"
","")</f>
        <v/>
      </c>
    </row>
    <row r="48" spans="1:22" ht="137.25" customHeight="1" thickBot="1" x14ac:dyDescent="0.65">
      <c r="A48" s="471"/>
      <c r="B48" s="474"/>
      <c r="C48" s="146" t="s">
        <v>303</v>
      </c>
      <c r="D48" s="146" t="s">
        <v>185</v>
      </c>
      <c r="E48" s="428"/>
      <c r="F48" s="428"/>
      <c r="G48" s="479"/>
      <c r="H48" s="428"/>
      <c r="I48" s="628"/>
      <c r="J48" s="625"/>
      <c r="K48" s="631"/>
      <c r="L48" s="428"/>
      <c r="M48" s="482"/>
      <c r="N48" s="456"/>
      <c r="R48" s="141" t="str">
        <f>IF(OR(J48='Drop downs'!$G$7,J48='Drop downs'!$G$5), B48&amp;": "&amp;K48&amp;CHAR(10),"")</f>
        <v/>
      </c>
      <c r="S48" s="141" t="str">
        <f>IF(J48='Drop downs'!$G$2,B48&amp;": "&amp;K48&amp;""," ")</f>
        <v xml:space="preserve"> </v>
      </c>
      <c r="T48" s="141" t="str">
        <f>IF(GR4_Building_Heights!E48='Drop downs'!$B$6,GR4_Building_Heights!B48&amp;": "&amp;GR4_Building_Heights!K48&amp;"","")</f>
        <v xml:space="preserve">: </v>
      </c>
    </row>
    <row r="49" spans="1:22" ht="78" x14ac:dyDescent="0.6">
      <c r="A49" s="469" t="s">
        <v>304</v>
      </c>
      <c r="B49" s="472" t="s">
        <v>108</v>
      </c>
      <c r="C49" s="140" t="s">
        <v>305</v>
      </c>
      <c r="D49" s="140" t="s">
        <v>189</v>
      </c>
      <c r="E49" s="475" t="s">
        <v>88</v>
      </c>
      <c r="F49" s="475" t="s">
        <v>88</v>
      </c>
      <c r="G49" s="477" t="s">
        <v>88</v>
      </c>
      <c r="H49" s="410" t="s">
        <v>88</v>
      </c>
      <c r="I49" s="626" t="s">
        <v>88</v>
      </c>
      <c r="J49" s="623" t="s">
        <v>120</v>
      </c>
      <c r="K49" s="629" t="s">
        <v>367</v>
      </c>
      <c r="L49" s="475" t="s">
        <v>189</v>
      </c>
      <c r="M49" s="480"/>
      <c r="N49" s="454"/>
      <c r="R49" s="141" t="str">
        <f>IF(OR(J49='Drop downs'!$G$7,J49='Drop downs'!$G$5), B49&amp;": "&amp;K49&amp;CHAR(10),"")</f>
        <v/>
      </c>
      <c r="S49" s="141" t="str">
        <f>IF(J49='Drop downs'!$G$2,B49&amp;": "&amp;K49&amp;""," ")</f>
        <v xml:space="preserve"> </v>
      </c>
      <c r="T49" s="141" t="str">
        <f>IF(GR4_Building_Heights!E49='Drop downs'!$B$6,GR4_Building_Heights!B49&amp;": "&amp;GR4_Building_Heights!K49&amp;"","")</f>
        <v/>
      </c>
      <c r="U49" s="126" t="str">
        <f t="shared" si="0"/>
        <v/>
      </c>
      <c r="V49" s="126" t="str">
        <f>IF(N49&gt;0,B49&amp;":"&amp;N49&amp;"
","")</f>
        <v/>
      </c>
    </row>
    <row r="50" spans="1:22" ht="52" x14ac:dyDescent="0.6">
      <c r="A50" s="470"/>
      <c r="B50" s="473"/>
      <c r="C50" s="142" t="s">
        <v>306</v>
      </c>
      <c r="D50" s="142" t="s">
        <v>189</v>
      </c>
      <c r="E50" s="476"/>
      <c r="F50" s="476"/>
      <c r="G50" s="478"/>
      <c r="H50" s="524"/>
      <c r="I50" s="627"/>
      <c r="J50" s="624"/>
      <c r="K50" s="630"/>
      <c r="L50" s="476"/>
      <c r="M50" s="481"/>
      <c r="N50" s="455"/>
      <c r="R50" s="141"/>
      <c r="S50" s="141"/>
      <c r="T50" s="141"/>
    </row>
    <row r="51" spans="1:22" ht="47.25" customHeight="1" x14ac:dyDescent="0.6">
      <c r="A51" s="470"/>
      <c r="B51" s="473"/>
      <c r="C51" s="152" t="s">
        <v>307</v>
      </c>
      <c r="D51" s="142" t="s">
        <v>189</v>
      </c>
      <c r="E51" s="476"/>
      <c r="F51" s="476"/>
      <c r="G51" s="478"/>
      <c r="H51" s="524"/>
      <c r="I51" s="627"/>
      <c r="J51" s="624"/>
      <c r="K51" s="630"/>
      <c r="L51" s="476"/>
      <c r="M51" s="481"/>
      <c r="N51" s="455"/>
      <c r="R51" s="141"/>
      <c r="S51" s="141"/>
      <c r="T51" s="141"/>
    </row>
    <row r="52" spans="1:22" ht="26" x14ac:dyDescent="0.6">
      <c r="A52" s="470"/>
      <c r="B52" s="473"/>
      <c r="C52" s="142" t="s">
        <v>308</v>
      </c>
      <c r="D52" s="142" t="s">
        <v>189</v>
      </c>
      <c r="E52" s="476"/>
      <c r="F52" s="476"/>
      <c r="G52" s="478"/>
      <c r="H52" s="524"/>
      <c r="I52" s="627"/>
      <c r="J52" s="624"/>
      <c r="K52" s="630"/>
      <c r="L52" s="476"/>
      <c r="M52" s="481"/>
      <c r="N52" s="455"/>
      <c r="R52" s="141"/>
      <c r="S52" s="141"/>
      <c r="T52" s="141"/>
    </row>
    <row r="53" spans="1:22" ht="26.5" thickBot="1" x14ac:dyDescent="0.65">
      <c r="A53" s="471"/>
      <c r="B53" s="474"/>
      <c r="C53" s="143" t="s">
        <v>309</v>
      </c>
      <c r="D53" s="142" t="s">
        <v>189</v>
      </c>
      <c r="E53" s="428"/>
      <c r="F53" s="428"/>
      <c r="G53" s="479"/>
      <c r="H53" s="525"/>
      <c r="I53" s="628"/>
      <c r="J53" s="625"/>
      <c r="K53" s="631"/>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573" t="s">
        <v>88</v>
      </c>
      <c r="J54" s="623" t="s">
        <v>120</v>
      </c>
      <c r="K54" s="499" t="s">
        <v>367</v>
      </c>
      <c r="L54" s="475" t="s">
        <v>189</v>
      </c>
      <c r="M54" s="480"/>
      <c r="N54" s="454"/>
      <c r="R54" s="141" t="str">
        <f>IF(OR(J54='Drop downs'!$G$7,J54='Drop downs'!$G$5), B54&amp;": "&amp;K54&amp;CHAR(10),"")</f>
        <v/>
      </c>
      <c r="S54" s="141" t="str">
        <f>IF(J54='Drop downs'!$G$2,B54&amp;": "&amp;K54&amp;""," ")</f>
        <v xml:space="preserve"> </v>
      </c>
      <c r="T54" s="141" t="str">
        <f>IF(GR4_Building_Heights!E54='Drop downs'!$B$6,GR4_Building_Heights!B54&amp;": "&amp;GR4_Building_Heights!K54&amp;"","")</f>
        <v/>
      </c>
      <c r="U54" s="126" t="str">
        <f t="shared" si="0"/>
        <v/>
      </c>
      <c r="V54" s="126" t="str">
        <f>IF(N54&gt;0,B54&amp;":"&amp;N54&amp;"
","")</f>
        <v/>
      </c>
    </row>
    <row r="55" spans="1:22" ht="86.25" customHeight="1" x14ac:dyDescent="0.6">
      <c r="A55" s="470"/>
      <c r="B55" s="473"/>
      <c r="C55" s="154" t="s">
        <v>312</v>
      </c>
      <c r="D55" s="142" t="s">
        <v>189</v>
      </c>
      <c r="E55" s="476"/>
      <c r="F55" s="476"/>
      <c r="G55" s="478"/>
      <c r="H55" s="476"/>
      <c r="I55" s="571"/>
      <c r="J55" s="624"/>
      <c r="K55" s="489"/>
      <c r="L55" s="476"/>
      <c r="M55" s="481"/>
      <c r="N55" s="455"/>
      <c r="R55" s="141"/>
      <c r="S55" s="141"/>
      <c r="T55" s="141"/>
    </row>
    <row r="56" spans="1:22" ht="78.5" thickBot="1" x14ac:dyDescent="0.65">
      <c r="A56" s="471"/>
      <c r="B56" s="474"/>
      <c r="C56" s="155" t="s">
        <v>313</v>
      </c>
      <c r="D56" s="143" t="s">
        <v>189</v>
      </c>
      <c r="E56" s="428"/>
      <c r="F56" s="428"/>
      <c r="G56" s="479"/>
      <c r="H56" s="428"/>
      <c r="I56" s="574"/>
      <c r="J56" s="625"/>
      <c r="K56" s="500"/>
      <c r="L56" s="428"/>
      <c r="M56" s="482"/>
      <c r="N56" s="456"/>
      <c r="R56" s="141"/>
      <c r="S56" s="141"/>
      <c r="T56" s="141"/>
    </row>
    <row r="57" spans="1:22" ht="26" x14ac:dyDescent="0.6">
      <c r="A57" s="469" t="s">
        <v>314</v>
      </c>
      <c r="B57" s="472" t="s">
        <v>110</v>
      </c>
      <c r="C57" s="140" t="s">
        <v>315</v>
      </c>
      <c r="D57" s="140" t="s">
        <v>189</v>
      </c>
      <c r="E57" s="475" t="s">
        <v>88</v>
      </c>
      <c r="F57" s="475" t="s">
        <v>88</v>
      </c>
      <c r="G57" s="477" t="s">
        <v>88</v>
      </c>
      <c r="H57" s="475" t="s">
        <v>88</v>
      </c>
      <c r="I57" s="573"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IF(GR4_Building_Heights!E57='Drop downs'!$B$6,GR4_Building_Heights!B57&amp;": "&amp;GR4_Building_Heights!K57&amp;"","")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R58" s="141"/>
      <c r="S58" s="141"/>
      <c r="T58" s="141"/>
    </row>
    <row r="59" spans="1:22" ht="26" x14ac:dyDescent="0.6">
      <c r="A59" s="470"/>
      <c r="B59" s="473"/>
      <c r="C59" s="142" t="s">
        <v>317</v>
      </c>
      <c r="D59" s="142" t="s">
        <v>189</v>
      </c>
      <c r="E59" s="476"/>
      <c r="F59" s="476"/>
      <c r="G59" s="478"/>
      <c r="H59" s="476"/>
      <c r="I59" s="571"/>
      <c r="J59" s="476"/>
      <c r="K59" s="489"/>
      <c r="L59" s="476"/>
      <c r="M59" s="481"/>
      <c r="N59" s="455"/>
      <c r="R59" s="141"/>
      <c r="S59" s="141"/>
      <c r="T59" s="141"/>
    </row>
    <row r="60" spans="1:22" ht="52" x14ac:dyDescent="0.6">
      <c r="A60" s="470"/>
      <c r="B60" s="473"/>
      <c r="C60" s="142" t="s">
        <v>318</v>
      </c>
      <c r="D60" s="142" t="s">
        <v>189</v>
      </c>
      <c r="E60" s="476"/>
      <c r="F60" s="476"/>
      <c r="G60" s="478"/>
      <c r="H60" s="476"/>
      <c r="I60" s="571"/>
      <c r="J60" s="476"/>
      <c r="K60" s="489"/>
      <c r="L60" s="476"/>
      <c r="M60" s="481"/>
      <c r="N60" s="455"/>
      <c r="R60" s="141"/>
      <c r="S60" s="141"/>
      <c r="T60" s="141"/>
    </row>
    <row r="61" spans="1:22" ht="26" x14ac:dyDescent="0.6">
      <c r="A61" s="470"/>
      <c r="B61" s="473"/>
      <c r="C61" s="142" t="s">
        <v>319</v>
      </c>
      <c r="D61" s="142" t="s">
        <v>189</v>
      </c>
      <c r="E61" s="476"/>
      <c r="F61" s="476"/>
      <c r="G61" s="478"/>
      <c r="H61" s="476"/>
      <c r="I61" s="571"/>
      <c r="J61" s="476"/>
      <c r="K61" s="489"/>
      <c r="L61" s="476"/>
      <c r="M61" s="481"/>
      <c r="N61" s="455"/>
      <c r="R61" s="141"/>
      <c r="S61" s="141"/>
      <c r="T61" s="141"/>
    </row>
    <row r="62" spans="1:22" ht="26"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189</v>
      </c>
      <c r="E63" s="476"/>
      <c r="F63" s="476"/>
      <c r="G63" s="478"/>
      <c r="H63" s="476"/>
      <c r="I63" s="571"/>
      <c r="J63" s="476"/>
      <c r="K63" s="489"/>
      <c r="L63" s="476"/>
      <c r="M63" s="481"/>
      <c r="N63" s="455"/>
      <c r="R63" s="141"/>
      <c r="S63" s="141"/>
      <c r="T63" s="141"/>
    </row>
    <row r="64" spans="1:22" ht="26.5" thickBot="1" x14ac:dyDescent="0.65">
      <c r="A64" s="471"/>
      <c r="B64" s="474"/>
      <c r="C64" s="143" t="s">
        <v>322</v>
      </c>
      <c r="D64" s="142" t="s">
        <v>189</v>
      </c>
      <c r="E64" s="428"/>
      <c r="F64" s="428"/>
      <c r="G64" s="479"/>
      <c r="H64" s="428"/>
      <c r="I64" s="574"/>
      <c r="J64" s="428"/>
      <c r="K64" s="500"/>
      <c r="L64" s="428"/>
      <c r="M64" s="482"/>
      <c r="N64" s="456"/>
      <c r="R64" s="141"/>
      <c r="S64" s="141"/>
      <c r="T64" s="141"/>
    </row>
    <row r="65" spans="1:22" ht="52" x14ac:dyDescent="0.6">
      <c r="A65" s="469" t="s">
        <v>843</v>
      </c>
      <c r="B65" s="472" t="s">
        <v>111</v>
      </c>
      <c r="C65" s="147" t="s">
        <v>845</v>
      </c>
      <c r="D65" s="140" t="s">
        <v>185</v>
      </c>
      <c r="E65" s="475" t="s">
        <v>353</v>
      </c>
      <c r="F65" s="475" t="s">
        <v>370</v>
      </c>
      <c r="G65" s="477" t="s">
        <v>358</v>
      </c>
      <c r="H65" s="475" t="s">
        <v>429</v>
      </c>
      <c r="I65" s="573" t="s">
        <v>357</v>
      </c>
      <c r="J65" s="622" t="s">
        <v>119</v>
      </c>
      <c r="K65" s="499" t="s">
        <v>841</v>
      </c>
      <c r="L65" s="475" t="s">
        <v>189</v>
      </c>
      <c r="M65" s="480"/>
      <c r="N65" s="454"/>
      <c r="R65" s="141" t="str">
        <f>IF(OR(J65='Drop downs'!$G$7,J65='Drop downs'!$G$5), B65&amp;": "&amp;K65&amp;CHAR(10),"")</f>
        <v/>
      </c>
      <c r="S65" s="141" t="str">
        <f>IF(J65='Drop downs'!$G$2,B65&amp;": "&amp;K65&amp;""," ")</f>
        <v xml:space="preserve"> </v>
      </c>
      <c r="T65" s="141" t="str">
        <f>IF(GR4_Building_Heights!E65='Drop downs'!$B$6,GR4_Building_Heights!B65&amp;": "&amp;GR4_Building_Heights!K65&amp;"","")</f>
        <v/>
      </c>
      <c r="U65" s="126" t="str">
        <f t="shared" si="0"/>
        <v/>
      </c>
      <c r="V65" s="126" t="str">
        <f>IF(N65&gt;0,B65&amp;":"&amp;N65&amp;"
","")</f>
        <v/>
      </c>
    </row>
    <row r="66" spans="1:22" ht="26" x14ac:dyDescent="0.6">
      <c r="A66" s="470"/>
      <c r="B66" s="473"/>
      <c r="C66" s="148" t="s">
        <v>325</v>
      </c>
      <c r="D66" s="142" t="s">
        <v>189</v>
      </c>
      <c r="E66" s="476"/>
      <c r="F66" s="476"/>
      <c r="G66" s="478"/>
      <c r="H66" s="476"/>
      <c r="I66" s="571"/>
      <c r="J66" s="476"/>
      <c r="K66" s="489"/>
      <c r="L66" s="476"/>
      <c r="M66" s="481"/>
      <c r="N66" s="455"/>
      <c r="R66" s="141"/>
      <c r="S66" s="141"/>
      <c r="T66" s="141"/>
    </row>
    <row r="67" spans="1:22" ht="78"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ht="26" x14ac:dyDescent="0.6">
      <c r="A69" s="470"/>
      <c r="B69" s="473"/>
      <c r="C69" s="148" t="s">
        <v>846</v>
      </c>
      <c r="D69" s="142" t="s">
        <v>189</v>
      </c>
      <c r="E69" s="476"/>
      <c r="F69" s="476"/>
      <c r="G69" s="478"/>
      <c r="H69" s="476"/>
      <c r="I69" s="571"/>
      <c r="J69" s="476"/>
      <c r="K69" s="489"/>
      <c r="L69" s="476"/>
      <c r="M69" s="481"/>
      <c r="N69" s="455"/>
      <c r="R69" s="141"/>
      <c r="S69" s="141"/>
      <c r="T69" s="141"/>
    </row>
    <row r="70" spans="1:22" ht="26"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90" customHeight="1" x14ac:dyDescent="0.6">
      <c r="A72" s="469" t="s">
        <v>331</v>
      </c>
      <c r="B72" s="472" t="s">
        <v>112</v>
      </c>
      <c r="C72" s="147" t="s">
        <v>332</v>
      </c>
      <c r="D72" s="140" t="s">
        <v>185</v>
      </c>
      <c r="E72" s="475" t="s">
        <v>353</v>
      </c>
      <c r="F72" s="475" t="s">
        <v>354</v>
      </c>
      <c r="G72" s="477" t="s">
        <v>358</v>
      </c>
      <c r="H72" s="475" t="s">
        <v>429</v>
      </c>
      <c r="I72" s="573" t="s">
        <v>368</v>
      </c>
      <c r="J72" s="622" t="s">
        <v>249</v>
      </c>
      <c r="K72" s="604" t="s">
        <v>455</v>
      </c>
      <c r="L72" s="475" t="s">
        <v>189</v>
      </c>
      <c r="M72" s="480"/>
      <c r="N72" s="454"/>
      <c r="R72" s="141" t="str">
        <f>IF(OR(J72='Drop downs'!$G$7,J72='Drop downs'!$G$5), B72&amp;": "&amp;K72&amp;CHAR(10),"")</f>
        <v/>
      </c>
      <c r="S72" s="141" t="str">
        <f>IF(J72='Drop downs'!$G$2,B72&amp;": "&amp;K72&amp;""," ")</f>
        <v>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v>
      </c>
      <c r="T72" s="141" t="str">
        <f>IF(GR4_Building_Heights!E72='Drop downs'!$B$6,GR4_Building_Heights!B72&amp;": "&amp;GR4_Building_Heights!K72&amp;"","")</f>
        <v/>
      </c>
      <c r="U72" s="126" t="str">
        <f t="shared" si="0"/>
        <v/>
      </c>
      <c r="V72" s="126" t="str">
        <f>IF(N72&gt;0,B72&amp;":"&amp;N72&amp;"
","")</f>
        <v/>
      </c>
    </row>
    <row r="73" spans="1:22" ht="129" customHeight="1" x14ac:dyDescent="0.6">
      <c r="A73" s="470"/>
      <c r="B73" s="473"/>
      <c r="C73" s="148" t="s">
        <v>333</v>
      </c>
      <c r="D73" s="142" t="s">
        <v>185</v>
      </c>
      <c r="E73" s="476"/>
      <c r="F73" s="476"/>
      <c r="G73" s="478"/>
      <c r="H73" s="476"/>
      <c r="I73" s="571"/>
      <c r="J73" s="476"/>
      <c r="K73" s="605"/>
      <c r="L73" s="476"/>
      <c r="M73" s="481"/>
      <c r="N73" s="455"/>
      <c r="R73" s="141"/>
      <c r="S73" s="141"/>
      <c r="T73" s="141"/>
    </row>
    <row r="74" spans="1:22" ht="154.5" customHeight="1" x14ac:dyDescent="0.6">
      <c r="A74" s="470"/>
      <c r="B74" s="473"/>
      <c r="C74" s="148" t="s">
        <v>334</v>
      </c>
      <c r="D74" s="142" t="s">
        <v>185</v>
      </c>
      <c r="E74" s="476"/>
      <c r="F74" s="476"/>
      <c r="G74" s="478"/>
      <c r="H74" s="476"/>
      <c r="I74" s="571"/>
      <c r="J74" s="476"/>
      <c r="K74" s="605"/>
      <c r="L74" s="476"/>
      <c r="M74" s="481"/>
      <c r="N74" s="455"/>
      <c r="R74" s="141"/>
      <c r="S74" s="141"/>
      <c r="T74" s="141"/>
    </row>
    <row r="75" spans="1:22" ht="88.5" customHeight="1" x14ac:dyDescent="0.6">
      <c r="A75" s="470"/>
      <c r="B75" s="473"/>
      <c r="C75" s="148" t="s">
        <v>335</v>
      </c>
      <c r="D75" s="142" t="s">
        <v>185</v>
      </c>
      <c r="E75" s="476"/>
      <c r="F75" s="476"/>
      <c r="G75" s="478"/>
      <c r="H75" s="476"/>
      <c r="I75" s="571"/>
      <c r="J75" s="476"/>
      <c r="K75" s="605"/>
      <c r="L75" s="476"/>
      <c r="M75" s="481"/>
      <c r="N75" s="455"/>
      <c r="R75" s="141"/>
      <c r="S75" s="141"/>
      <c r="T75" s="141"/>
    </row>
    <row r="76" spans="1:22" ht="94.5" customHeight="1" thickBot="1" x14ac:dyDescent="0.65">
      <c r="A76" s="517"/>
      <c r="B76" s="474"/>
      <c r="C76" s="157" t="s">
        <v>336</v>
      </c>
      <c r="D76" s="165" t="s">
        <v>189</v>
      </c>
      <c r="E76" s="483"/>
      <c r="F76" s="483"/>
      <c r="G76" s="519"/>
      <c r="H76" s="483"/>
      <c r="I76" s="572"/>
      <c r="J76" s="483"/>
      <c r="K76" s="617"/>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IF(GR4_Building_Heights!E77='Drop downs'!$B$6,GR4_Building_Heights!B77&amp;": "&amp;GR4_Building_Heights!K77&amp;"","")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45"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70"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IF(GR4_Building_Heights!E84='Drop downs'!$B$6,GR4_Building_Heights!B84&amp;": "&amp;GR4_Building_Heights!K84&amp;"","")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52"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45"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103.5" customHeight="1" x14ac:dyDescent="0.6">
      <c r="A92" s="449" t="str">
        <f>S8&amp;S18&amp;S20&amp;S28&amp;S36&amp;S42&amp;S47&amp;S48&amp;S49&amp;S54&amp;S57&amp;S65&amp;S72&amp;S77&amp;S84&amp;S87</f>
        <v xml:space="preserve">            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SMUVTLI/OBSPHeql+0bavMkTcxBpHNkfR/VQJQCUBsAoD6KQVwJz+DVK1lfYHYYH08xj0yjW25NidPZ8GMLVbA==" saltValue="J3n043n4gh+ZV+ICeJWPd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814" priority="74">
      <formula>$D50="No"</formula>
    </cfRule>
  </conditionalFormatting>
  <conditionalFormatting sqref="C8:D87">
    <cfRule type="expression" dxfId="2813" priority="73">
      <formula>$D8="No"</formula>
    </cfRule>
  </conditionalFormatting>
  <conditionalFormatting sqref="J8">
    <cfRule type="cellIs" dxfId="2812" priority="56" operator="equal">
      <formula>"Minor Negative"</formula>
    </cfRule>
    <cfRule type="cellIs" dxfId="2811" priority="60" operator="equal">
      <formula>"Significant Positive"</formula>
    </cfRule>
    <cfRule type="cellIs" dxfId="2810" priority="59" operator="equal">
      <formula>"Minor Positive"</formula>
    </cfRule>
    <cfRule type="cellIs" dxfId="2809" priority="58" operator="equal">
      <formula>"Neutral"</formula>
    </cfRule>
    <cfRule type="cellIs" dxfId="2808" priority="57" operator="equal">
      <formula>"Uncertain"</formula>
    </cfRule>
    <cfRule type="cellIs" dxfId="2807" priority="55" operator="equal">
      <formula>"Significant Negative"</formula>
    </cfRule>
  </conditionalFormatting>
  <conditionalFormatting sqref="J18">
    <cfRule type="cellIs" dxfId="2806" priority="52" operator="equal">
      <formula>"Neutral"</formula>
    </cfRule>
    <cfRule type="cellIs" dxfId="2805" priority="51" operator="equal">
      <formula>"Uncertain"</formula>
    </cfRule>
    <cfRule type="cellIs" dxfId="2804" priority="50" operator="equal">
      <formula>"Minor Negative"</formula>
    </cfRule>
    <cfRule type="cellIs" dxfId="2803" priority="49" operator="equal">
      <formula>"Significant Negative"</formula>
    </cfRule>
    <cfRule type="cellIs" dxfId="2802" priority="54" operator="equal">
      <formula>"Significant Positive"</formula>
    </cfRule>
    <cfRule type="cellIs" dxfId="2801" priority="53" operator="equal">
      <formula>"Minor Positive"</formula>
    </cfRule>
  </conditionalFormatting>
  <conditionalFormatting sqref="J20">
    <cfRule type="cellIs" dxfId="2800" priority="47" operator="equal">
      <formula>"Minor Positive"</formula>
    </cfRule>
    <cfRule type="cellIs" dxfId="2799" priority="48" operator="equal">
      <formula>"Significant Positive"</formula>
    </cfRule>
    <cfRule type="cellIs" dxfId="2798" priority="46" operator="equal">
      <formula>"Neutral"</formula>
    </cfRule>
    <cfRule type="cellIs" dxfId="2797" priority="45" operator="equal">
      <formula>"Uncertain"</formula>
    </cfRule>
    <cfRule type="cellIs" dxfId="2796" priority="44" operator="equal">
      <formula>"Minor Negative"</formula>
    </cfRule>
    <cfRule type="cellIs" dxfId="2795" priority="43" operator="equal">
      <formula>"Significant Negative"</formula>
    </cfRule>
  </conditionalFormatting>
  <conditionalFormatting sqref="J28 J57 J72">
    <cfRule type="cellIs" dxfId="2794" priority="72" operator="equal">
      <formula>"Significant Positive"</formula>
    </cfRule>
    <cfRule type="cellIs" dxfId="2793" priority="71" operator="equal">
      <formula>"Minor Positive"</formula>
    </cfRule>
    <cfRule type="cellIs" dxfId="2792" priority="70" operator="equal">
      <formula>"Neutral"</formula>
    </cfRule>
    <cfRule type="cellIs" dxfId="2791" priority="69" operator="equal">
      <formula>"Uncertain"</formula>
    </cfRule>
    <cfRule type="cellIs" dxfId="2790" priority="68" operator="equal">
      <formula>"Minor Negative"</formula>
    </cfRule>
    <cfRule type="cellIs" dxfId="2789" priority="67" operator="equal">
      <formula>"Significant Negative"</formula>
    </cfRule>
  </conditionalFormatting>
  <conditionalFormatting sqref="J36">
    <cfRule type="cellIs" dxfId="2788" priority="39" operator="equal">
      <formula>"Uncertain"</formula>
    </cfRule>
    <cfRule type="cellIs" dxfId="2787" priority="40" operator="equal">
      <formula>"Neutral"</formula>
    </cfRule>
    <cfRule type="cellIs" dxfId="2786" priority="41" operator="equal">
      <formula>"Minor Positive"</formula>
    </cfRule>
    <cfRule type="cellIs" dxfId="2785" priority="42" operator="equal">
      <formula>"Significant Positive"</formula>
    </cfRule>
    <cfRule type="cellIs" dxfId="2784" priority="37" operator="equal">
      <formula>"Significant Negative"</formula>
    </cfRule>
    <cfRule type="cellIs" dxfId="2783" priority="38" operator="equal">
      <formula>"Minor Negative"</formula>
    </cfRule>
  </conditionalFormatting>
  <conditionalFormatting sqref="J42">
    <cfRule type="cellIs" dxfId="2782" priority="36" operator="equal">
      <formula>"Significant Positive"</formula>
    </cfRule>
    <cfRule type="cellIs" dxfId="2781" priority="34" operator="equal">
      <formula>"Neutral"</formula>
    </cfRule>
    <cfRule type="cellIs" dxfId="2780" priority="33" operator="equal">
      <formula>"Uncertain"</formula>
    </cfRule>
    <cfRule type="cellIs" dxfId="2779" priority="31" operator="equal">
      <formula>"Significant Negative"</formula>
    </cfRule>
    <cfRule type="cellIs" dxfId="2778" priority="32" operator="equal">
      <formula>"Minor Negative"</formula>
    </cfRule>
    <cfRule type="cellIs" dxfId="2777" priority="35" operator="equal">
      <formula>"Minor Positive"</formula>
    </cfRule>
  </conditionalFormatting>
  <conditionalFormatting sqref="J47">
    <cfRule type="cellIs" dxfId="2776" priority="65" operator="equal">
      <formula>"Minor Positive"</formula>
    </cfRule>
    <cfRule type="cellIs" dxfId="2775" priority="66" operator="equal">
      <formula>"Significant Positive"</formula>
    </cfRule>
    <cfRule type="cellIs" dxfId="2774" priority="64" operator="equal">
      <formula>"Neutral"</formula>
    </cfRule>
    <cfRule type="cellIs" dxfId="2773" priority="63" operator="equal">
      <formula>"Uncertain"</formula>
    </cfRule>
    <cfRule type="cellIs" dxfId="2772" priority="62" operator="equal">
      <formula>"Minor Negative"</formula>
    </cfRule>
    <cfRule type="cellIs" dxfId="2771" priority="61" operator="equal">
      <formula>"Significant Negative"</formula>
    </cfRule>
  </conditionalFormatting>
  <conditionalFormatting sqref="J49">
    <cfRule type="cellIs" dxfId="2770" priority="28" operator="equal">
      <formula>"Neutral"</formula>
    </cfRule>
    <cfRule type="cellIs" dxfId="2769" priority="27" operator="equal">
      <formula>"Uncertain"</formula>
    </cfRule>
    <cfRule type="cellIs" dxfId="2768" priority="26" operator="equal">
      <formula>"Minor Negative"</formula>
    </cfRule>
    <cfRule type="cellIs" dxfId="2767" priority="25" operator="equal">
      <formula>"Significant Negative"</formula>
    </cfRule>
    <cfRule type="cellIs" dxfId="2766" priority="29" operator="equal">
      <formula>"Minor Positive"</formula>
    </cfRule>
    <cfRule type="cellIs" dxfId="2765" priority="30" operator="equal">
      <formula>"Significant Positive"</formula>
    </cfRule>
  </conditionalFormatting>
  <conditionalFormatting sqref="J54">
    <cfRule type="cellIs" dxfId="2764" priority="24" operator="equal">
      <formula>"Significant Positive"</formula>
    </cfRule>
    <cfRule type="cellIs" dxfId="2763" priority="23" operator="equal">
      <formula>"Minor Positive"</formula>
    </cfRule>
    <cfRule type="cellIs" dxfId="2762" priority="22" operator="equal">
      <formula>"Neutral"</formula>
    </cfRule>
    <cfRule type="cellIs" dxfId="2761" priority="21" operator="equal">
      <formula>"Uncertain"</formula>
    </cfRule>
    <cfRule type="cellIs" dxfId="2760" priority="20" operator="equal">
      <formula>"Minor Negative"</formula>
    </cfRule>
    <cfRule type="cellIs" dxfId="2759" priority="19" operator="equal">
      <formula>"Significant Negative"</formula>
    </cfRule>
  </conditionalFormatting>
  <conditionalFormatting sqref="J65">
    <cfRule type="cellIs" dxfId="2758" priority="2" operator="equal">
      <formula>"Minor Negative"</formula>
    </cfRule>
    <cfRule type="cellIs" dxfId="2757" priority="3" operator="equal">
      <formula>"Uncertain"</formula>
    </cfRule>
    <cfRule type="cellIs" dxfId="2756" priority="4" operator="equal">
      <formula>"Neutral"</formula>
    </cfRule>
    <cfRule type="cellIs" dxfId="2755" priority="5" operator="equal">
      <formula>"Minor Positive"</formula>
    </cfRule>
    <cfRule type="cellIs" dxfId="2754" priority="6" operator="equal">
      <formula>"Significant Positive"</formula>
    </cfRule>
    <cfRule type="cellIs" dxfId="2753" priority="1" operator="equal">
      <formula>"Significant Negative"</formula>
    </cfRule>
  </conditionalFormatting>
  <conditionalFormatting sqref="J77">
    <cfRule type="cellIs" dxfId="2752" priority="10" operator="equal">
      <formula>"Neutral"</formula>
    </cfRule>
    <cfRule type="cellIs" dxfId="2751" priority="11" operator="equal">
      <formula>"Minor Positive"</formula>
    </cfRule>
    <cfRule type="cellIs" dxfId="2750" priority="9" operator="equal">
      <formula>"Uncertain"</formula>
    </cfRule>
    <cfRule type="cellIs" dxfId="2749" priority="8" operator="equal">
      <formula>"Minor Negative"</formula>
    </cfRule>
    <cfRule type="cellIs" dxfId="2748" priority="7" operator="equal">
      <formula>"Significant Negative"</formula>
    </cfRule>
    <cfRule type="cellIs" dxfId="2747" priority="12" operator="equal">
      <formula>"Significant Positive"</formula>
    </cfRule>
  </conditionalFormatting>
  <conditionalFormatting sqref="J84">
    <cfRule type="cellIs" dxfId="2746" priority="18" operator="equal">
      <formula>"Significant Positive"</formula>
    </cfRule>
    <cfRule type="cellIs" dxfId="2745" priority="17" operator="equal">
      <formula>"Minor Positive"</formula>
    </cfRule>
    <cfRule type="cellIs" dxfId="2744" priority="15" operator="equal">
      <formula>"Uncertain"</formula>
    </cfRule>
    <cfRule type="cellIs" dxfId="2743" priority="14" operator="equal">
      <formula>"Minor Negative"</formula>
    </cfRule>
    <cfRule type="cellIs" dxfId="2742" priority="13" operator="equal">
      <formula>"Significant Negative"</formula>
    </cfRule>
    <cfRule type="cellIs" dxfId="2741" priority="1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659E97B-D1CB-4B85-A397-158E830F93B6}">
          <x14:formula1>
            <xm:f>'Drop downs'!$A$2:$A$3</xm:f>
          </x14:formula1>
          <xm:sqref>D8:D87</xm:sqref>
        </x14:dataValidation>
        <x14:dataValidation type="list" allowBlank="1" showInputMessage="1" showErrorMessage="1" xr:uid="{7965FD18-7D1F-467D-9247-0B867387F976}">
          <x14:formula1>
            <xm:f>'Drop downs'!$J$2:$J$3</xm:f>
          </x14:formula1>
          <xm:sqref>L8 L18 L20 L28 L36 L42 L84 L54 L57 L65 L72 L77 L47 L49</xm:sqref>
        </x14:dataValidation>
        <x14:dataValidation type="list" allowBlank="1" showInputMessage="1" showErrorMessage="1" xr:uid="{9AC95D61-61B5-469A-9635-FB38ADF37418}">
          <x14:formula1>
            <xm:f>'Drop downs'!$B$2:$B$4</xm:f>
          </x14:formula1>
          <xm:sqref>E54 E47 E42 E28 E18 E20 E49 E36 E57 E84 E72 E8 E77 E65</xm:sqref>
        </x14:dataValidation>
        <x14:dataValidation type="list" allowBlank="1" showInputMessage="1" showErrorMessage="1" xr:uid="{FA9F7488-CE84-4541-BA0B-E5FEFBAE712F}">
          <x14:formula1>
            <xm:f>'Drop downs'!$C$2:$C$5</xm:f>
          </x14:formula1>
          <xm:sqref>F54 F47 F42 F28 F18 F20 F49 F36 F57 F84 F72 F8 F77 F65</xm:sqref>
        </x14:dataValidation>
        <x14:dataValidation type="list" allowBlank="1" showInputMessage="1" showErrorMessage="1" xr:uid="{097E53B7-64B1-483E-9454-49ED77692F8C}">
          <x14:formula1>
            <xm:f>'Drop downs'!$D$2:$D$7</xm:f>
          </x14:formula1>
          <xm:sqref>G54 G47 G42 G28 G18 G20 G49 G36 G57 G84 G72 G8 G77 G65</xm:sqref>
        </x14:dataValidation>
        <x14:dataValidation type="list" allowBlank="1" showInputMessage="1" showErrorMessage="1" xr:uid="{10C9B893-00A8-441A-A744-5AD616F4BB30}">
          <x14:formula1>
            <xm:f>'Drop downs'!$E$2:$E$6</xm:f>
          </x14:formula1>
          <xm:sqref>H54 H47 H42 H28 H18 H20 H49 H36 H57 H84 H72 H8 H77 H65</xm:sqref>
        </x14:dataValidation>
        <x14:dataValidation type="list" allowBlank="1" showInputMessage="1" showErrorMessage="1" xr:uid="{116B3906-C044-4A0B-BE1C-0D5AAD599B3C}">
          <x14:formula1>
            <xm:f>'Drop downs'!$F$2:$F$6</xm:f>
          </x14:formula1>
          <xm:sqref>I54 I47 I42 I28 I18 I20 I49 I36 I57 I84 I72 I8 I77 I65</xm:sqref>
        </x14:dataValidation>
        <x14:dataValidation type="list" allowBlank="1" showInputMessage="1" showErrorMessage="1" xr:uid="{09A2EA9C-EF11-4841-A915-F78CB87E9961}">
          <x14:formula1>
            <xm:f>'Drop downs'!$G$2:$G$7</xm:f>
          </x14:formula1>
          <xm:sqref>J54 J47 J42 J28 J18 J20 J49 J36 J57 J84 J72 J8 J77 J65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D4B4-600E-4511-A017-497F93DC7A8C}">
  <sheetPr codeName="Sheet104"/>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36" customWidth="1"/>
    <col min="10" max="10" width="20.7265625" style="126" customWidth="1"/>
    <col min="11" max="11" width="61.90625" style="126" customWidth="1"/>
    <col min="12" max="12" width="20.5429687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115</v>
      </c>
      <c r="C1" s="393" t="s">
        <v>848</v>
      </c>
      <c r="D1" s="393"/>
      <c r="E1" s="393"/>
      <c r="F1" s="394"/>
      <c r="G1" s="227"/>
      <c r="I1" s="233"/>
      <c r="J1" s="128"/>
      <c r="K1" s="128"/>
    </row>
    <row r="2" spans="1:22" x14ac:dyDescent="0.6">
      <c r="A2" s="125" t="s">
        <v>21</v>
      </c>
      <c r="B2" s="129"/>
      <c r="C2" s="393" t="s">
        <v>395</v>
      </c>
      <c r="D2" s="393"/>
      <c r="E2" s="393"/>
      <c r="F2" s="394"/>
      <c r="I2" s="234"/>
      <c r="J2" s="130"/>
      <c r="K2" s="130"/>
    </row>
    <row r="3" spans="1:22" ht="364" customHeight="1" x14ac:dyDescent="0.6">
      <c r="A3" s="131" t="s">
        <v>785</v>
      </c>
      <c r="B3" s="132"/>
      <c r="C3" s="393" t="s">
        <v>787</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493" t="s">
        <v>88</v>
      </c>
      <c r="H8" s="493" t="s">
        <v>88</v>
      </c>
      <c r="I8" s="493" t="s">
        <v>88</v>
      </c>
      <c r="J8" s="475" t="s">
        <v>120</v>
      </c>
      <c r="K8" s="499" t="s">
        <v>367</v>
      </c>
      <c r="L8" s="475" t="s">
        <v>189</v>
      </c>
      <c r="M8" s="480"/>
      <c r="N8" s="454"/>
      <c r="R8" s="141" t="str">
        <f>IF(OR(J8='Drop downs'!$G$7,J8='Drop downs'!$G$5), B8&amp;": "&amp;K8&amp;CHAR(10),"")</f>
        <v/>
      </c>
      <c r="S8" s="141" t="str">
        <f>IF(J8='Drop downs'!$G$2,B8&amp;": "&amp;K8&amp;""," ")</f>
        <v xml:space="preserve"> </v>
      </c>
      <c r="T8" s="141" t="str">
        <f>IF(GR4A_Basement_Development!E8='Drop downs'!$B$6,GR4A_Basement_Development!B8&amp;": "&amp;GR4A_Basement_Development!K8&amp;"","")</f>
        <v/>
      </c>
      <c r="U8" s="126" t="str">
        <f>IF(M8&gt;0,B8&amp;":"&amp;M8&amp;"
","")</f>
        <v/>
      </c>
      <c r="V8" s="126" t="str">
        <f>IF(N8&gt;0,B8&amp;":"&amp;N8&amp;"
","")</f>
        <v/>
      </c>
    </row>
    <row r="9" spans="1:22" ht="52" x14ac:dyDescent="0.6">
      <c r="A9" s="470"/>
      <c r="B9" s="503"/>
      <c r="C9" s="142" t="s">
        <v>258</v>
      </c>
      <c r="D9" s="142" t="s">
        <v>189</v>
      </c>
      <c r="E9" s="494"/>
      <c r="F9" s="494"/>
      <c r="G9" s="494"/>
      <c r="H9" s="494"/>
      <c r="I9" s="494"/>
      <c r="J9" s="476"/>
      <c r="K9" s="489"/>
      <c r="L9" s="476"/>
      <c r="M9" s="481"/>
      <c r="N9" s="455"/>
      <c r="R9" s="141"/>
      <c r="S9" s="141"/>
      <c r="T9" s="141"/>
    </row>
    <row r="10" spans="1:22" ht="26" x14ac:dyDescent="0.6">
      <c r="A10" s="470"/>
      <c r="B10" s="503"/>
      <c r="C10" s="142" t="s">
        <v>259</v>
      </c>
      <c r="D10" s="142" t="s">
        <v>189</v>
      </c>
      <c r="E10" s="494"/>
      <c r="F10" s="494"/>
      <c r="G10" s="494"/>
      <c r="H10" s="494"/>
      <c r="I10" s="494"/>
      <c r="J10" s="476"/>
      <c r="K10" s="489"/>
      <c r="L10" s="476"/>
      <c r="M10" s="481"/>
      <c r="N10" s="455"/>
      <c r="R10" s="141"/>
      <c r="S10" s="141"/>
      <c r="T10" s="141"/>
    </row>
    <row r="11" spans="1:22" ht="52" x14ac:dyDescent="0.6">
      <c r="A11" s="470"/>
      <c r="B11" s="503"/>
      <c r="C11" s="142" t="s">
        <v>260</v>
      </c>
      <c r="D11" s="142" t="s">
        <v>189</v>
      </c>
      <c r="E11" s="494"/>
      <c r="F11" s="494"/>
      <c r="G11" s="494"/>
      <c r="H11" s="494"/>
      <c r="I11" s="494"/>
      <c r="J11" s="476"/>
      <c r="K11" s="489"/>
      <c r="L11" s="476"/>
      <c r="M11" s="481"/>
      <c r="N11" s="455"/>
      <c r="R11" s="141"/>
      <c r="S11" s="141"/>
      <c r="T11" s="141"/>
    </row>
    <row r="12" spans="1:22" ht="52" x14ac:dyDescent="0.6">
      <c r="A12" s="470"/>
      <c r="B12" s="503"/>
      <c r="C12" s="142" t="s">
        <v>261</v>
      </c>
      <c r="D12" s="142" t="s">
        <v>189</v>
      </c>
      <c r="E12" s="494"/>
      <c r="F12" s="494"/>
      <c r="G12" s="494"/>
      <c r="H12" s="494"/>
      <c r="I12" s="494"/>
      <c r="J12" s="476"/>
      <c r="K12" s="489"/>
      <c r="L12" s="476"/>
      <c r="M12" s="481"/>
      <c r="N12" s="455"/>
      <c r="R12" s="141"/>
      <c r="S12" s="141"/>
      <c r="T12" s="141"/>
    </row>
    <row r="13" spans="1:22" ht="26" x14ac:dyDescent="0.6">
      <c r="A13" s="470"/>
      <c r="B13" s="503"/>
      <c r="C13" s="142" t="s">
        <v>262</v>
      </c>
      <c r="D13" s="142" t="s">
        <v>189</v>
      </c>
      <c r="E13" s="494"/>
      <c r="F13" s="494"/>
      <c r="G13" s="494"/>
      <c r="H13" s="494"/>
      <c r="I13" s="494"/>
      <c r="J13" s="476"/>
      <c r="K13" s="489"/>
      <c r="L13" s="476"/>
      <c r="M13" s="481"/>
      <c r="N13" s="455"/>
      <c r="R13" s="141"/>
      <c r="S13" s="141"/>
      <c r="T13" s="141"/>
    </row>
    <row r="14" spans="1:22" ht="78" x14ac:dyDescent="0.6">
      <c r="A14" s="470"/>
      <c r="B14" s="503"/>
      <c r="C14" s="142" t="s">
        <v>263</v>
      </c>
      <c r="D14" s="142" t="s">
        <v>189</v>
      </c>
      <c r="E14" s="494"/>
      <c r="F14" s="494"/>
      <c r="G14" s="494"/>
      <c r="H14" s="494"/>
      <c r="I14" s="494"/>
      <c r="J14" s="476"/>
      <c r="K14" s="489"/>
      <c r="L14" s="476"/>
      <c r="M14" s="481"/>
      <c r="N14" s="455"/>
      <c r="R14" s="141"/>
      <c r="S14" s="141"/>
      <c r="T14" s="141"/>
    </row>
    <row r="15" spans="1:22" ht="52" x14ac:dyDescent="0.6">
      <c r="A15" s="470"/>
      <c r="B15" s="503"/>
      <c r="C15" s="142" t="s">
        <v>264</v>
      </c>
      <c r="D15" s="142" t="s">
        <v>189</v>
      </c>
      <c r="E15" s="494"/>
      <c r="F15" s="494"/>
      <c r="G15" s="494"/>
      <c r="H15" s="494"/>
      <c r="I15" s="494"/>
      <c r="J15" s="476"/>
      <c r="K15" s="489"/>
      <c r="L15" s="476"/>
      <c r="M15" s="481"/>
      <c r="N15" s="455"/>
      <c r="R15" s="141"/>
      <c r="S15" s="141"/>
      <c r="T15" s="141"/>
    </row>
    <row r="16" spans="1:22" ht="78" x14ac:dyDescent="0.6">
      <c r="A16" s="470"/>
      <c r="B16" s="503"/>
      <c r="C16" s="142" t="s">
        <v>265</v>
      </c>
      <c r="D16" s="142" t="s">
        <v>189</v>
      </c>
      <c r="E16" s="494"/>
      <c r="F16" s="494"/>
      <c r="G16" s="494"/>
      <c r="H16" s="494"/>
      <c r="I16" s="494"/>
      <c r="J16" s="476"/>
      <c r="K16" s="489"/>
      <c r="L16" s="476"/>
      <c r="M16" s="481"/>
      <c r="N16" s="455"/>
      <c r="R16" s="141"/>
      <c r="S16" s="141"/>
      <c r="T16" s="141"/>
    </row>
    <row r="17" spans="1:22" ht="52.5" thickBot="1" x14ac:dyDescent="0.65">
      <c r="A17" s="471"/>
      <c r="B17" s="504"/>
      <c r="C17" s="143" t="s">
        <v>266</v>
      </c>
      <c r="D17" s="142" t="s">
        <v>189</v>
      </c>
      <c r="E17" s="495"/>
      <c r="F17" s="495"/>
      <c r="G17" s="495"/>
      <c r="H17" s="495"/>
      <c r="I17" s="495"/>
      <c r="J17" s="428"/>
      <c r="K17" s="500"/>
      <c r="L17" s="428"/>
      <c r="M17" s="482"/>
      <c r="N17" s="456"/>
      <c r="R17" s="141"/>
      <c r="S17" s="141"/>
      <c r="T17" s="141"/>
    </row>
    <row r="18" spans="1:22" ht="99" customHeight="1" x14ac:dyDescent="0.6">
      <c r="A18" s="511" t="s">
        <v>267</v>
      </c>
      <c r="B18" s="472" t="s">
        <v>102</v>
      </c>
      <c r="C18" s="140" t="s">
        <v>268</v>
      </c>
      <c r="D18" s="140" t="s">
        <v>189</v>
      </c>
      <c r="E18" s="475" t="s">
        <v>88</v>
      </c>
      <c r="F18" s="475" t="s">
        <v>88</v>
      </c>
      <c r="G18" s="475" t="s">
        <v>88</v>
      </c>
      <c r="H18" s="475" t="s">
        <v>88</v>
      </c>
      <c r="I18" s="475"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IF(GR4A_Basement_Development!E18='Drop downs'!$B$6,GR4A_Basement_Development!B18&amp;": "&amp;GR4A_Basement_Development!K18&amp;"","")</f>
        <v/>
      </c>
      <c r="U18" s="126" t="str">
        <f t="shared" ref="U18:U72" si="0">IF(M18&gt;0,B18&amp;":"&amp;M18&amp;"
","")</f>
        <v/>
      </c>
      <c r="V18" s="126" t="str">
        <f>IF(N18&gt;0,B18&amp;":"&amp;N18&amp;"
","")</f>
        <v/>
      </c>
    </row>
    <row r="19" spans="1:22" ht="78" customHeight="1" thickBot="1" x14ac:dyDescent="0.65">
      <c r="A19" s="512"/>
      <c r="B19" s="474"/>
      <c r="C19" s="143" t="s">
        <v>269</v>
      </c>
      <c r="D19" s="143" t="s">
        <v>189</v>
      </c>
      <c r="E19" s="428"/>
      <c r="F19" s="428"/>
      <c r="G19" s="428"/>
      <c r="H19" s="428"/>
      <c r="I19" s="428"/>
      <c r="J19" s="428"/>
      <c r="K19" s="500"/>
      <c r="L19" s="428"/>
      <c r="M19" s="482"/>
      <c r="N19" s="456"/>
      <c r="R19" s="141"/>
      <c r="S19" s="141"/>
      <c r="T19" s="141"/>
    </row>
    <row r="20" spans="1:22" ht="156" x14ac:dyDescent="0.6">
      <c r="A20" s="469" t="s">
        <v>270</v>
      </c>
      <c r="B20" s="472" t="s">
        <v>103</v>
      </c>
      <c r="C20" s="144" t="s">
        <v>271</v>
      </c>
      <c r="D20" s="140" t="s">
        <v>189</v>
      </c>
      <c r="E20" s="475" t="s">
        <v>88</v>
      </c>
      <c r="F20" s="475" t="s">
        <v>88</v>
      </c>
      <c r="G20" s="475" t="s">
        <v>88</v>
      </c>
      <c r="H20" s="475" t="s">
        <v>88</v>
      </c>
      <c r="I20" s="475"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IF(GR4A_Basement_Development!E20='Drop downs'!$B$6,GR4A_Basement_Development!B20&amp;": "&amp;GR4A_Basement_Development!K20&amp;"","")</f>
        <v/>
      </c>
      <c r="U20" s="126" t="str">
        <f t="shared" si="0"/>
        <v/>
      </c>
      <c r="V20" s="126" t="str">
        <f>IF(N20&gt;0,B20&amp;":"&amp;N20&amp;"
","")</f>
        <v/>
      </c>
    </row>
    <row r="21" spans="1:22" ht="52" x14ac:dyDescent="0.6">
      <c r="A21" s="470"/>
      <c r="B21" s="473"/>
      <c r="C21" s="145" t="s">
        <v>272</v>
      </c>
      <c r="D21" s="142" t="s">
        <v>189</v>
      </c>
      <c r="E21" s="476"/>
      <c r="F21" s="476"/>
      <c r="G21" s="476"/>
      <c r="H21" s="476"/>
      <c r="I21" s="476"/>
      <c r="J21" s="476"/>
      <c r="K21" s="489"/>
      <c r="L21" s="476"/>
      <c r="M21" s="481"/>
      <c r="N21" s="455"/>
      <c r="R21" s="141"/>
      <c r="S21" s="141"/>
      <c r="T21" s="141"/>
    </row>
    <row r="22" spans="1:22" ht="52" x14ac:dyDescent="0.6">
      <c r="A22" s="470"/>
      <c r="B22" s="473"/>
      <c r="C22" s="145" t="s">
        <v>273</v>
      </c>
      <c r="D22" s="142" t="s">
        <v>189</v>
      </c>
      <c r="E22" s="476"/>
      <c r="F22" s="476"/>
      <c r="G22" s="476"/>
      <c r="H22" s="476"/>
      <c r="I22" s="476"/>
      <c r="J22" s="476"/>
      <c r="K22" s="489"/>
      <c r="L22" s="476"/>
      <c r="M22" s="481"/>
      <c r="N22" s="455"/>
      <c r="R22" s="141"/>
      <c r="S22" s="141"/>
      <c r="T22" s="141"/>
    </row>
    <row r="23" spans="1:22" ht="52" x14ac:dyDescent="0.6">
      <c r="A23" s="470"/>
      <c r="B23" s="473"/>
      <c r="C23" s="145" t="s">
        <v>274</v>
      </c>
      <c r="D23" s="142" t="s">
        <v>189</v>
      </c>
      <c r="E23" s="476"/>
      <c r="F23" s="476"/>
      <c r="G23" s="476"/>
      <c r="H23" s="476"/>
      <c r="I23" s="476"/>
      <c r="J23" s="476"/>
      <c r="K23" s="489"/>
      <c r="L23" s="476"/>
      <c r="M23" s="481"/>
      <c r="N23" s="455"/>
      <c r="R23" s="141"/>
      <c r="S23" s="141"/>
      <c r="T23" s="141"/>
    </row>
    <row r="24" spans="1:22" ht="52" x14ac:dyDescent="0.6">
      <c r="A24" s="470"/>
      <c r="B24" s="473"/>
      <c r="C24" s="145" t="s">
        <v>275</v>
      </c>
      <c r="D24" s="142" t="s">
        <v>189</v>
      </c>
      <c r="E24" s="476"/>
      <c r="F24" s="476"/>
      <c r="G24" s="476"/>
      <c r="H24" s="476"/>
      <c r="I24" s="476"/>
      <c r="J24" s="476"/>
      <c r="K24" s="489"/>
      <c r="L24" s="476"/>
      <c r="M24" s="481"/>
      <c r="N24" s="455"/>
      <c r="R24" s="141"/>
      <c r="S24" s="141"/>
      <c r="T24" s="141"/>
    </row>
    <row r="25" spans="1:22" ht="104" x14ac:dyDescent="0.6">
      <c r="A25" s="470"/>
      <c r="B25" s="473"/>
      <c r="C25" s="145" t="s">
        <v>276</v>
      </c>
      <c r="D25" s="142" t="s">
        <v>189</v>
      </c>
      <c r="E25" s="476"/>
      <c r="F25" s="476"/>
      <c r="G25" s="476"/>
      <c r="H25" s="476"/>
      <c r="I25" s="476"/>
      <c r="J25" s="476"/>
      <c r="K25" s="489"/>
      <c r="L25" s="476"/>
      <c r="M25" s="481"/>
      <c r="N25" s="455"/>
      <c r="R25" s="141"/>
      <c r="S25" s="141"/>
      <c r="T25" s="141"/>
    </row>
    <row r="26" spans="1:22" ht="52" x14ac:dyDescent="0.6">
      <c r="A26" s="470"/>
      <c r="B26" s="473"/>
      <c r="C26" s="145" t="s">
        <v>277</v>
      </c>
      <c r="D26" s="142" t="s">
        <v>189</v>
      </c>
      <c r="E26" s="476"/>
      <c r="F26" s="476"/>
      <c r="G26" s="476"/>
      <c r="H26" s="476"/>
      <c r="I26" s="476"/>
      <c r="J26" s="476"/>
      <c r="K26" s="489"/>
      <c r="L26" s="476"/>
      <c r="M26" s="481"/>
      <c r="N26" s="455"/>
      <c r="R26" s="141"/>
      <c r="S26" s="141"/>
      <c r="T26" s="141"/>
    </row>
    <row r="27" spans="1:22" ht="78.5" thickBot="1" x14ac:dyDescent="0.65">
      <c r="A27" s="471"/>
      <c r="B27" s="474"/>
      <c r="C27" s="146" t="s">
        <v>278</v>
      </c>
      <c r="D27" s="142" t="s">
        <v>189</v>
      </c>
      <c r="E27" s="428"/>
      <c r="F27" s="428"/>
      <c r="G27" s="428"/>
      <c r="H27" s="428"/>
      <c r="I27" s="428"/>
      <c r="J27" s="428"/>
      <c r="K27" s="500"/>
      <c r="L27" s="428"/>
      <c r="M27" s="482"/>
      <c r="N27" s="456"/>
      <c r="R27" s="141"/>
      <c r="S27" s="141"/>
      <c r="T27" s="141"/>
    </row>
    <row r="28" spans="1:22" ht="78" x14ac:dyDescent="0.6">
      <c r="A28" s="469" t="s">
        <v>279</v>
      </c>
      <c r="B28" s="472" t="s">
        <v>104</v>
      </c>
      <c r="C28" s="147" t="s">
        <v>280</v>
      </c>
      <c r="D28" s="144" t="s">
        <v>189</v>
      </c>
      <c r="E28" s="475" t="s">
        <v>353</v>
      </c>
      <c r="F28" s="475" t="s">
        <v>370</v>
      </c>
      <c r="G28" s="475" t="s">
        <v>358</v>
      </c>
      <c r="H28" s="475" t="s">
        <v>356</v>
      </c>
      <c r="I28" s="475" t="s">
        <v>357</v>
      </c>
      <c r="J28" s="475" t="s">
        <v>119</v>
      </c>
      <c r="K28" s="499" t="s">
        <v>834</v>
      </c>
      <c r="L28" s="475" t="s">
        <v>189</v>
      </c>
      <c r="M28" s="480"/>
      <c r="N28" s="454"/>
      <c r="R28" s="141" t="str">
        <f>IF(OR(J28='Drop downs'!$G$7,J28='Drop downs'!$G$5), B28&amp;": "&amp;K28&amp;CHAR(10),"")</f>
        <v/>
      </c>
      <c r="S28" s="141" t="str">
        <f>IF(J28='Drop downs'!$G$2,B28&amp;": "&amp;K28&amp;""," ")</f>
        <v xml:space="preserve"> </v>
      </c>
      <c r="T28" s="141" t="str">
        <f>IF(GR4A_Basement_Development!E28='Drop downs'!$B$6,GR4A_Basement_Development!B28&amp;": "&amp;GR4A_Basement_Development!K28&amp;"","")</f>
        <v/>
      </c>
      <c r="U28" s="126" t="str">
        <f t="shared" si="0"/>
        <v/>
      </c>
      <c r="V28" s="126" t="str">
        <f>IF(N28&gt;0,B28&amp;":"&amp;N28&amp;"
","")</f>
        <v/>
      </c>
    </row>
    <row r="29" spans="1:22" ht="78" x14ac:dyDescent="0.6">
      <c r="A29" s="470"/>
      <c r="B29" s="473"/>
      <c r="C29" s="148" t="s">
        <v>281</v>
      </c>
      <c r="D29" s="145" t="s">
        <v>189</v>
      </c>
      <c r="E29" s="476"/>
      <c r="F29" s="476"/>
      <c r="G29" s="476"/>
      <c r="H29" s="476"/>
      <c r="I29" s="476"/>
      <c r="J29" s="476"/>
      <c r="K29" s="489"/>
      <c r="L29" s="476"/>
      <c r="M29" s="481"/>
      <c r="N29" s="455"/>
      <c r="R29" s="141"/>
      <c r="S29" s="141"/>
      <c r="T29" s="141"/>
    </row>
    <row r="30" spans="1:22" ht="78.75" customHeight="1" x14ac:dyDescent="0.6">
      <c r="A30" s="470"/>
      <c r="B30" s="473"/>
      <c r="C30" s="148" t="s">
        <v>282</v>
      </c>
      <c r="D30" s="145" t="s">
        <v>189</v>
      </c>
      <c r="E30" s="476"/>
      <c r="F30" s="476"/>
      <c r="G30" s="476"/>
      <c r="H30" s="476"/>
      <c r="I30" s="476"/>
      <c r="J30" s="476"/>
      <c r="K30" s="489"/>
      <c r="L30" s="476"/>
      <c r="M30" s="481"/>
      <c r="N30" s="455"/>
      <c r="R30" s="141"/>
      <c r="S30" s="141"/>
      <c r="T30" s="141"/>
    </row>
    <row r="31" spans="1:22" ht="52" x14ac:dyDescent="0.6">
      <c r="A31" s="470"/>
      <c r="B31" s="473"/>
      <c r="C31" s="148" t="s">
        <v>283</v>
      </c>
      <c r="D31" s="145" t="s">
        <v>189</v>
      </c>
      <c r="E31" s="476"/>
      <c r="F31" s="476"/>
      <c r="G31" s="476"/>
      <c r="H31" s="476"/>
      <c r="I31" s="476"/>
      <c r="J31" s="476"/>
      <c r="K31" s="489"/>
      <c r="L31" s="476"/>
      <c r="M31" s="481"/>
      <c r="N31" s="455"/>
      <c r="R31" s="141"/>
      <c r="S31" s="141"/>
      <c r="T31" s="141"/>
    </row>
    <row r="32" spans="1:22" ht="52" x14ac:dyDescent="0.6">
      <c r="A32" s="470"/>
      <c r="B32" s="473"/>
      <c r="C32" s="148" t="s">
        <v>284</v>
      </c>
      <c r="D32" s="145" t="s">
        <v>189</v>
      </c>
      <c r="E32" s="476"/>
      <c r="F32" s="476"/>
      <c r="G32" s="476"/>
      <c r="H32" s="476"/>
      <c r="I32" s="476"/>
      <c r="J32" s="476"/>
      <c r="K32" s="489"/>
      <c r="L32" s="476"/>
      <c r="M32" s="481"/>
      <c r="N32" s="455"/>
      <c r="R32" s="141"/>
      <c r="S32" s="141"/>
      <c r="T32" s="141"/>
    </row>
    <row r="33" spans="1:22" ht="73.5" customHeight="1" x14ac:dyDescent="0.6">
      <c r="A33" s="470"/>
      <c r="B33" s="473"/>
      <c r="C33" s="148" t="s">
        <v>285</v>
      </c>
      <c r="D33" s="145" t="s">
        <v>185</v>
      </c>
      <c r="E33" s="476"/>
      <c r="F33" s="476"/>
      <c r="G33" s="476"/>
      <c r="H33" s="476"/>
      <c r="I33" s="476"/>
      <c r="J33" s="476"/>
      <c r="K33" s="489"/>
      <c r="L33" s="476"/>
      <c r="M33" s="481"/>
      <c r="N33" s="455"/>
      <c r="R33" s="141"/>
      <c r="S33" s="141"/>
      <c r="T33" s="141"/>
    </row>
    <row r="34" spans="1:22" ht="52" x14ac:dyDescent="0.6">
      <c r="A34" s="470"/>
      <c r="B34" s="473"/>
      <c r="C34" s="148" t="s">
        <v>286</v>
      </c>
      <c r="D34" s="145" t="s">
        <v>189</v>
      </c>
      <c r="E34" s="476"/>
      <c r="F34" s="476"/>
      <c r="G34" s="476"/>
      <c r="H34" s="476"/>
      <c r="I34" s="476"/>
      <c r="J34" s="476"/>
      <c r="K34" s="489"/>
      <c r="L34" s="476"/>
      <c r="M34" s="481"/>
      <c r="N34" s="455"/>
      <c r="R34" s="141"/>
      <c r="S34" s="141"/>
      <c r="T34" s="141"/>
    </row>
    <row r="35" spans="1:22" ht="52.5" thickBot="1" x14ac:dyDescent="0.65">
      <c r="A35" s="471"/>
      <c r="B35" s="473"/>
      <c r="C35" s="156" t="s">
        <v>287</v>
      </c>
      <c r="D35" s="146" t="s">
        <v>189</v>
      </c>
      <c r="E35" s="428"/>
      <c r="F35" s="428"/>
      <c r="G35" s="428"/>
      <c r="H35" s="428"/>
      <c r="I35" s="428"/>
      <c r="J35" s="428"/>
      <c r="K35" s="500"/>
      <c r="L35" s="428"/>
      <c r="M35" s="482"/>
      <c r="N35" s="456"/>
      <c r="R35" s="141"/>
      <c r="S35" s="141"/>
      <c r="T35" s="141"/>
    </row>
    <row r="36" spans="1:22" ht="52" x14ac:dyDescent="0.6">
      <c r="A36" s="469" t="s">
        <v>288</v>
      </c>
      <c r="B36" s="472" t="s">
        <v>105</v>
      </c>
      <c r="C36" s="144" t="s">
        <v>289</v>
      </c>
      <c r="D36" s="144" t="s">
        <v>189</v>
      </c>
      <c r="E36" s="475" t="s">
        <v>353</v>
      </c>
      <c r="F36" s="475" t="s">
        <v>370</v>
      </c>
      <c r="G36" s="475" t="s">
        <v>358</v>
      </c>
      <c r="H36" s="475" t="s">
        <v>356</v>
      </c>
      <c r="I36" s="475" t="s">
        <v>357</v>
      </c>
      <c r="J36" s="475" t="s">
        <v>119</v>
      </c>
      <c r="K36" s="499" t="s">
        <v>789</v>
      </c>
      <c r="L36" s="475" t="s">
        <v>189</v>
      </c>
      <c r="M36" s="480"/>
      <c r="N36" s="454"/>
      <c r="R36" s="141" t="str">
        <f>IF(OR(J36='Drop downs'!$G$7,J36='Drop downs'!$G$5), B36&amp;": "&amp;K36&amp;CHAR(10),"")</f>
        <v/>
      </c>
      <c r="S36" s="141" t="str">
        <f>IF(J36='Drop downs'!$G$2,B36&amp;": "&amp;K36&amp;""," ")</f>
        <v xml:space="preserve"> </v>
      </c>
      <c r="T36" s="141" t="str">
        <f>IF(GR4A_Basement_Development!E36='Drop downs'!$B$6,GR4A_Basement_Development!B36&amp;": "&amp;GR4A_Basement_Development!K36&amp;"","")</f>
        <v/>
      </c>
      <c r="U36" s="126" t="str">
        <f t="shared" si="0"/>
        <v/>
      </c>
      <c r="V36" s="126" t="str">
        <f>IF(N36&gt;0,B36&amp;":"&amp;N36&amp;"
","")</f>
        <v/>
      </c>
    </row>
    <row r="37" spans="1:22" ht="52" x14ac:dyDescent="0.6">
      <c r="A37" s="470"/>
      <c r="B37" s="473"/>
      <c r="C37" s="145" t="s">
        <v>290</v>
      </c>
      <c r="D37" s="145" t="s">
        <v>185</v>
      </c>
      <c r="E37" s="476"/>
      <c r="F37" s="476"/>
      <c r="G37" s="476"/>
      <c r="H37" s="476"/>
      <c r="I37" s="476"/>
      <c r="J37" s="476"/>
      <c r="K37" s="489"/>
      <c r="L37" s="476"/>
      <c r="M37" s="481"/>
      <c r="N37" s="455"/>
      <c r="R37" s="141"/>
      <c r="S37" s="141"/>
      <c r="T37" s="141"/>
    </row>
    <row r="38" spans="1:22" ht="52" x14ac:dyDescent="0.6">
      <c r="A38" s="470"/>
      <c r="B38" s="473"/>
      <c r="C38" s="145" t="s">
        <v>291</v>
      </c>
      <c r="D38" s="145" t="s">
        <v>189</v>
      </c>
      <c r="E38" s="476"/>
      <c r="F38" s="476"/>
      <c r="G38" s="476"/>
      <c r="H38" s="476"/>
      <c r="I38" s="476"/>
      <c r="J38" s="476"/>
      <c r="K38" s="489"/>
      <c r="L38" s="476"/>
      <c r="M38" s="481"/>
      <c r="N38" s="455"/>
      <c r="R38" s="141"/>
      <c r="S38" s="141"/>
      <c r="T38" s="141"/>
    </row>
    <row r="39" spans="1:22" ht="78" x14ac:dyDescent="0.6">
      <c r="A39" s="470"/>
      <c r="B39" s="473"/>
      <c r="C39" s="145" t="s">
        <v>292</v>
      </c>
      <c r="D39" s="145" t="s">
        <v>189</v>
      </c>
      <c r="E39" s="476"/>
      <c r="F39" s="476"/>
      <c r="G39" s="476"/>
      <c r="H39" s="476"/>
      <c r="I39" s="476"/>
      <c r="J39" s="476"/>
      <c r="K39" s="489"/>
      <c r="L39" s="476"/>
      <c r="M39" s="481"/>
      <c r="N39" s="455"/>
      <c r="R39" s="141"/>
      <c r="S39" s="141"/>
      <c r="T39" s="141"/>
    </row>
    <row r="40" spans="1:22" ht="104" x14ac:dyDescent="0.6">
      <c r="A40" s="470"/>
      <c r="B40" s="473"/>
      <c r="C40" s="145" t="s">
        <v>293</v>
      </c>
      <c r="D40" s="145" t="s">
        <v>189</v>
      </c>
      <c r="E40" s="476"/>
      <c r="F40" s="476"/>
      <c r="G40" s="476"/>
      <c r="H40" s="476"/>
      <c r="I40" s="476"/>
      <c r="J40" s="476"/>
      <c r="K40" s="489"/>
      <c r="L40" s="476"/>
      <c r="M40" s="481"/>
      <c r="N40" s="455"/>
      <c r="R40" s="141"/>
      <c r="S40" s="141"/>
      <c r="T40" s="141"/>
    </row>
    <row r="41" spans="1:22" ht="78.5" thickBot="1" x14ac:dyDescent="0.65">
      <c r="A41" s="517"/>
      <c r="B41" s="474"/>
      <c r="C41" s="151" t="s">
        <v>294</v>
      </c>
      <c r="D41" s="151" t="s">
        <v>185</v>
      </c>
      <c r="E41" s="483"/>
      <c r="F41" s="483"/>
      <c r="G41" s="483"/>
      <c r="H41" s="483"/>
      <c r="I41" s="483"/>
      <c r="J41" s="483"/>
      <c r="K41" s="490"/>
      <c r="L41" s="483"/>
      <c r="M41" s="492"/>
      <c r="N41" s="464"/>
      <c r="R41" s="141"/>
      <c r="S41" s="141"/>
      <c r="T41" s="141"/>
    </row>
    <row r="42" spans="1:22" ht="78" x14ac:dyDescent="0.6">
      <c r="A42" s="469" t="s">
        <v>295</v>
      </c>
      <c r="B42" s="472" t="s">
        <v>106</v>
      </c>
      <c r="C42" s="144" t="s">
        <v>296</v>
      </c>
      <c r="D42" s="144" t="s">
        <v>189</v>
      </c>
      <c r="E42" s="475" t="s">
        <v>88</v>
      </c>
      <c r="F42" s="475" t="s">
        <v>88</v>
      </c>
      <c r="G42" s="475" t="s">
        <v>88</v>
      </c>
      <c r="H42" s="475" t="s">
        <v>88</v>
      </c>
      <c r="I42" s="475" t="s">
        <v>88</v>
      </c>
      <c r="J42" s="475" t="s">
        <v>120</v>
      </c>
      <c r="K42" s="499" t="s">
        <v>367</v>
      </c>
      <c r="L42" s="475" t="s">
        <v>189</v>
      </c>
      <c r="M42" s="480"/>
      <c r="N42" s="454"/>
      <c r="R42" s="141" t="str">
        <f>IF(OR(J42='Drop downs'!$G$7,J42='Drop downs'!$G$5), B42&amp;": "&amp;K42&amp;CHAR(10),"")</f>
        <v/>
      </c>
      <c r="S42" s="141" t="str">
        <f>IF(J42='Drop downs'!$G$2,B42&amp;": "&amp;K42&amp;""," ")</f>
        <v xml:space="preserve"> </v>
      </c>
      <c r="T42" s="141" t="str">
        <f>IF(GR4A_Basement_Development!E42='Drop downs'!$B$6,GR4A_Basement_Development!B42&amp;": "&amp;GR4A_Basement_Development!K42&amp;"","")</f>
        <v/>
      </c>
      <c r="U42" s="126" t="str">
        <f t="shared" si="0"/>
        <v/>
      </c>
      <c r="V42" s="126" t="str">
        <f>IF(N42&gt;0,B42&amp;":"&amp;N42&amp;"
","")</f>
        <v/>
      </c>
    </row>
    <row r="43" spans="1:22" ht="52" x14ac:dyDescent="0.6">
      <c r="A43" s="470"/>
      <c r="B43" s="473"/>
      <c r="C43" s="145" t="s">
        <v>297</v>
      </c>
      <c r="D43" s="145" t="s">
        <v>189</v>
      </c>
      <c r="E43" s="476"/>
      <c r="F43" s="476"/>
      <c r="G43" s="476"/>
      <c r="H43" s="476"/>
      <c r="I43" s="476"/>
      <c r="J43" s="476"/>
      <c r="K43" s="489"/>
      <c r="L43" s="476"/>
      <c r="M43" s="481"/>
      <c r="N43" s="455"/>
      <c r="R43" s="141"/>
      <c r="S43" s="141"/>
      <c r="T43" s="141"/>
    </row>
    <row r="44" spans="1:22" ht="52" x14ac:dyDescent="0.6">
      <c r="A44" s="470"/>
      <c r="B44" s="473"/>
      <c r="C44" s="145" t="s">
        <v>298</v>
      </c>
      <c r="D44" s="145" t="s">
        <v>189</v>
      </c>
      <c r="E44" s="476"/>
      <c r="F44" s="476"/>
      <c r="G44" s="476"/>
      <c r="H44" s="476"/>
      <c r="I44" s="476"/>
      <c r="J44" s="476"/>
      <c r="K44" s="489"/>
      <c r="L44" s="476"/>
      <c r="M44" s="481"/>
      <c r="N44" s="455"/>
      <c r="R44" s="141"/>
      <c r="S44" s="141"/>
      <c r="T44" s="141"/>
    </row>
    <row r="45" spans="1:22" ht="52" x14ac:dyDescent="0.6">
      <c r="A45" s="470"/>
      <c r="B45" s="473"/>
      <c r="C45" s="145" t="s">
        <v>299</v>
      </c>
      <c r="D45" s="145" t="s">
        <v>189</v>
      </c>
      <c r="E45" s="476"/>
      <c r="F45" s="476"/>
      <c r="G45" s="476"/>
      <c r="H45" s="476"/>
      <c r="I45" s="476"/>
      <c r="J45" s="476"/>
      <c r="K45" s="489"/>
      <c r="L45" s="476"/>
      <c r="M45" s="481"/>
      <c r="N45" s="455"/>
      <c r="R45" s="141"/>
      <c r="S45" s="141"/>
      <c r="T45" s="141"/>
    </row>
    <row r="46" spans="1:22" ht="78.5" thickBot="1" x14ac:dyDescent="0.65">
      <c r="A46" s="517"/>
      <c r="B46" s="474"/>
      <c r="C46" s="151" t="s">
        <v>300</v>
      </c>
      <c r="D46" s="151" t="s">
        <v>189</v>
      </c>
      <c r="E46" s="483"/>
      <c r="F46" s="483"/>
      <c r="G46" s="483"/>
      <c r="H46" s="483"/>
      <c r="I46" s="483"/>
      <c r="J46" s="483"/>
      <c r="K46" s="490"/>
      <c r="L46" s="483"/>
      <c r="M46" s="492"/>
      <c r="N46" s="464"/>
      <c r="R46" s="141"/>
      <c r="S46" s="141"/>
      <c r="T46" s="141"/>
    </row>
    <row r="47" spans="1:22" ht="130" x14ac:dyDescent="0.6">
      <c r="A47" s="516" t="s">
        <v>301</v>
      </c>
      <c r="B47" s="473" t="s">
        <v>107</v>
      </c>
      <c r="C47" s="150" t="s">
        <v>302</v>
      </c>
      <c r="D47" s="150" t="s">
        <v>189</v>
      </c>
      <c r="E47" s="487" t="s">
        <v>88</v>
      </c>
      <c r="F47" s="487" t="s">
        <v>88</v>
      </c>
      <c r="G47" s="487" t="s">
        <v>88</v>
      </c>
      <c r="H47" s="487" t="s">
        <v>88</v>
      </c>
      <c r="I47" s="487"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IF(GR4A_Basement_Development!E47='Drop downs'!$B$6,GR4A_Basement_Development!B47&amp;": "&amp;GR4A_Basement_Development!K47&amp;"","")</f>
        <v/>
      </c>
      <c r="U47" s="126" t="str">
        <f t="shared" si="0"/>
        <v/>
      </c>
      <c r="V47" s="126" t="str">
        <f>IF(N47&gt;0,B47&amp;":"&amp;N47&amp;"
","")</f>
        <v/>
      </c>
    </row>
    <row r="48" spans="1:22" ht="118.5" customHeight="1" thickBot="1" x14ac:dyDescent="0.65">
      <c r="A48" s="471"/>
      <c r="B48" s="474"/>
      <c r="C48" s="146" t="s">
        <v>303</v>
      </c>
      <c r="D48" s="146" t="s">
        <v>189</v>
      </c>
      <c r="E48" s="428"/>
      <c r="F48" s="428"/>
      <c r="G48" s="428"/>
      <c r="H48" s="428"/>
      <c r="I48" s="428"/>
      <c r="J48" s="428"/>
      <c r="K48" s="500"/>
      <c r="L48" s="428"/>
      <c r="M48" s="482"/>
      <c r="N48" s="456"/>
      <c r="R48" s="141" t="str">
        <f>IF(OR(J48='Drop downs'!$G$7,J48='Drop downs'!$G$5), B48&amp;": "&amp;K48&amp;CHAR(10),"")</f>
        <v/>
      </c>
      <c r="S48" s="141" t="str">
        <f>IF(J48='Drop downs'!$G$2,B48&amp;": "&amp;K48&amp;""," ")</f>
        <v xml:space="preserve"> </v>
      </c>
      <c r="T48" s="141" t="str">
        <f>IF(GR4A_Basement_Development!E48='Drop downs'!$B$6,GR4A_Basement_Development!B48&amp;": "&amp;GR4A_Basement_Development!K48&amp;"","")</f>
        <v xml:space="preserve">: </v>
      </c>
    </row>
    <row r="49" spans="1:22" ht="78" x14ac:dyDescent="0.6">
      <c r="A49" s="469" t="s">
        <v>304</v>
      </c>
      <c r="B49" s="472" t="s">
        <v>108</v>
      </c>
      <c r="C49" s="140" t="s">
        <v>305</v>
      </c>
      <c r="D49" s="140" t="s">
        <v>189</v>
      </c>
      <c r="E49" s="475" t="s">
        <v>88</v>
      </c>
      <c r="F49" s="475" t="s">
        <v>88</v>
      </c>
      <c r="G49" s="475" t="s">
        <v>88</v>
      </c>
      <c r="H49" s="410" t="s">
        <v>88</v>
      </c>
      <c r="I49" s="475"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IF(GR4A_Basement_Development!E49='Drop downs'!$B$6,GR4A_Basement_Development!B49&amp;": "&amp;GR4A_Basement_Development!K49&amp;"","")</f>
        <v/>
      </c>
      <c r="U49" s="126" t="str">
        <f t="shared" si="0"/>
        <v/>
      </c>
      <c r="V49" s="126" t="str">
        <f>IF(N49&gt;0,B49&amp;":"&amp;N49&amp;"
","")</f>
        <v/>
      </c>
    </row>
    <row r="50" spans="1:22" ht="52" x14ac:dyDescent="0.6">
      <c r="A50" s="470"/>
      <c r="B50" s="473"/>
      <c r="C50" s="142" t="s">
        <v>306</v>
      </c>
      <c r="D50" s="142" t="s">
        <v>189</v>
      </c>
      <c r="E50" s="476"/>
      <c r="F50" s="476"/>
      <c r="G50" s="476"/>
      <c r="H50" s="524"/>
      <c r="I50" s="476"/>
      <c r="J50" s="476"/>
      <c r="K50" s="489"/>
      <c r="L50" s="476"/>
      <c r="M50" s="481"/>
      <c r="N50" s="455"/>
      <c r="R50" s="141"/>
      <c r="S50" s="141"/>
      <c r="T50" s="141"/>
    </row>
    <row r="51" spans="1:22" ht="26" x14ac:dyDescent="0.6">
      <c r="A51" s="470"/>
      <c r="B51" s="473"/>
      <c r="C51" s="152" t="s">
        <v>307</v>
      </c>
      <c r="D51" s="142" t="s">
        <v>189</v>
      </c>
      <c r="E51" s="476"/>
      <c r="F51" s="476"/>
      <c r="G51" s="476"/>
      <c r="H51" s="524"/>
      <c r="I51" s="476"/>
      <c r="J51" s="476"/>
      <c r="K51" s="489"/>
      <c r="L51" s="476"/>
      <c r="M51" s="481"/>
      <c r="N51" s="455"/>
      <c r="R51" s="141"/>
      <c r="S51" s="141"/>
      <c r="T51" s="141"/>
    </row>
    <row r="52" spans="1:22" ht="57.75" customHeight="1" x14ac:dyDescent="0.6">
      <c r="A52" s="470"/>
      <c r="B52" s="473"/>
      <c r="C52" s="142" t="s">
        <v>308</v>
      </c>
      <c r="D52" s="142" t="s">
        <v>189</v>
      </c>
      <c r="E52" s="476"/>
      <c r="F52" s="476"/>
      <c r="G52" s="476"/>
      <c r="H52" s="524"/>
      <c r="I52" s="476"/>
      <c r="J52" s="476"/>
      <c r="K52" s="489"/>
      <c r="L52" s="476"/>
      <c r="M52" s="481"/>
      <c r="N52" s="455"/>
      <c r="R52" s="141"/>
      <c r="S52" s="141"/>
      <c r="T52" s="141"/>
    </row>
    <row r="53" spans="1:22" ht="26.5" thickBot="1" x14ac:dyDescent="0.65">
      <c r="A53" s="471"/>
      <c r="B53" s="474"/>
      <c r="C53" s="143" t="s">
        <v>309</v>
      </c>
      <c r="D53" s="142" t="s">
        <v>189</v>
      </c>
      <c r="E53" s="428"/>
      <c r="F53" s="428"/>
      <c r="G53" s="428"/>
      <c r="H53" s="525"/>
      <c r="I53" s="428"/>
      <c r="J53" s="428"/>
      <c r="K53" s="500"/>
      <c r="L53" s="428"/>
      <c r="M53" s="482"/>
      <c r="N53" s="456"/>
      <c r="R53" s="141"/>
      <c r="S53" s="141"/>
      <c r="T53" s="141"/>
    </row>
    <row r="54" spans="1:22" ht="110.25" customHeight="1" x14ac:dyDescent="0.6">
      <c r="A54" s="469" t="s">
        <v>310</v>
      </c>
      <c r="B54" s="472" t="s">
        <v>109</v>
      </c>
      <c r="C54" s="153" t="s">
        <v>311</v>
      </c>
      <c r="D54" s="140" t="s">
        <v>185</v>
      </c>
      <c r="E54" s="475" t="s">
        <v>353</v>
      </c>
      <c r="F54" s="475" t="s">
        <v>370</v>
      </c>
      <c r="G54" s="475" t="s">
        <v>358</v>
      </c>
      <c r="H54" s="475" t="s">
        <v>356</v>
      </c>
      <c r="I54" s="475" t="s">
        <v>357</v>
      </c>
      <c r="J54" s="475" t="s">
        <v>119</v>
      </c>
      <c r="K54" s="499" t="s">
        <v>788</v>
      </c>
      <c r="L54" s="475" t="s">
        <v>189</v>
      </c>
      <c r="M54" s="480"/>
      <c r="N54" s="454"/>
      <c r="R54" s="141" t="str">
        <f>IF(OR(J54='Drop downs'!$G$7,J54='Drop downs'!$G$5), B54&amp;": "&amp;K54&amp;CHAR(10),"")</f>
        <v/>
      </c>
      <c r="S54" s="141" t="str">
        <f>IF(J54='Drop downs'!$G$2,B54&amp;": "&amp;K54&amp;""," ")</f>
        <v xml:space="preserve"> </v>
      </c>
      <c r="T54" s="141" t="str">
        <f>IF(GR4A_Basement_Development!E54='Drop downs'!$B$6,GR4A_Basement_Development!B54&amp;": "&amp;GR4A_Basement_Development!K54&amp;"","")</f>
        <v/>
      </c>
      <c r="U54" s="126" t="str">
        <f t="shared" si="0"/>
        <v/>
      </c>
      <c r="V54" s="126" t="str">
        <f>IF(N54&gt;0,B54&amp;":"&amp;N54&amp;"
","")</f>
        <v/>
      </c>
    </row>
    <row r="55" spans="1:22" ht="52" x14ac:dyDescent="0.6">
      <c r="A55" s="470"/>
      <c r="B55" s="473"/>
      <c r="C55" s="154" t="s">
        <v>312</v>
      </c>
      <c r="D55" s="142" t="s">
        <v>189</v>
      </c>
      <c r="E55" s="476"/>
      <c r="F55" s="476"/>
      <c r="G55" s="476"/>
      <c r="H55" s="476"/>
      <c r="I55" s="476"/>
      <c r="J55" s="476"/>
      <c r="K55" s="489"/>
      <c r="L55" s="476"/>
      <c r="M55" s="481"/>
      <c r="N55" s="455"/>
      <c r="R55" s="141"/>
      <c r="S55" s="141"/>
      <c r="T55" s="141"/>
    </row>
    <row r="56" spans="1:22" ht="78.5" thickBot="1" x14ac:dyDescent="0.65">
      <c r="A56" s="471"/>
      <c r="B56" s="474"/>
      <c r="C56" s="155" t="s">
        <v>313</v>
      </c>
      <c r="D56" s="143" t="s">
        <v>189</v>
      </c>
      <c r="E56" s="428"/>
      <c r="F56" s="428"/>
      <c r="G56" s="428"/>
      <c r="H56" s="428"/>
      <c r="I56" s="428"/>
      <c r="J56" s="428"/>
      <c r="K56" s="500"/>
      <c r="L56" s="428"/>
      <c r="M56" s="482"/>
      <c r="N56" s="456"/>
      <c r="R56" s="141"/>
      <c r="S56" s="141"/>
      <c r="T56" s="141"/>
    </row>
    <row r="57" spans="1:22" ht="26" x14ac:dyDescent="0.6">
      <c r="A57" s="469" t="s">
        <v>314</v>
      </c>
      <c r="B57" s="472" t="s">
        <v>110</v>
      </c>
      <c r="C57" s="140" t="s">
        <v>315</v>
      </c>
      <c r="D57" s="140" t="s">
        <v>189</v>
      </c>
      <c r="E57" s="475" t="s">
        <v>364</v>
      </c>
      <c r="F57" s="475" t="s">
        <v>370</v>
      </c>
      <c r="G57" s="475" t="s">
        <v>358</v>
      </c>
      <c r="H57" s="475" t="s">
        <v>356</v>
      </c>
      <c r="I57" s="475" t="s">
        <v>357</v>
      </c>
      <c r="J57" s="475" t="s">
        <v>119</v>
      </c>
      <c r="K57" s="499" t="s">
        <v>790</v>
      </c>
      <c r="L57" s="475" t="s">
        <v>189</v>
      </c>
      <c r="M57" s="480"/>
      <c r="N57" s="454"/>
      <c r="R57" s="141" t="str">
        <f>IF(OR(J57='Drop downs'!$G$7,J57='Drop downs'!$G$5), B57&amp;": "&amp;K57&amp;CHAR(10),"")</f>
        <v/>
      </c>
      <c r="S57" s="141" t="str">
        <f>IF(J57='Drop downs'!$G$2,B57&amp;": "&amp;K57&amp;""," ")</f>
        <v xml:space="preserve"> </v>
      </c>
      <c r="T57" s="141" t="str">
        <f>IF(GR4A_Basement_Development!E57='Drop downs'!$B$6,GR4A_Basement_Development!B57&amp;": "&amp;GR4A_Basement_Development!K57&amp;"","")</f>
        <v/>
      </c>
      <c r="U57" s="126" t="str">
        <f t="shared" si="0"/>
        <v/>
      </c>
      <c r="V57" s="126" t="str">
        <f>IF(N57&gt;0,B57&amp;":"&amp;N57&amp;"
","")</f>
        <v/>
      </c>
    </row>
    <row r="58" spans="1:22" ht="52" x14ac:dyDescent="0.6">
      <c r="A58" s="470"/>
      <c r="B58" s="473"/>
      <c r="C58" s="142" t="s">
        <v>316</v>
      </c>
      <c r="D58" s="142" t="s">
        <v>189</v>
      </c>
      <c r="E58" s="476"/>
      <c r="F58" s="476"/>
      <c r="G58" s="476"/>
      <c r="H58" s="476"/>
      <c r="I58" s="476"/>
      <c r="J58" s="476"/>
      <c r="K58" s="489"/>
      <c r="L58" s="476"/>
      <c r="M58" s="481"/>
      <c r="N58" s="455"/>
      <c r="R58" s="141"/>
      <c r="S58" s="141"/>
      <c r="T58" s="141"/>
    </row>
    <row r="59" spans="1:22" ht="52" x14ac:dyDescent="0.6">
      <c r="A59" s="470"/>
      <c r="B59" s="473"/>
      <c r="C59" s="142" t="s">
        <v>317</v>
      </c>
      <c r="D59" s="142" t="s">
        <v>185</v>
      </c>
      <c r="E59" s="476"/>
      <c r="F59" s="476"/>
      <c r="G59" s="476"/>
      <c r="H59" s="476"/>
      <c r="I59" s="476"/>
      <c r="J59" s="476"/>
      <c r="K59" s="489"/>
      <c r="L59" s="476"/>
      <c r="M59" s="481"/>
      <c r="N59" s="455"/>
      <c r="R59" s="141"/>
      <c r="S59" s="141"/>
      <c r="T59" s="141"/>
    </row>
    <row r="60" spans="1:22" ht="52" x14ac:dyDescent="0.6">
      <c r="A60" s="470"/>
      <c r="B60" s="473"/>
      <c r="C60" s="142" t="s">
        <v>318</v>
      </c>
      <c r="D60" s="142" t="s">
        <v>189</v>
      </c>
      <c r="E60" s="476"/>
      <c r="F60" s="476"/>
      <c r="G60" s="476"/>
      <c r="H60" s="476"/>
      <c r="I60" s="476"/>
      <c r="J60" s="476"/>
      <c r="K60" s="489"/>
      <c r="L60" s="476"/>
      <c r="M60" s="481"/>
      <c r="N60" s="455"/>
      <c r="R60" s="141"/>
      <c r="S60" s="141"/>
      <c r="T60" s="141"/>
    </row>
    <row r="61" spans="1:22" ht="26" x14ac:dyDescent="0.6">
      <c r="A61" s="470"/>
      <c r="B61" s="473"/>
      <c r="C61" s="142" t="s">
        <v>319</v>
      </c>
      <c r="D61" s="142" t="s">
        <v>189</v>
      </c>
      <c r="E61" s="476"/>
      <c r="F61" s="476"/>
      <c r="G61" s="476"/>
      <c r="H61" s="476"/>
      <c r="I61" s="476"/>
      <c r="J61" s="476"/>
      <c r="K61" s="489"/>
      <c r="L61" s="476"/>
      <c r="M61" s="481"/>
      <c r="N61" s="455"/>
      <c r="R61" s="141"/>
      <c r="S61" s="141"/>
      <c r="T61" s="141"/>
    </row>
    <row r="62" spans="1:22" ht="26" x14ac:dyDescent="0.6">
      <c r="A62" s="470"/>
      <c r="B62" s="473"/>
      <c r="C62" s="142" t="s">
        <v>320</v>
      </c>
      <c r="D62" s="142" t="s">
        <v>189</v>
      </c>
      <c r="E62" s="476"/>
      <c r="F62" s="476"/>
      <c r="G62" s="476"/>
      <c r="H62" s="476"/>
      <c r="I62" s="476"/>
      <c r="J62" s="476"/>
      <c r="K62" s="489"/>
      <c r="L62" s="476"/>
      <c r="M62" s="481"/>
      <c r="N62" s="455"/>
      <c r="R62" s="141"/>
      <c r="S62" s="141"/>
      <c r="T62" s="141"/>
    </row>
    <row r="63" spans="1:22" ht="78" x14ac:dyDescent="0.6">
      <c r="A63" s="470"/>
      <c r="B63" s="473"/>
      <c r="C63" s="142" t="s">
        <v>321</v>
      </c>
      <c r="D63" s="142" t="s">
        <v>189</v>
      </c>
      <c r="E63" s="476"/>
      <c r="F63" s="476"/>
      <c r="G63" s="476"/>
      <c r="H63" s="476"/>
      <c r="I63" s="476"/>
      <c r="J63" s="476"/>
      <c r="K63" s="489"/>
      <c r="L63" s="476"/>
      <c r="M63" s="481"/>
      <c r="N63" s="455"/>
      <c r="R63" s="141"/>
      <c r="S63" s="141"/>
      <c r="T63" s="141"/>
    </row>
    <row r="64" spans="1:22" ht="49" customHeight="1" thickBot="1" x14ac:dyDescent="0.65">
      <c r="A64" s="471"/>
      <c r="B64" s="474"/>
      <c r="C64" s="143" t="s">
        <v>322</v>
      </c>
      <c r="D64" s="142" t="s">
        <v>189</v>
      </c>
      <c r="E64" s="428"/>
      <c r="F64" s="428"/>
      <c r="G64" s="428"/>
      <c r="H64" s="428"/>
      <c r="I64" s="428"/>
      <c r="J64" s="428"/>
      <c r="K64" s="500"/>
      <c r="L64" s="428"/>
      <c r="M64" s="482"/>
      <c r="N64" s="456"/>
      <c r="R64" s="141"/>
      <c r="S64" s="141"/>
      <c r="T64" s="141"/>
    </row>
    <row r="65" spans="1:22" ht="52" x14ac:dyDescent="0.6">
      <c r="A65" s="469" t="s">
        <v>843</v>
      </c>
      <c r="B65" s="472" t="s">
        <v>111</v>
      </c>
      <c r="C65" s="147" t="s">
        <v>845</v>
      </c>
      <c r="D65" s="140" t="s">
        <v>185</v>
      </c>
      <c r="E65" s="475" t="s">
        <v>353</v>
      </c>
      <c r="F65" s="475" t="s">
        <v>370</v>
      </c>
      <c r="G65" s="475" t="s">
        <v>355</v>
      </c>
      <c r="H65" s="475" t="s">
        <v>429</v>
      </c>
      <c r="I65" s="475" t="s">
        <v>357</v>
      </c>
      <c r="J65" s="475" t="s">
        <v>119</v>
      </c>
      <c r="K65" s="499" t="s">
        <v>1002</v>
      </c>
      <c r="L65" s="475" t="s">
        <v>189</v>
      </c>
      <c r="M65" s="480"/>
      <c r="N65" s="454"/>
      <c r="R65" s="141" t="str">
        <f>IF(OR(J65='Drop downs'!$G$7,J65='Drop downs'!$G$5), B65&amp;": "&amp;K65&amp;CHAR(10),"")</f>
        <v/>
      </c>
      <c r="S65" s="141" t="str">
        <f>IF(J65='Drop downs'!$G$2,B65&amp;": "&amp;K65&amp;""," ")</f>
        <v xml:space="preserve"> </v>
      </c>
      <c r="T65" s="141" t="str">
        <f>IF(GR4A_Basement_Development!E65='Drop downs'!$B$6,GR4A_Basement_Development!B65&amp;": "&amp;GR4A_Basement_Development!K65&amp;"","")</f>
        <v/>
      </c>
      <c r="U65" s="126" t="str">
        <f t="shared" si="0"/>
        <v/>
      </c>
      <c r="V65" s="126" t="str">
        <f>IF(N65&gt;0,B65&amp;":"&amp;N65&amp;"
","")</f>
        <v/>
      </c>
    </row>
    <row r="66" spans="1:22" ht="26" x14ac:dyDescent="0.6">
      <c r="A66" s="470"/>
      <c r="B66" s="473"/>
      <c r="C66" s="148" t="s">
        <v>325</v>
      </c>
      <c r="D66" s="142" t="s">
        <v>189</v>
      </c>
      <c r="E66" s="476"/>
      <c r="F66" s="476"/>
      <c r="G66" s="476"/>
      <c r="H66" s="476"/>
      <c r="I66" s="476"/>
      <c r="J66" s="476"/>
      <c r="K66" s="489"/>
      <c r="L66" s="476"/>
      <c r="M66" s="481"/>
      <c r="N66" s="455"/>
      <c r="R66" s="141"/>
      <c r="S66" s="141"/>
      <c r="T66" s="141"/>
    </row>
    <row r="67" spans="1:22" ht="104" x14ac:dyDescent="0.6">
      <c r="A67" s="470"/>
      <c r="B67" s="473"/>
      <c r="C67" s="148" t="s">
        <v>326</v>
      </c>
      <c r="D67" s="142" t="s">
        <v>185</v>
      </c>
      <c r="E67" s="476"/>
      <c r="F67" s="476"/>
      <c r="G67" s="476"/>
      <c r="H67" s="476"/>
      <c r="I67" s="476"/>
      <c r="J67" s="476"/>
      <c r="K67" s="489"/>
      <c r="L67" s="476"/>
      <c r="M67" s="481"/>
      <c r="N67" s="455"/>
      <c r="R67" s="141"/>
      <c r="S67" s="141"/>
      <c r="T67" s="141"/>
    </row>
    <row r="68" spans="1:22" ht="52" x14ac:dyDescent="0.6">
      <c r="A68" s="470"/>
      <c r="B68" s="473"/>
      <c r="C68" s="148" t="s">
        <v>327</v>
      </c>
      <c r="D68" s="142" t="s">
        <v>185</v>
      </c>
      <c r="E68" s="476"/>
      <c r="F68" s="476"/>
      <c r="G68" s="476"/>
      <c r="H68" s="476"/>
      <c r="I68" s="476"/>
      <c r="J68" s="476"/>
      <c r="K68" s="489"/>
      <c r="L68" s="476"/>
      <c r="M68" s="481"/>
      <c r="N68" s="455"/>
      <c r="R68" s="141"/>
      <c r="S68" s="141"/>
      <c r="T68" s="141"/>
    </row>
    <row r="69" spans="1:22" ht="26" x14ac:dyDescent="0.6">
      <c r="A69" s="470"/>
      <c r="B69" s="473"/>
      <c r="C69" s="148" t="s">
        <v>846</v>
      </c>
      <c r="D69" s="142" t="s">
        <v>189</v>
      </c>
      <c r="E69" s="476"/>
      <c r="F69" s="476"/>
      <c r="G69" s="476"/>
      <c r="H69" s="476"/>
      <c r="I69" s="476"/>
      <c r="J69" s="476"/>
      <c r="K69" s="489"/>
      <c r="L69" s="476"/>
      <c r="M69" s="481"/>
      <c r="N69" s="455"/>
      <c r="R69" s="141"/>
      <c r="S69" s="141"/>
      <c r="T69" s="141"/>
    </row>
    <row r="70" spans="1:22" ht="26" x14ac:dyDescent="0.6">
      <c r="A70" s="470"/>
      <c r="B70" s="473"/>
      <c r="C70" s="148" t="s">
        <v>329</v>
      </c>
      <c r="D70" s="142" t="s">
        <v>185</v>
      </c>
      <c r="E70" s="476"/>
      <c r="F70" s="476"/>
      <c r="G70" s="476"/>
      <c r="H70" s="476"/>
      <c r="I70" s="476"/>
      <c r="J70" s="476"/>
      <c r="K70" s="489"/>
      <c r="L70" s="476"/>
      <c r="M70" s="481"/>
      <c r="N70" s="455"/>
      <c r="R70" s="141"/>
      <c r="S70" s="141"/>
      <c r="T70" s="141"/>
    </row>
    <row r="71" spans="1:22" ht="52.5" thickBot="1" x14ac:dyDescent="0.65">
      <c r="A71" s="471"/>
      <c r="B71" s="474"/>
      <c r="C71" s="156" t="s">
        <v>330</v>
      </c>
      <c r="D71" s="142" t="s">
        <v>189</v>
      </c>
      <c r="E71" s="428"/>
      <c r="F71" s="428"/>
      <c r="G71" s="428"/>
      <c r="H71" s="428"/>
      <c r="I71" s="428"/>
      <c r="J71" s="428"/>
      <c r="K71" s="500"/>
      <c r="L71" s="428"/>
      <c r="M71" s="482"/>
      <c r="N71" s="456"/>
      <c r="R71" s="141"/>
      <c r="S71" s="141"/>
      <c r="T71" s="141"/>
    </row>
    <row r="72" spans="1:22" ht="52" x14ac:dyDescent="0.6">
      <c r="A72" s="469" t="s">
        <v>331</v>
      </c>
      <c r="B72" s="472" t="s">
        <v>112</v>
      </c>
      <c r="C72" s="147" t="s">
        <v>332</v>
      </c>
      <c r="D72" s="140" t="s">
        <v>189</v>
      </c>
      <c r="E72" s="475" t="s">
        <v>88</v>
      </c>
      <c r="F72" s="475" t="s">
        <v>88</v>
      </c>
      <c r="G72" s="475" t="s">
        <v>88</v>
      </c>
      <c r="H72" s="475" t="s">
        <v>88</v>
      </c>
      <c r="I72" s="475" t="s">
        <v>88</v>
      </c>
      <c r="J72" s="475" t="s">
        <v>120</v>
      </c>
      <c r="K72" s="532" t="s">
        <v>367</v>
      </c>
      <c r="L72" s="475" t="s">
        <v>189</v>
      </c>
      <c r="M72" s="480"/>
      <c r="N72" s="454"/>
      <c r="R72" s="141" t="str">
        <f>IF(OR(J72='Drop downs'!$G$7,J72='Drop downs'!$G$5), B72&amp;": "&amp;K72&amp;CHAR(10),"")</f>
        <v/>
      </c>
      <c r="S72" s="141" t="str">
        <f>IF(J72='Drop downs'!$G$2,B72&amp;": "&amp;K72&amp;""," ")</f>
        <v xml:space="preserve"> </v>
      </c>
      <c r="T72" s="141" t="str">
        <f>IF(GR4A_Basement_Development!E72='Drop downs'!$B$6,GR4A_Basement_Development!B72&amp;": "&amp;GR4A_Basement_Development!K72&amp;"","")</f>
        <v/>
      </c>
      <c r="U72" s="126" t="str">
        <f t="shared" si="0"/>
        <v/>
      </c>
      <c r="V72" s="126" t="str">
        <f>IF(N72&gt;0,B72&amp;":"&amp;N72&amp;"
","")</f>
        <v/>
      </c>
    </row>
    <row r="73" spans="1:22" ht="26" x14ac:dyDescent="0.6">
      <c r="A73" s="470"/>
      <c r="B73" s="473"/>
      <c r="C73" s="148" t="s">
        <v>333</v>
      </c>
      <c r="D73" s="142" t="s">
        <v>189</v>
      </c>
      <c r="E73" s="476"/>
      <c r="F73" s="476"/>
      <c r="G73" s="476"/>
      <c r="H73" s="476"/>
      <c r="I73" s="476"/>
      <c r="J73" s="476"/>
      <c r="K73" s="530"/>
      <c r="L73" s="476"/>
      <c r="M73" s="481"/>
      <c r="N73" s="455"/>
      <c r="R73" s="141"/>
      <c r="S73" s="141"/>
      <c r="T73" s="141"/>
    </row>
    <row r="74" spans="1:22" ht="52" x14ac:dyDescent="0.6">
      <c r="A74" s="470"/>
      <c r="B74" s="473"/>
      <c r="C74" s="148" t="s">
        <v>334</v>
      </c>
      <c r="D74" s="142" t="s">
        <v>189</v>
      </c>
      <c r="E74" s="476"/>
      <c r="F74" s="476"/>
      <c r="G74" s="476"/>
      <c r="H74" s="476"/>
      <c r="I74" s="476"/>
      <c r="J74" s="476"/>
      <c r="K74" s="530"/>
      <c r="L74" s="476"/>
      <c r="M74" s="481"/>
      <c r="N74" s="455"/>
      <c r="R74" s="141"/>
      <c r="S74" s="141"/>
      <c r="T74" s="141"/>
    </row>
    <row r="75" spans="1:22" ht="26" x14ac:dyDescent="0.6">
      <c r="A75" s="470"/>
      <c r="B75" s="473"/>
      <c r="C75" s="148" t="s">
        <v>335</v>
      </c>
      <c r="D75" s="142" t="s">
        <v>189</v>
      </c>
      <c r="E75" s="476"/>
      <c r="F75" s="476"/>
      <c r="G75" s="476"/>
      <c r="H75" s="476"/>
      <c r="I75" s="476"/>
      <c r="J75" s="476"/>
      <c r="K75" s="530"/>
      <c r="L75" s="476"/>
      <c r="M75" s="481"/>
      <c r="N75" s="455"/>
      <c r="R75" s="141"/>
      <c r="S75" s="141"/>
      <c r="T75" s="141"/>
    </row>
    <row r="76" spans="1:22" ht="26.5" thickBot="1" x14ac:dyDescent="0.65">
      <c r="A76" s="517"/>
      <c r="B76" s="474"/>
      <c r="C76" s="157" t="s">
        <v>336</v>
      </c>
      <c r="D76" s="165" t="s">
        <v>189</v>
      </c>
      <c r="E76" s="483"/>
      <c r="F76" s="483"/>
      <c r="G76" s="483"/>
      <c r="H76" s="483"/>
      <c r="I76" s="483"/>
      <c r="J76" s="483"/>
      <c r="K76" s="531"/>
      <c r="L76" s="483"/>
      <c r="M76" s="492"/>
      <c r="N76" s="464"/>
      <c r="R76" s="141"/>
      <c r="S76" s="141"/>
      <c r="T76" s="141"/>
    </row>
    <row r="77" spans="1:22" ht="52" x14ac:dyDescent="0.6">
      <c r="A77" s="526" t="s">
        <v>337</v>
      </c>
      <c r="B77" s="472" t="s">
        <v>113</v>
      </c>
      <c r="C77" s="158" t="s">
        <v>338</v>
      </c>
      <c r="D77" s="150" t="s">
        <v>189</v>
      </c>
      <c r="E77" s="487" t="s">
        <v>353</v>
      </c>
      <c r="F77" s="487" t="s">
        <v>370</v>
      </c>
      <c r="G77" s="487" t="s">
        <v>358</v>
      </c>
      <c r="H77" s="487" t="s">
        <v>356</v>
      </c>
      <c r="I77" s="487" t="s">
        <v>357</v>
      </c>
      <c r="J77" s="487" t="s">
        <v>119</v>
      </c>
      <c r="K77" s="488" t="s">
        <v>791</v>
      </c>
      <c r="L77" s="487" t="s">
        <v>189</v>
      </c>
      <c r="M77" s="491"/>
      <c r="N77" s="463"/>
      <c r="R77" s="141" t="str">
        <f>IF(OR(J77='Drop downs'!$G$7,J77='Drop downs'!$G$5), B77&amp;": "&amp;K77&amp;CHAR(10),"")</f>
        <v/>
      </c>
      <c r="S77" s="141" t="str">
        <f>IF(J77='Drop downs'!$G$2,B77&amp;": "&amp;K77&amp;""," ")</f>
        <v xml:space="preserve"> </v>
      </c>
      <c r="T77" s="141" t="str">
        <f>IF(GR4A_Basement_Development!E77='Drop downs'!$B$6,GR4A_Basement_Development!B77&amp;": "&amp;GR4A_Basement_Development!K77&amp;"","")</f>
        <v/>
      </c>
      <c r="U77" s="126" t="str">
        <f t="shared" ref="U77:U84" si="1">IF(M77&gt;0,B77&amp;":"&amp;M77&amp;"
","")</f>
        <v/>
      </c>
      <c r="V77" s="126" t="str">
        <f>IF(N77&gt;0,B77&amp;":"&amp;N77&amp;"
","")</f>
        <v/>
      </c>
    </row>
    <row r="78" spans="1:22" ht="26" x14ac:dyDescent="0.6">
      <c r="A78" s="527"/>
      <c r="B78" s="473"/>
      <c r="C78" s="148" t="s">
        <v>339</v>
      </c>
      <c r="D78" s="145" t="s">
        <v>189</v>
      </c>
      <c r="E78" s="476"/>
      <c r="F78" s="476"/>
      <c r="G78" s="476"/>
      <c r="H78" s="476"/>
      <c r="I78" s="476"/>
      <c r="J78" s="476"/>
      <c r="K78" s="489"/>
      <c r="L78" s="476"/>
      <c r="M78" s="481"/>
      <c r="N78" s="455"/>
      <c r="R78" s="141"/>
      <c r="S78" s="141"/>
      <c r="T78" s="141"/>
    </row>
    <row r="79" spans="1:22" ht="26" x14ac:dyDescent="0.6">
      <c r="A79" s="527"/>
      <c r="B79" s="473"/>
      <c r="C79" s="148" t="s">
        <v>340</v>
      </c>
      <c r="D79" s="145" t="s">
        <v>189</v>
      </c>
      <c r="E79" s="476"/>
      <c r="F79" s="476"/>
      <c r="G79" s="476"/>
      <c r="H79" s="476"/>
      <c r="I79" s="476"/>
      <c r="J79" s="476"/>
      <c r="K79" s="489"/>
      <c r="L79" s="476"/>
      <c r="M79" s="481"/>
      <c r="N79" s="455"/>
      <c r="R79" s="141"/>
      <c r="S79" s="141"/>
      <c r="T79" s="141"/>
    </row>
    <row r="80" spans="1:22" ht="26" x14ac:dyDescent="0.6">
      <c r="A80" s="527"/>
      <c r="B80" s="473"/>
      <c r="C80" s="159" t="s">
        <v>341</v>
      </c>
      <c r="D80" s="145" t="s">
        <v>189</v>
      </c>
      <c r="E80" s="476"/>
      <c r="F80" s="476"/>
      <c r="G80" s="476"/>
      <c r="H80" s="476"/>
      <c r="I80" s="476"/>
      <c r="J80" s="476"/>
      <c r="K80" s="489"/>
      <c r="L80" s="476"/>
      <c r="M80" s="481"/>
      <c r="N80" s="455"/>
      <c r="R80" s="141"/>
      <c r="S80" s="141"/>
      <c r="T80" s="141"/>
    </row>
    <row r="81" spans="1:22" ht="78" x14ac:dyDescent="0.6">
      <c r="A81" s="527"/>
      <c r="B81" s="473"/>
      <c r="C81" s="159" t="s">
        <v>342</v>
      </c>
      <c r="D81" s="145" t="s">
        <v>189</v>
      </c>
      <c r="E81" s="476"/>
      <c r="F81" s="476"/>
      <c r="G81" s="476"/>
      <c r="H81" s="476"/>
      <c r="I81" s="476"/>
      <c r="J81" s="476"/>
      <c r="K81" s="489"/>
      <c r="L81" s="476"/>
      <c r="M81" s="481"/>
      <c r="N81" s="455"/>
      <c r="R81" s="141"/>
      <c r="S81" s="141"/>
      <c r="T81" s="141"/>
    </row>
    <row r="82" spans="1:22" ht="78" x14ac:dyDescent="0.6">
      <c r="A82" s="527"/>
      <c r="B82" s="473"/>
      <c r="C82" s="159" t="s">
        <v>343</v>
      </c>
      <c r="D82" s="145" t="s">
        <v>185</v>
      </c>
      <c r="E82" s="476"/>
      <c r="F82" s="476"/>
      <c r="G82" s="476"/>
      <c r="H82" s="476"/>
      <c r="I82" s="476"/>
      <c r="J82" s="476"/>
      <c r="K82" s="489"/>
      <c r="L82" s="476"/>
      <c r="M82" s="481"/>
      <c r="N82" s="455"/>
      <c r="R82" s="141"/>
      <c r="S82" s="141"/>
      <c r="T82" s="141"/>
    </row>
    <row r="83" spans="1:22" ht="52.5" thickBot="1" x14ac:dyDescent="0.65">
      <c r="A83" s="512"/>
      <c r="B83" s="473"/>
      <c r="C83" s="155" t="s">
        <v>344</v>
      </c>
      <c r="D83" s="146" t="s">
        <v>189</v>
      </c>
      <c r="E83" s="428"/>
      <c r="F83" s="428"/>
      <c r="G83" s="428"/>
      <c r="H83" s="428"/>
      <c r="I83" s="428"/>
      <c r="J83" s="428"/>
      <c r="K83" s="500"/>
      <c r="L83" s="428"/>
      <c r="M83" s="482"/>
      <c r="N83" s="456"/>
      <c r="R83" s="141"/>
      <c r="S83" s="141"/>
      <c r="T83" s="141"/>
    </row>
    <row r="84" spans="1:22" ht="52" x14ac:dyDescent="0.6">
      <c r="A84" s="511" t="s">
        <v>345</v>
      </c>
      <c r="B84" s="472" t="s">
        <v>114</v>
      </c>
      <c r="C84" s="177" t="s">
        <v>346</v>
      </c>
      <c r="D84" s="144" t="s">
        <v>189</v>
      </c>
      <c r="E84" s="475" t="s">
        <v>88</v>
      </c>
      <c r="F84" s="475" t="s">
        <v>88</v>
      </c>
      <c r="G84" s="475" t="s">
        <v>88</v>
      </c>
      <c r="H84" s="475" t="s">
        <v>88</v>
      </c>
      <c r="I84" s="475" t="s">
        <v>88</v>
      </c>
      <c r="J84" s="475" t="s">
        <v>120</v>
      </c>
      <c r="K84" s="499" t="s">
        <v>367</v>
      </c>
      <c r="L84" s="475" t="s">
        <v>189</v>
      </c>
      <c r="M84" s="480"/>
      <c r="N84" s="454"/>
      <c r="R84" s="141" t="str">
        <f>IF(OR(J84='Drop downs'!$G$7,J84='Drop downs'!$G$5), B84&amp;": "&amp;K84&amp;CHAR(10),"")</f>
        <v/>
      </c>
      <c r="S84" s="141" t="str">
        <f>IF(J84='Drop downs'!$G$2,B84&amp;": "&amp;K84&amp;""," ")</f>
        <v xml:space="preserve"> </v>
      </c>
      <c r="T84" s="141" t="str">
        <f>IF(GR4A_Basement_Development!E84='Drop downs'!$B$6,GR4A_Basement_Development!B84&amp;": "&amp;GR4A_Basement_Development!K84&amp;"","")</f>
        <v/>
      </c>
      <c r="U84" s="126" t="str">
        <f t="shared" si="1"/>
        <v/>
      </c>
      <c r="V84" s="126" t="str">
        <f>IF(N84&gt;0,B84&amp;":"&amp;N84&amp;"
","")</f>
        <v/>
      </c>
    </row>
    <row r="85" spans="1:22" ht="52" x14ac:dyDescent="0.6">
      <c r="A85" s="527"/>
      <c r="B85" s="473"/>
      <c r="C85" s="159" t="s">
        <v>347</v>
      </c>
      <c r="D85" s="145" t="s">
        <v>189</v>
      </c>
      <c r="E85" s="476"/>
      <c r="F85" s="476"/>
      <c r="G85" s="476"/>
      <c r="H85" s="476"/>
      <c r="I85" s="476"/>
      <c r="J85" s="476"/>
      <c r="K85" s="489"/>
      <c r="L85" s="476"/>
      <c r="M85" s="481"/>
      <c r="N85" s="455"/>
      <c r="R85" s="141"/>
      <c r="S85" s="141"/>
      <c r="T85" s="141"/>
    </row>
    <row r="86" spans="1:22" ht="52" x14ac:dyDescent="0.6">
      <c r="A86" s="527"/>
      <c r="B86" s="473"/>
      <c r="C86" s="159" t="s">
        <v>348</v>
      </c>
      <c r="D86" s="145" t="s">
        <v>189</v>
      </c>
      <c r="E86" s="476"/>
      <c r="F86" s="476"/>
      <c r="G86" s="476"/>
      <c r="H86" s="476"/>
      <c r="I86" s="476"/>
      <c r="J86" s="476"/>
      <c r="K86" s="489"/>
      <c r="L86" s="476"/>
      <c r="M86" s="481"/>
      <c r="N86" s="455"/>
      <c r="R86" s="141"/>
      <c r="S86" s="141"/>
      <c r="T86" s="141"/>
    </row>
    <row r="87" spans="1:22" ht="26.5" thickBot="1" x14ac:dyDescent="0.65">
      <c r="A87" s="528"/>
      <c r="B87" s="474"/>
      <c r="C87" s="157" t="s">
        <v>349</v>
      </c>
      <c r="D87" s="151" t="s">
        <v>189</v>
      </c>
      <c r="E87" s="483"/>
      <c r="F87" s="483"/>
      <c r="G87" s="483"/>
      <c r="H87" s="483"/>
      <c r="I87" s="483"/>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OsjONe7GScVbbWW/yiTLrjNGFzFsGOq6SLMwmS2ifDivBiEVLytu46ToEQBlbZwsTRbQc0YaRmoZC73mHphhrQ==" saltValue="YhrUvsxvXgQtUuu32vpsP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740" priority="50">
      <formula>$D50="No"</formula>
    </cfRule>
  </conditionalFormatting>
  <conditionalFormatting sqref="C8:D87">
    <cfRule type="expression" dxfId="2739" priority="49">
      <formula>$D8="No"</formula>
    </cfRule>
  </conditionalFormatting>
  <conditionalFormatting sqref="J8 J28 J57 J65 J72">
    <cfRule type="cellIs" dxfId="2738" priority="61" operator="equal">
      <formula>"Neutral"</formula>
    </cfRule>
    <cfRule type="cellIs" dxfId="2737" priority="60" operator="equal">
      <formula>"Uncertain"</formula>
    </cfRule>
    <cfRule type="cellIs" dxfId="2736" priority="59" operator="equal">
      <formula>"Minor Negative"</formula>
    </cfRule>
    <cfRule type="cellIs" dxfId="2735" priority="58" operator="equal">
      <formula>"Significant Negative"</formula>
    </cfRule>
    <cfRule type="cellIs" dxfId="2734" priority="63" operator="equal">
      <formula>"Significant Positive"</formula>
    </cfRule>
    <cfRule type="cellIs" dxfId="2733" priority="62" operator="equal">
      <formula>"Minor Positive"</formula>
    </cfRule>
  </conditionalFormatting>
  <conditionalFormatting sqref="J18">
    <cfRule type="cellIs" dxfId="2732" priority="15" operator="equal">
      <formula>"Uncertain"</formula>
    </cfRule>
    <cfRule type="cellIs" dxfId="2731" priority="13" operator="equal">
      <formula>"Significant Negative"</formula>
    </cfRule>
    <cfRule type="cellIs" dxfId="2730" priority="14" operator="equal">
      <formula>"Minor Negative"</formula>
    </cfRule>
    <cfRule type="cellIs" dxfId="2729" priority="16" operator="equal">
      <formula>"Neutral"</formula>
    </cfRule>
    <cfRule type="cellIs" dxfId="2728" priority="17" operator="equal">
      <formula>"Minor Positive"</formula>
    </cfRule>
    <cfRule type="cellIs" dxfId="2727" priority="18" operator="equal">
      <formula>"Significant Positive"</formula>
    </cfRule>
  </conditionalFormatting>
  <conditionalFormatting sqref="J20">
    <cfRule type="cellIs" dxfId="2726" priority="2" operator="equal">
      <formula>"Minor Negative"</formula>
    </cfRule>
    <cfRule type="cellIs" dxfId="2725" priority="3" operator="equal">
      <formula>"Uncertain"</formula>
    </cfRule>
    <cfRule type="cellIs" dxfId="2724" priority="4" operator="equal">
      <formula>"Neutral"</formula>
    </cfRule>
    <cfRule type="cellIs" dxfId="2723" priority="5" operator="equal">
      <formula>"Minor Positive"</formula>
    </cfRule>
    <cfRule type="cellIs" dxfId="2722" priority="6" operator="equal">
      <formula>"Significant Positive"</formula>
    </cfRule>
    <cfRule type="cellIs" dxfId="2721" priority="1" operator="equal">
      <formula>"Significant Negative"</formula>
    </cfRule>
  </conditionalFormatting>
  <conditionalFormatting sqref="J36">
    <cfRule type="cellIs" dxfId="2720" priority="25" operator="equal">
      <formula>"Significant Negative"</formula>
    </cfRule>
    <cfRule type="cellIs" dxfId="2719" priority="26" operator="equal">
      <formula>"Minor Negative"</formula>
    </cfRule>
    <cfRule type="cellIs" dxfId="2718" priority="27" operator="equal">
      <formula>"Uncertain"</formula>
    </cfRule>
    <cfRule type="cellIs" dxfId="2717" priority="28" operator="equal">
      <formula>"Neutral"</formula>
    </cfRule>
    <cfRule type="cellIs" dxfId="2716" priority="29" operator="equal">
      <formula>"Minor Positive"</formula>
    </cfRule>
    <cfRule type="cellIs" dxfId="2715" priority="30" operator="equal">
      <formula>"Significant Positive"</formula>
    </cfRule>
  </conditionalFormatting>
  <conditionalFormatting sqref="J42">
    <cfRule type="cellIs" dxfId="2714" priority="19" operator="equal">
      <formula>"Significant Negative"</formula>
    </cfRule>
    <cfRule type="cellIs" dxfId="2713" priority="20" operator="equal">
      <formula>"Minor Negative"</formula>
    </cfRule>
    <cfRule type="cellIs" dxfId="2712" priority="21" operator="equal">
      <formula>"Uncertain"</formula>
    </cfRule>
    <cfRule type="cellIs" dxfId="2711" priority="22" operator="equal">
      <formula>"Neutral"</formula>
    </cfRule>
    <cfRule type="cellIs" dxfId="2710" priority="23" operator="equal">
      <formula>"Minor Positive"</formula>
    </cfRule>
    <cfRule type="cellIs" dxfId="2709" priority="24" operator="equal">
      <formula>"Significant Positive"</formula>
    </cfRule>
  </conditionalFormatting>
  <conditionalFormatting sqref="J47">
    <cfRule type="cellIs" dxfId="2708" priority="52" operator="equal">
      <formula>"Significant Negative"</formula>
    </cfRule>
    <cfRule type="cellIs" dxfId="2707" priority="53" operator="equal">
      <formula>"Minor Negative"</formula>
    </cfRule>
    <cfRule type="cellIs" dxfId="2706" priority="54" operator="equal">
      <formula>"Uncertain"</formula>
    </cfRule>
    <cfRule type="cellIs" dxfId="2705" priority="55" operator="equal">
      <formula>"Neutral"</formula>
    </cfRule>
    <cfRule type="cellIs" dxfId="2704" priority="57" operator="equal">
      <formula>"Significant Positive"</formula>
    </cfRule>
    <cfRule type="cellIs" dxfId="2703" priority="56" operator="equal">
      <formula>"Minor Positive"</formula>
    </cfRule>
  </conditionalFormatting>
  <conditionalFormatting sqref="J49">
    <cfRule type="cellIs" dxfId="2702" priority="40" operator="equal">
      <formula>"Neutral"</formula>
    </cfRule>
    <cfRule type="cellIs" dxfId="2701" priority="41" operator="equal">
      <formula>"Minor Positive"</formula>
    </cfRule>
    <cfRule type="cellIs" dxfId="2700" priority="42" operator="equal">
      <formula>"Significant Positive"</formula>
    </cfRule>
    <cfRule type="cellIs" dxfId="2699" priority="39" operator="equal">
      <formula>"Uncertain"</formula>
    </cfRule>
    <cfRule type="cellIs" dxfId="2698" priority="37" operator="equal">
      <formula>"Significant Negative"</formula>
    </cfRule>
    <cfRule type="cellIs" dxfId="2697" priority="38" operator="equal">
      <formula>"Minor Negative"</formula>
    </cfRule>
  </conditionalFormatting>
  <conditionalFormatting sqref="J54">
    <cfRule type="cellIs" dxfId="2696" priority="32" operator="equal">
      <formula>"Minor Negative"</formula>
    </cfRule>
    <cfRule type="cellIs" dxfId="2695" priority="31" operator="equal">
      <formula>"Significant Negative"</formula>
    </cfRule>
    <cfRule type="cellIs" dxfId="2694" priority="33" operator="equal">
      <formula>"Uncertain"</formula>
    </cfRule>
    <cfRule type="cellIs" dxfId="2693" priority="34" operator="equal">
      <formula>"Neutral"</formula>
    </cfRule>
    <cfRule type="cellIs" dxfId="2692" priority="35" operator="equal">
      <formula>"Minor Positive"</formula>
    </cfRule>
    <cfRule type="cellIs" dxfId="2691" priority="36" operator="equal">
      <formula>"Significant Positive"</formula>
    </cfRule>
  </conditionalFormatting>
  <conditionalFormatting sqref="J77">
    <cfRule type="cellIs" dxfId="2690" priority="8" operator="equal">
      <formula>"Minor Negative"</formula>
    </cfRule>
    <cfRule type="cellIs" dxfId="2689" priority="12" operator="equal">
      <formula>"Significant Positive"</formula>
    </cfRule>
    <cfRule type="cellIs" dxfId="2688" priority="11" operator="equal">
      <formula>"Minor Positive"</formula>
    </cfRule>
    <cfRule type="cellIs" dxfId="2687" priority="10" operator="equal">
      <formula>"Neutral"</formula>
    </cfRule>
    <cfRule type="cellIs" dxfId="2686" priority="9" operator="equal">
      <formula>"Uncertain"</formula>
    </cfRule>
    <cfRule type="cellIs" dxfId="2685" priority="7" operator="equal">
      <formula>"Significant Negative"</formula>
    </cfRule>
  </conditionalFormatting>
  <conditionalFormatting sqref="J84">
    <cfRule type="cellIs" dxfId="2684" priority="43" operator="equal">
      <formula>"Significant Negative"</formula>
    </cfRule>
    <cfRule type="cellIs" dxfId="2683" priority="44" operator="equal">
      <formula>"Minor Negative"</formula>
    </cfRule>
    <cfRule type="cellIs" dxfId="2682" priority="45" operator="equal">
      <formula>"Uncertain"</formula>
    </cfRule>
    <cfRule type="cellIs" dxfId="2681" priority="46" operator="equal">
      <formula>"Neutral"</formula>
    </cfRule>
    <cfRule type="cellIs" dxfId="2680" priority="47" operator="equal">
      <formula>"Minor Positive"</formula>
    </cfRule>
    <cfRule type="cellIs" dxfId="2679"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63BC1F1-A592-4F2E-ABF3-760BD2010B0E}">
          <x14:formula1>
            <xm:f>'Drop downs'!$G$2:$G$7</xm:f>
          </x14:formula1>
          <xm:sqref>J8 J42 J77 J28 J54 J49 J47 J84 J57 J65 J72 J18 J36 J20</xm:sqref>
        </x14:dataValidation>
        <x14:dataValidation type="list" allowBlank="1" showInputMessage="1" showErrorMessage="1" xr:uid="{4742D6EB-0ECF-429A-8A31-18862AFAE88E}">
          <x14:formula1>
            <xm:f>'Drop downs'!$F$2:$F$6</xm:f>
          </x14:formula1>
          <xm:sqref>I8 I42 I77 I28 I54 I49 I47 I84 I57 I65 I72 I18 I36 I20</xm:sqref>
        </x14:dataValidation>
        <x14:dataValidation type="list" allowBlank="1" showInputMessage="1" showErrorMessage="1" xr:uid="{ECE51607-9F4E-4BDF-9123-6460526A1DE9}">
          <x14:formula1>
            <xm:f>'Drop downs'!$E$2:$E$6</xm:f>
          </x14:formula1>
          <xm:sqref>H8 H42 H77 H28 H54 H49 H47 H84 H57 H65 H72 H18 H36 H20</xm:sqref>
        </x14:dataValidation>
        <x14:dataValidation type="list" allowBlank="1" showInputMessage="1" showErrorMessage="1" xr:uid="{9E2688D1-F4AB-4B70-929E-18C6470030CB}">
          <x14:formula1>
            <xm:f>'Drop downs'!$D$2:$D$7</xm:f>
          </x14:formula1>
          <xm:sqref>G8 G42 G77 G28 G54 G49 G47 G84 G57 G65 G72 G18 G36 G20</xm:sqref>
        </x14:dataValidation>
        <x14:dataValidation type="list" allowBlank="1" showInputMessage="1" showErrorMessage="1" xr:uid="{6819469E-10E7-47E7-9239-C50A33380A38}">
          <x14:formula1>
            <xm:f>'Drop downs'!$C$2:$C$5</xm:f>
          </x14:formula1>
          <xm:sqref>F8 F42 F77 F28 F54 F49 F47 F84 F57 F65 F72 F18 F36 F20</xm:sqref>
        </x14:dataValidation>
        <x14:dataValidation type="list" allowBlank="1" showInputMessage="1" showErrorMessage="1" xr:uid="{EB0791AC-789F-46F4-A6CB-EA1247492CB2}">
          <x14:formula1>
            <xm:f>'Drop downs'!$B$2:$B$4</xm:f>
          </x14:formula1>
          <xm:sqref>E8 E42 E77 E28 E54 E49 E47 E84 E57 E65 E72 E18 E36 E20</xm:sqref>
        </x14:dataValidation>
        <x14:dataValidation type="list" allowBlank="1" showInputMessage="1" showErrorMessage="1" xr:uid="{44B12005-8920-4C8C-9389-DA188F6127DE}">
          <x14:formula1>
            <xm:f>'Drop downs'!$J$2:$J$3</xm:f>
          </x14:formula1>
          <xm:sqref>L8 L18 L20 L28 L36 L42 L84 L54 L57 L65 L72 L77 L47 L49</xm:sqref>
        </x14:dataValidation>
        <x14:dataValidation type="list" allowBlank="1" showInputMessage="1" showErrorMessage="1" xr:uid="{629B7219-8909-4AAF-9714-945DD57E4413}">
          <x14:formula1>
            <xm:f>'Drop downs'!$A$2:$A$3</xm:f>
          </x14:formula1>
          <xm:sqref>D8:D87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2F552-0E7B-40C5-BD87-D4977FE8F7E5}">
  <sheetPr codeName="Sheet90"/>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36" customWidth="1"/>
    <col min="10" max="10" width="20.7265625" style="126" customWidth="1"/>
    <col min="11" max="11" width="56.4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456</v>
      </c>
      <c r="D1" s="393"/>
      <c r="E1" s="393"/>
      <c r="F1" s="394"/>
      <c r="G1" s="227"/>
      <c r="I1" s="233"/>
      <c r="J1" s="128"/>
      <c r="K1" s="128"/>
    </row>
    <row r="2" spans="1:22" x14ac:dyDescent="0.6">
      <c r="A2" s="125" t="s">
        <v>21</v>
      </c>
      <c r="B2" s="129"/>
      <c r="C2" s="393" t="s">
        <v>395</v>
      </c>
      <c r="D2" s="393"/>
      <c r="E2" s="393"/>
      <c r="F2" s="394"/>
      <c r="I2" s="234"/>
      <c r="J2" s="130"/>
      <c r="K2" s="130"/>
    </row>
    <row r="3" spans="1:22" ht="118.5" customHeight="1" x14ac:dyDescent="0.6">
      <c r="A3" s="131" t="s">
        <v>22</v>
      </c>
      <c r="B3" s="132"/>
      <c r="C3" s="393" t="s">
        <v>793</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93" t="s">
        <v>88</v>
      </c>
      <c r="J8" s="475" t="s">
        <v>120</v>
      </c>
      <c r="K8" s="499" t="s">
        <v>367</v>
      </c>
      <c r="L8" s="475" t="s">
        <v>189</v>
      </c>
      <c r="M8" s="480"/>
      <c r="N8" s="454"/>
      <c r="R8" s="141" t="str">
        <f>IF(OR(J8='Drop downs'!$G$7,J8='Drop downs'!$G$5), B8&amp;": "&amp;K8&amp;CHAR(10),"")</f>
        <v/>
      </c>
      <c r="S8" s="141" t="str">
        <f>IF(J8='Drop downs'!$G$2,B8&amp;": "&amp;K8&amp;""," ")</f>
        <v xml:space="preserve"> </v>
      </c>
      <c r="T8" s="141" t="str">
        <f>IF(GR5_View_Management!E8='Drop downs'!$B$6,GR5_View_Management!B8&amp;": "&amp;GR5_View_Management!K8&amp;"","")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3" t="s">
        <v>189</v>
      </c>
      <c r="E17" s="495"/>
      <c r="F17" s="495"/>
      <c r="G17" s="507"/>
      <c r="H17" s="495"/>
      <c r="I17" s="595"/>
      <c r="J17" s="428"/>
      <c r="K17" s="500"/>
      <c r="L17" s="428"/>
      <c r="M17" s="482"/>
      <c r="N17" s="456"/>
      <c r="R17" s="141"/>
      <c r="S17" s="141"/>
      <c r="T17" s="141"/>
    </row>
    <row r="18" spans="1:22" ht="151.5"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IF(GR5_View_Management!E18='Drop downs'!$B$6,GR5_View_Management!B18&amp;": "&amp;GR5_View_Management!K18&amp;"","")</f>
        <v/>
      </c>
      <c r="U18" s="126" t="str">
        <f t="shared" ref="U18:U72" si="0">IF(M18&gt;0,B18&amp;":"&amp;M18&amp;"
","")</f>
        <v/>
      </c>
      <c r="V18" s="126" t="str">
        <f>IF(N18&gt;0,B18&amp;":"&amp;N18&amp;"
","")</f>
        <v/>
      </c>
    </row>
    <row r="19" spans="1:22" ht="52.5"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189</v>
      </c>
      <c r="E20" s="475" t="s">
        <v>353</v>
      </c>
      <c r="F20" s="475" t="s">
        <v>370</v>
      </c>
      <c r="G20" s="477" t="s">
        <v>358</v>
      </c>
      <c r="H20" s="475" t="s">
        <v>356</v>
      </c>
      <c r="I20" s="573" t="s">
        <v>457</v>
      </c>
      <c r="J20" s="475" t="s">
        <v>119</v>
      </c>
      <c r="K20" s="499" t="s">
        <v>458</v>
      </c>
      <c r="L20" s="475" t="s">
        <v>189</v>
      </c>
      <c r="M20" s="480"/>
      <c r="N20" s="454"/>
      <c r="R20" s="141" t="str">
        <f>IF(OR(J20='Drop downs'!$G$7,J20='Drop downs'!$G$5), B20&amp;": "&amp;K20&amp;CHAR(10),"")</f>
        <v/>
      </c>
      <c r="S20" s="141" t="str">
        <f>IF(J20='Drop downs'!$G$2,B20&amp;": "&amp;K20&amp;""," ")</f>
        <v xml:space="preserve"> </v>
      </c>
      <c r="T20" s="141" t="str">
        <f>IF(GR5_View_Management!E20='Drop downs'!$B$6,GR5_View_Management!B20&amp;": "&amp;GR5_View_Management!K20&amp;"","")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185</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573" t="s">
        <v>88</v>
      </c>
      <c r="J28" s="475" t="s">
        <v>120</v>
      </c>
      <c r="K28" s="499" t="s">
        <v>367</v>
      </c>
      <c r="L28" s="475" t="s">
        <v>189</v>
      </c>
      <c r="M28" s="480"/>
      <c r="N28" s="454"/>
      <c r="R28" s="141" t="str">
        <f>IF(OR(J28='Drop downs'!$G$7,J28='Drop downs'!$G$5), B28&amp;": "&amp;K28&amp;CHAR(10),"")</f>
        <v/>
      </c>
      <c r="S28" s="141" t="str">
        <f>IF(J28='Drop downs'!$G$2,B28&amp;": "&amp;K28&amp;""," ")</f>
        <v xml:space="preserve"> </v>
      </c>
      <c r="T28" s="141" t="str">
        <f>IF(GR5_View_Management!E28='Drop downs'!$B$6,GR5_View_Management!B28&amp;": "&amp;GR5_View_Management!K28&amp;"","")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ht="26"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517"/>
      <c r="B35" s="474"/>
      <c r="C35" s="149" t="s">
        <v>287</v>
      </c>
      <c r="D35" s="151" t="s">
        <v>189</v>
      </c>
      <c r="E35" s="483"/>
      <c r="F35" s="483"/>
      <c r="G35" s="519"/>
      <c r="H35" s="483"/>
      <c r="I35" s="572"/>
      <c r="J35" s="483"/>
      <c r="K35" s="490"/>
      <c r="L35" s="483"/>
      <c r="M35" s="492"/>
      <c r="N35" s="464"/>
      <c r="R35" s="141"/>
      <c r="S35" s="141"/>
      <c r="T35" s="141"/>
    </row>
    <row r="36" spans="1:22" ht="52" x14ac:dyDescent="0.6">
      <c r="A36" s="516" t="s">
        <v>288</v>
      </c>
      <c r="B36" s="472" t="s">
        <v>105</v>
      </c>
      <c r="C36" s="150" t="s">
        <v>289</v>
      </c>
      <c r="D36" s="150" t="s">
        <v>189</v>
      </c>
      <c r="E36" s="475" t="s">
        <v>88</v>
      </c>
      <c r="F36" s="475" t="s">
        <v>88</v>
      </c>
      <c r="G36" s="477" t="s">
        <v>88</v>
      </c>
      <c r="H36" s="475" t="s">
        <v>88</v>
      </c>
      <c r="I36" s="573" t="s">
        <v>88</v>
      </c>
      <c r="J36" s="475" t="s">
        <v>120</v>
      </c>
      <c r="K36" s="499" t="s">
        <v>367</v>
      </c>
      <c r="L36" s="487" t="s">
        <v>189</v>
      </c>
      <c r="M36" s="491"/>
      <c r="N36" s="463"/>
      <c r="R36" s="141" t="str">
        <f>IF(OR(J36='Drop downs'!$G$7,J36='Drop downs'!$G$5), B36&amp;": "&amp;K36&amp;CHAR(10),"")</f>
        <v/>
      </c>
      <c r="S36" s="141" t="str">
        <f>IF(J36='Drop downs'!$G$2,B36&amp;": "&amp;K36&amp;""," ")</f>
        <v xml:space="preserve"> </v>
      </c>
      <c r="T36" s="141" t="str">
        <f>IF(GR5_View_Management!E36='Drop downs'!$B$6,GR5_View_Management!B36&amp;": "&amp;GR5_View_Management!K36&amp;"","")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52.5" thickBot="1" x14ac:dyDescent="0.65">
      <c r="A41" s="517"/>
      <c r="B41" s="474"/>
      <c r="C41" s="151" t="s">
        <v>294</v>
      </c>
      <c r="D41" s="145" t="s">
        <v>189</v>
      </c>
      <c r="E41" s="428"/>
      <c r="F41" s="428"/>
      <c r="G41" s="479"/>
      <c r="H41" s="428"/>
      <c r="I41" s="574"/>
      <c r="J41" s="428"/>
      <c r="K41" s="500"/>
      <c r="L41" s="483"/>
      <c r="M41" s="492"/>
      <c r="N41" s="464"/>
      <c r="R41" s="141"/>
      <c r="S41" s="141"/>
      <c r="T41" s="141"/>
    </row>
    <row r="42" spans="1:22" ht="78" x14ac:dyDescent="0.6">
      <c r="A42" s="516" t="s">
        <v>295</v>
      </c>
      <c r="B42" s="472" t="s">
        <v>106</v>
      </c>
      <c r="C42" s="150" t="s">
        <v>296</v>
      </c>
      <c r="D42" s="150" t="s">
        <v>189</v>
      </c>
      <c r="E42" s="475" t="s">
        <v>88</v>
      </c>
      <c r="F42" s="475" t="s">
        <v>88</v>
      </c>
      <c r="G42" s="477" t="s">
        <v>88</v>
      </c>
      <c r="H42" s="475" t="s">
        <v>88</v>
      </c>
      <c r="I42" s="573" t="s">
        <v>88</v>
      </c>
      <c r="J42" s="475" t="s">
        <v>120</v>
      </c>
      <c r="K42" s="499" t="s">
        <v>367</v>
      </c>
      <c r="L42" s="487" t="s">
        <v>189</v>
      </c>
      <c r="M42" s="491"/>
      <c r="N42" s="463"/>
      <c r="R42" s="141" t="str">
        <f>IF(OR(J42='Drop downs'!$G$7,J42='Drop downs'!$G$5), B42&amp;": "&amp;K42&amp;CHAR(10),"")</f>
        <v/>
      </c>
      <c r="S42" s="141" t="str">
        <f>IF(J42='Drop downs'!$G$2,B42&amp;": "&amp;K42&amp;""," ")</f>
        <v xml:space="preserve"> </v>
      </c>
      <c r="T42" s="141" t="str">
        <f>IF(GR5_View_Management!E42='Drop downs'!$B$6,GR5_View_Management!B42&amp;": "&amp;GR5_View_Management!K42&amp;"","")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78.5" thickBot="1" x14ac:dyDescent="0.65">
      <c r="A46" s="517"/>
      <c r="B46" s="474"/>
      <c r="C46" s="151" t="s">
        <v>300</v>
      </c>
      <c r="D46" s="145" t="s">
        <v>189</v>
      </c>
      <c r="E46" s="483"/>
      <c r="F46" s="483"/>
      <c r="G46" s="519"/>
      <c r="H46" s="483"/>
      <c r="I46" s="572"/>
      <c r="J46" s="483"/>
      <c r="K46" s="490"/>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70"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IF(GR5_View_Management!E47='Drop downs'!$B$6,GR5_View_Management!B47&amp;": "&amp;GR5_View_Management!K47&amp;"","")</f>
        <v/>
      </c>
      <c r="U47" s="126" t="str">
        <f t="shared" si="0"/>
        <v/>
      </c>
      <c r="V47" s="126" t="str">
        <f>IF(N47&gt;0,B47&amp;":"&amp;N47&amp;"
","")</f>
        <v/>
      </c>
    </row>
    <row r="48" spans="1:22" ht="214.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IF(GR5_View_Management!E48='Drop downs'!$B$6,GR5_View_Management!B48&amp;": "&amp;GR5_View_Management!K48&amp;"","")</f>
        <v xml:space="preserve">: </v>
      </c>
    </row>
    <row r="49" spans="1:22" ht="78" x14ac:dyDescent="0.6">
      <c r="A49" s="469" t="s">
        <v>304</v>
      </c>
      <c r="B49" s="472" t="s">
        <v>108</v>
      </c>
      <c r="C49" s="140" t="s">
        <v>305</v>
      </c>
      <c r="D49" s="140" t="s">
        <v>189</v>
      </c>
      <c r="E49" s="475" t="s">
        <v>88</v>
      </c>
      <c r="F49" s="475" t="s">
        <v>88</v>
      </c>
      <c r="G49" s="477" t="s">
        <v>88</v>
      </c>
      <c r="H49" s="410"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IF(GR5_View_Management!E49='Drop downs'!$B$6,GR5_View_Management!B49&amp;": "&amp;GR5_View_Management!K49&amp;"","")</f>
        <v/>
      </c>
      <c r="U49" s="126" t="str">
        <f t="shared" si="0"/>
        <v/>
      </c>
      <c r="V49" s="126" t="str">
        <f>IF(N49&gt;0,B49&amp;":"&amp;N49&amp;"
","")</f>
        <v/>
      </c>
    </row>
    <row r="50" spans="1:22" ht="52" x14ac:dyDescent="0.6">
      <c r="A50" s="470"/>
      <c r="B50" s="473"/>
      <c r="C50" s="142" t="s">
        <v>306</v>
      </c>
      <c r="D50" s="142" t="s">
        <v>189</v>
      </c>
      <c r="E50" s="476"/>
      <c r="F50" s="476"/>
      <c r="G50" s="478"/>
      <c r="H50" s="524"/>
      <c r="I50" s="571"/>
      <c r="J50" s="476"/>
      <c r="K50" s="489"/>
      <c r="L50" s="476"/>
      <c r="M50" s="481"/>
      <c r="N50" s="455"/>
      <c r="R50" s="141"/>
      <c r="S50" s="141"/>
      <c r="T50" s="141"/>
    </row>
    <row r="51" spans="1:22" ht="26" x14ac:dyDescent="0.6">
      <c r="A51" s="470"/>
      <c r="B51" s="473"/>
      <c r="C51" s="152" t="s">
        <v>307</v>
      </c>
      <c r="D51" s="142" t="s">
        <v>189</v>
      </c>
      <c r="E51" s="476"/>
      <c r="F51" s="476"/>
      <c r="G51" s="478"/>
      <c r="H51" s="524"/>
      <c r="I51" s="571"/>
      <c r="J51" s="476"/>
      <c r="K51" s="489"/>
      <c r="L51" s="476"/>
      <c r="M51" s="481"/>
      <c r="N51" s="455"/>
      <c r="R51" s="141"/>
      <c r="S51" s="141"/>
      <c r="T51" s="141"/>
    </row>
    <row r="52" spans="1:22" ht="63.75" customHeight="1" x14ac:dyDescent="0.6">
      <c r="A52" s="470"/>
      <c r="B52" s="473"/>
      <c r="C52" s="142" t="s">
        <v>308</v>
      </c>
      <c r="D52" s="142" t="s">
        <v>189</v>
      </c>
      <c r="E52" s="476"/>
      <c r="F52" s="476"/>
      <c r="G52" s="478"/>
      <c r="H52" s="524"/>
      <c r="I52" s="571"/>
      <c r="J52" s="476"/>
      <c r="K52" s="489"/>
      <c r="L52" s="476"/>
      <c r="M52" s="481"/>
      <c r="N52" s="455"/>
      <c r="R52" s="141"/>
      <c r="S52" s="141"/>
      <c r="T52" s="141"/>
    </row>
    <row r="53" spans="1:22" ht="26.5" thickBot="1" x14ac:dyDescent="0.65">
      <c r="A53" s="471"/>
      <c r="B53" s="474"/>
      <c r="C53" s="143" t="s">
        <v>309</v>
      </c>
      <c r="D53" s="143" t="s">
        <v>189</v>
      </c>
      <c r="E53" s="428"/>
      <c r="F53" s="428"/>
      <c r="G53" s="479"/>
      <c r="H53" s="525"/>
      <c r="I53" s="574"/>
      <c r="J53" s="428"/>
      <c r="K53" s="500"/>
      <c r="L53" s="428"/>
      <c r="M53" s="482"/>
      <c r="N53" s="456"/>
      <c r="R53" s="141"/>
      <c r="S53" s="141"/>
      <c r="T53" s="141"/>
    </row>
    <row r="54" spans="1:22" ht="95.25" customHeight="1"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IF(GR5_View_Management!E54='Drop downs'!$B$6,GR5_View_Management!B54&amp;": "&amp;GR5_View_Management!K54&amp;"","")</f>
        <v/>
      </c>
      <c r="U54" s="126" t="str">
        <f t="shared" si="0"/>
        <v/>
      </c>
      <c r="V54" s="126" t="str">
        <f>IF(N54&gt;0,B54&amp;":"&amp;N54&amp;"
","")</f>
        <v/>
      </c>
    </row>
    <row r="55" spans="1:22" ht="52"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ht="26" x14ac:dyDescent="0.6">
      <c r="A57" s="469" t="s">
        <v>314</v>
      </c>
      <c r="B57" s="472" t="s">
        <v>110</v>
      </c>
      <c r="C57" s="140" t="s">
        <v>315</v>
      </c>
      <c r="D57" s="140" t="s">
        <v>189</v>
      </c>
      <c r="E57" s="475" t="s">
        <v>88</v>
      </c>
      <c r="F57" s="475" t="s">
        <v>88</v>
      </c>
      <c r="G57" s="477" t="s">
        <v>88</v>
      </c>
      <c r="H57" s="475" t="s">
        <v>88</v>
      </c>
      <c r="I57" s="573"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IF(GR5_View_Management!E57='Drop downs'!$B$6,GR5_View_Management!B57&amp;": "&amp;GR5_View_Management!K57&amp;"","")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R58" s="141"/>
      <c r="S58" s="141"/>
      <c r="T58" s="141"/>
    </row>
    <row r="59" spans="1:22" ht="26" x14ac:dyDescent="0.6">
      <c r="A59" s="470"/>
      <c r="B59" s="473"/>
      <c r="C59" s="142" t="s">
        <v>317</v>
      </c>
      <c r="D59" s="142" t="s">
        <v>189</v>
      </c>
      <c r="E59" s="476"/>
      <c r="F59" s="476"/>
      <c r="G59" s="478"/>
      <c r="H59" s="476"/>
      <c r="I59" s="571"/>
      <c r="J59" s="476"/>
      <c r="K59" s="489"/>
      <c r="L59" s="476"/>
      <c r="M59" s="481"/>
      <c r="N59" s="455"/>
      <c r="R59" s="141"/>
      <c r="S59" s="141"/>
      <c r="T59" s="141"/>
    </row>
    <row r="60" spans="1:22" ht="52" x14ac:dyDescent="0.6">
      <c r="A60" s="470"/>
      <c r="B60" s="473"/>
      <c r="C60" s="142" t="s">
        <v>318</v>
      </c>
      <c r="D60" s="142" t="s">
        <v>189</v>
      </c>
      <c r="E60" s="476"/>
      <c r="F60" s="476"/>
      <c r="G60" s="478"/>
      <c r="H60" s="476"/>
      <c r="I60" s="571"/>
      <c r="J60" s="476"/>
      <c r="K60" s="489"/>
      <c r="L60" s="476"/>
      <c r="M60" s="481"/>
      <c r="N60" s="455"/>
      <c r="R60" s="141"/>
      <c r="S60" s="141"/>
      <c r="T60" s="141"/>
    </row>
    <row r="61" spans="1:22" ht="26" x14ac:dyDescent="0.6">
      <c r="A61" s="470"/>
      <c r="B61" s="473"/>
      <c r="C61" s="142" t="s">
        <v>319</v>
      </c>
      <c r="D61" s="142" t="s">
        <v>189</v>
      </c>
      <c r="E61" s="476"/>
      <c r="F61" s="476"/>
      <c r="G61" s="478"/>
      <c r="H61" s="476"/>
      <c r="I61" s="571"/>
      <c r="J61" s="476"/>
      <c r="K61" s="489"/>
      <c r="L61" s="476"/>
      <c r="M61" s="481"/>
      <c r="N61" s="455"/>
      <c r="R61" s="141"/>
      <c r="S61" s="141"/>
      <c r="T61" s="141"/>
    </row>
    <row r="62" spans="1:22" ht="26"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189</v>
      </c>
      <c r="E63" s="476"/>
      <c r="F63" s="476"/>
      <c r="G63" s="478"/>
      <c r="H63" s="476"/>
      <c r="I63" s="571"/>
      <c r="J63" s="476"/>
      <c r="K63" s="489"/>
      <c r="L63" s="476"/>
      <c r="M63" s="481"/>
      <c r="N63" s="455"/>
      <c r="R63" s="141"/>
      <c r="S63" s="141"/>
      <c r="T63" s="141"/>
    </row>
    <row r="64" spans="1:22" ht="26.5" thickBot="1" x14ac:dyDescent="0.65">
      <c r="A64" s="471"/>
      <c r="B64" s="474"/>
      <c r="C64" s="143" t="s">
        <v>322</v>
      </c>
      <c r="D64" s="142" t="s">
        <v>189</v>
      </c>
      <c r="E64" s="428"/>
      <c r="F64" s="428"/>
      <c r="G64" s="479"/>
      <c r="H64" s="428"/>
      <c r="I64" s="574"/>
      <c r="J64" s="428"/>
      <c r="K64" s="500"/>
      <c r="L64" s="428"/>
      <c r="M64" s="482"/>
      <c r="N64" s="456"/>
      <c r="R64" s="141"/>
      <c r="S64" s="141"/>
      <c r="T64" s="141"/>
    </row>
    <row r="65" spans="1:22" ht="52" x14ac:dyDescent="0.6">
      <c r="A65" s="469" t="s">
        <v>843</v>
      </c>
      <c r="B65" s="472" t="s">
        <v>111</v>
      </c>
      <c r="C65" s="147" t="s">
        <v>845</v>
      </c>
      <c r="D65" s="140" t="s">
        <v>185</v>
      </c>
      <c r="E65" s="475" t="s">
        <v>353</v>
      </c>
      <c r="F65" s="475" t="s">
        <v>370</v>
      </c>
      <c r="G65" s="477" t="s">
        <v>358</v>
      </c>
      <c r="H65" s="475" t="s">
        <v>429</v>
      </c>
      <c r="I65" s="573" t="s">
        <v>368</v>
      </c>
      <c r="J65" s="475" t="s">
        <v>119</v>
      </c>
      <c r="K65" s="499" t="s">
        <v>776</v>
      </c>
      <c r="L65" s="475" t="s">
        <v>189</v>
      </c>
      <c r="M65" s="480"/>
      <c r="N65" s="454"/>
      <c r="R65" s="141" t="str">
        <f>IF(OR(J65='Drop downs'!$G$7,J65='Drop downs'!$G$5), B65&amp;": "&amp;K65&amp;CHAR(10),"")</f>
        <v/>
      </c>
      <c r="S65" s="141" t="str">
        <f>IF(J65='Drop downs'!$G$2,B65&amp;": "&amp;K65&amp;""," ")</f>
        <v xml:space="preserve"> </v>
      </c>
      <c r="T65" s="141" t="str">
        <f>IF(GR5_View_Management!E65='Drop downs'!$B$6,GR5_View_Management!B65&amp;": "&amp;GR5_View_Management!K65&amp;"","")</f>
        <v/>
      </c>
      <c r="U65" s="126" t="str">
        <f t="shared" si="0"/>
        <v/>
      </c>
      <c r="V65" s="126" t="str">
        <f>IF(N65&gt;0,B65&amp;":"&amp;N65&amp;"
","")</f>
        <v/>
      </c>
    </row>
    <row r="66" spans="1:22" ht="26" x14ac:dyDescent="0.6">
      <c r="A66" s="470"/>
      <c r="B66" s="473"/>
      <c r="C66" s="148" t="s">
        <v>325</v>
      </c>
      <c r="D66" s="142" t="s">
        <v>189</v>
      </c>
      <c r="E66" s="476"/>
      <c r="F66" s="476"/>
      <c r="G66" s="478"/>
      <c r="H66" s="476"/>
      <c r="I66" s="571"/>
      <c r="J66" s="476"/>
      <c r="K66" s="489"/>
      <c r="L66" s="476"/>
      <c r="M66" s="481"/>
      <c r="N66" s="455"/>
      <c r="R66" s="141"/>
      <c r="S66" s="141"/>
      <c r="T66" s="141"/>
    </row>
    <row r="67" spans="1:22" ht="78"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ht="26" x14ac:dyDescent="0.6">
      <c r="A69" s="470"/>
      <c r="B69" s="473"/>
      <c r="C69" s="148" t="s">
        <v>846</v>
      </c>
      <c r="D69" s="142" t="s">
        <v>189</v>
      </c>
      <c r="E69" s="476"/>
      <c r="F69" s="476"/>
      <c r="G69" s="478"/>
      <c r="H69" s="476"/>
      <c r="I69" s="571"/>
      <c r="J69" s="476"/>
      <c r="K69" s="489"/>
      <c r="L69" s="476"/>
      <c r="M69" s="481"/>
      <c r="N69" s="455"/>
      <c r="R69" s="141"/>
      <c r="S69" s="141"/>
      <c r="T69" s="141"/>
    </row>
    <row r="70" spans="1:22" ht="26"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194.25" customHeight="1" x14ac:dyDescent="0.6">
      <c r="A72" s="469" t="s">
        <v>331</v>
      </c>
      <c r="B72" s="472" t="s">
        <v>112</v>
      </c>
      <c r="C72" s="147" t="s">
        <v>332</v>
      </c>
      <c r="D72" s="140" t="s">
        <v>185</v>
      </c>
      <c r="E72" s="475" t="s">
        <v>353</v>
      </c>
      <c r="F72" s="475" t="s">
        <v>354</v>
      </c>
      <c r="G72" s="477" t="s">
        <v>358</v>
      </c>
      <c r="H72" s="475" t="s">
        <v>429</v>
      </c>
      <c r="I72" s="573" t="s">
        <v>368</v>
      </c>
      <c r="J72" s="475" t="s">
        <v>249</v>
      </c>
      <c r="K72" s="578" t="s">
        <v>794</v>
      </c>
      <c r="L72" s="475" t="s">
        <v>189</v>
      </c>
      <c r="M72" s="480"/>
      <c r="N72" s="454"/>
      <c r="R72" s="141" t="str">
        <f>IF(OR(J72='Drop downs'!$G$7,J72='Drop downs'!$G$5), B72&amp;": "&amp;K72&amp;CHAR(10),"")</f>
        <v/>
      </c>
      <c r="S72" s="141" t="str">
        <f>IF(J72='Drop downs'!$G$2,B72&amp;": "&amp;K72&amp;""," ")</f>
        <v>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conserve or enhance the viewers’ ability to recognise and to appreciate landmarks (in particular St. Mary’s Church and Harrow on the Hill, and the Harrow Weald Ridge). Furthermore, opportunities to create new local views should be maximised through the design and layout of new development. Development should not harm the characteristics and composition of the protected views and their landmark elements. Therefore, a potential significant positive effect is recorded.</v>
      </c>
      <c r="T72" s="141" t="str">
        <f>IF(GR5_View_Management!E72='Drop downs'!$B$6,GR5_View_Management!B72&amp;": "&amp;GR5_View_Management!K72&amp;"","")</f>
        <v/>
      </c>
      <c r="U72" s="126" t="str">
        <f t="shared" si="0"/>
        <v/>
      </c>
      <c r="V72" s="126" t="str">
        <f>IF(N72&gt;0,B72&amp;":"&amp;N72&amp;"
","")</f>
        <v/>
      </c>
    </row>
    <row r="73" spans="1:22" ht="93.75" customHeight="1" x14ac:dyDescent="0.6">
      <c r="A73" s="470"/>
      <c r="B73" s="473"/>
      <c r="C73" s="148" t="s">
        <v>333</v>
      </c>
      <c r="D73" s="142" t="s">
        <v>185</v>
      </c>
      <c r="E73" s="476"/>
      <c r="F73" s="476"/>
      <c r="G73" s="478"/>
      <c r="H73" s="476"/>
      <c r="I73" s="571"/>
      <c r="J73" s="476"/>
      <c r="K73" s="579"/>
      <c r="L73" s="476"/>
      <c r="M73" s="481"/>
      <c r="N73" s="455"/>
      <c r="R73" s="141"/>
      <c r="S73" s="141"/>
      <c r="T73" s="141"/>
    </row>
    <row r="74" spans="1:22" ht="185.25" customHeight="1" x14ac:dyDescent="0.6">
      <c r="A74" s="470"/>
      <c r="B74" s="473"/>
      <c r="C74" s="148" t="s">
        <v>334</v>
      </c>
      <c r="D74" s="142" t="s">
        <v>185</v>
      </c>
      <c r="E74" s="476"/>
      <c r="F74" s="476"/>
      <c r="G74" s="478"/>
      <c r="H74" s="476"/>
      <c r="I74" s="571"/>
      <c r="J74" s="476"/>
      <c r="K74" s="579"/>
      <c r="L74" s="476"/>
      <c r="M74" s="481"/>
      <c r="N74" s="455"/>
      <c r="R74" s="141"/>
      <c r="S74" s="141"/>
      <c r="T74" s="141"/>
    </row>
    <row r="75" spans="1:22" ht="125.25" customHeight="1" x14ac:dyDescent="0.6">
      <c r="A75" s="470"/>
      <c r="B75" s="473"/>
      <c r="C75" s="148" t="s">
        <v>335</v>
      </c>
      <c r="D75" s="142" t="s">
        <v>185</v>
      </c>
      <c r="E75" s="476"/>
      <c r="F75" s="476"/>
      <c r="G75" s="478"/>
      <c r="H75" s="476"/>
      <c r="I75" s="571"/>
      <c r="J75" s="476"/>
      <c r="K75" s="579"/>
      <c r="L75" s="476"/>
      <c r="M75" s="481"/>
      <c r="N75" s="455"/>
      <c r="R75" s="141"/>
      <c r="S75" s="141"/>
      <c r="T75" s="141"/>
    </row>
    <row r="76" spans="1:22" ht="80.25" customHeight="1" thickBot="1" x14ac:dyDescent="0.65">
      <c r="A76" s="517"/>
      <c r="B76" s="474"/>
      <c r="C76" s="157" t="s">
        <v>336</v>
      </c>
      <c r="D76" s="165" t="s">
        <v>189</v>
      </c>
      <c r="E76" s="483"/>
      <c r="F76" s="483"/>
      <c r="G76" s="519"/>
      <c r="H76" s="483"/>
      <c r="I76" s="572"/>
      <c r="J76" s="483"/>
      <c r="K76" s="580"/>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IF(GR5_View_Management!E77='Drop downs'!$B$6,GR5_View_Management!B77&amp;": "&amp;GR5_View_Management!K77&amp;"","")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45"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70"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IF(GR5_View_Management!E84='Drop downs'!$B$6,GR5_View_Management!B84&amp;": "&amp;GR5_View_Management!K84&amp;"","")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26"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45"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101.25" customHeight="1" x14ac:dyDescent="0.6">
      <c r="A92" s="449" t="str">
        <f>S8&amp;S18&amp;S20&amp;S28&amp;S36&amp;S42&amp;S47&amp;S48&amp;S49&amp;S54&amp;S57&amp;S65&amp;S72&amp;S77&amp;S84&amp;S87</f>
        <v xml:space="preserve">            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conserve or enhance the viewers’ ability to recognise and to appreciate landmarks (in particular St. Mary’s Church and Harrow on the Hill, and the Harrow Weald Ridge). Furthermore, opportunities to create new local views should be maximised through the design and layout of new development. Development should not harm the characteristics and composition of the protected views and their landmark elements.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fXD1nnCv+eyFGemT+W6Kq45X5wIp3JeKS3yqHiD+m3qjuIFc52d6UXPaAhTDlDOO/D7LkIh90l0joCYw7/bFVg==" saltValue="3d9UVnve38ADOHr/KPllh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678" priority="62">
      <formula>$D50="No"</formula>
    </cfRule>
  </conditionalFormatting>
  <conditionalFormatting sqref="C8:D87">
    <cfRule type="expression" dxfId="2677" priority="61">
      <formula>$D8="No"</formula>
    </cfRule>
  </conditionalFormatting>
  <conditionalFormatting sqref="J8">
    <cfRule type="cellIs" dxfId="2676" priority="60" operator="equal">
      <formula>"Significant Positive"</formula>
    </cfRule>
    <cfRule type="cellIs" dxfId="2675" priority="59" operator="equal">
      <formula>"Minor Positive"</formula>
    </cfRule>
    <cfRule type="cellIs" dxfId="2674" priority="58" operator="equal">
      <formula>"Neutral"</formula>
    </cfRule>
    <cfRule type="cellIs" dxfId="2673" priority="57" operator="equal">
      <formula>"Uncertain"</formula>
    </cfRule>
    <cfRule type="cellIs" dxfId="2672" priority="56" operator="equal">
      <formula>"Minor Negative"</formula>
    </cfRule>
    <cfRule type="cellIs" dxfId="2671" priority="55" operator="equal">
      <formula>"Significant Negative"</formula>
    </cfRule>
  </conditionalFormatting>
  <conditionalFormatting sqref="J18">
    <cfRule type="cellIs" dxfId="2670" priority="52" operator="equal">
      <formula>"Neutral"</formula>
    </cfRule>
    <cfRule type="cellIs" dxfId="2669" priority="51" operator="equal">
      <formula>"Uncertain"</formula>
    </cfRule>
    <cfRule type="cellIs" dxfId="2668" priority="50" operator="equal">
      <formula>"Minor Negative"</formula>
    </cfRule>
    <cfRule type="cellIs" dxfId="2667" priority="49" operator="equal">
      <formula>"Significant Negative"</formula>
    </cfRule>
    <cfRule type="cellIs" dxfId="2666" priority="54" operator="equal">
      <formula>"Significant Positive"</formula>
    </cfRule>
    <cfRule type="cellIs" dxfId="2665" priority="53" operator="equal">
      <formula>"Minor Positive"</formula>
    </cfRule>
  </conditionalFormatting>
  <conditionalFormatting sqref="J20">
    <cfRule type="cellIs" dxfId="2664" priority="47" operator="equal">
      <formula>"Minor Positive"</formula>
    </cfRule>
    <cfRule type="cellIs" dxfId="2663" priority="48" operator="equal">
      <formula>"Significant Positive"</formula>
    </cfRule>
    <cfRule type="cellIs" dxfId="2662" priority="46" operator="equal">
      <formula>"Neutral"</formula>
    </cfRule>
    <cfRule type="cellIs" dxfId="2661" priority="45" operator="equal">
      <formula>"Uncertain"</formula>
    </cfRule>
    <cfRule type="cellIs" dxfId="2660" priority="44" operator="equal">
      <formula>"Minor Negative"</formula>
    </cfRule>
    <cfRule type="cellIs" dxfId="2659" priority="43" operator="equal">
      <formula>"Significant Negative"</formula>
    </cfRule>
  </conditionalFormatting>
  <conditionalFormatting sqref="J28 J57 J72">
    <cfRule type="cellIs" dxfId="2658" priority="99" operator="equal">
      <formula>"Significant Positive"</formula>
    </cfRule>
    <cfRule type="cellIs" dxfId="2657" priority="98" operator="equal">
      <formula>"Minor Positive"</formula>
    </cfRule>
    <cfRule type="cellIs" dxfId="2656" priority="97" operator="equal">
      <formula>"Neutral"</formula>
    </cfRule>
    <cfRule type="cellIs" dxfId="2655" priority="96" operator="equal">
      <formula>"Uncertain"</formula>
    </cfRule>
    <cfRule type="cellIs" dxfId="2654" priority="95" operator="equal">
      <formula>"Minor Negative"</formula>
    </cfRule>
    <cfRule type="cellIs" dxfId="2653" priority="94" operator="equal">
      <formula>"Significant Negative"</formula>
    </cfRule>
  </conditionalFormatting>
  <conditionalFormatting sqref="J36">
    <cfRule type="cellIs" dxfId="2652" priority="39" operator="equal">
      <formula>"Uncertain"</formula>
    </cfRule>
    <cfRule type="cellIs" dxfId="2651" priority="40" operator="equal">
      <formula>"Neutral"</formula>
    </cfRule>
    <cfRule type="cellIs" dxfId="2650" priority="41" operator="equal">
      <formula>"Minor Positive"</formula>
    </cfRule>
    <cfRule type="cellIs" dxfId="2649" priority="42" operator="equal">
      <formula>"Significant Positive"</formula>
    </cfRule>
    <cfRule type="cellIs" dxfId="2648" priority="37" operator="equal">
      <formula>"Significant Negative"</formula>
    </cfRule>
    <cfRule type="cellIs" dxfId="2647" priority="38" operator="equal">
      <formula>"Minor Negative"</formula>
    </cfRule>
  </conditionalFormatting>
  <conditionalFormatting sqref="J42">
    <cfRule type="cellIs" dxfId="2646" priority="36" operator="equal">
      <formula>"Significant Positive"</formula>
    </cfRule>
    <cfRule type="cellIs" dxfId="2645" priority="34" operator="equal">
      <formula>"Neutral"</formula>
    </cfRule>
    <cfRule type="cellIs" dxfId="2644" priority="33" operator="equal">
      <formula>"Uncertain"</formula>
    </cfRule>
    <cfRule type="cellIs" dxfId="2643" priority="31" operator="equal">
      <formula>"Significant Negative"</formula>
    </cfRule>
    <cfRule type="cellIs" dxfId="2642" priority="32" operator="equal">
      <formula>"Minor Negative"</formula>
    </cfRule>
    <cfRule type="cellIs" dxfId="2641" priority="35" operator="equal">
      <formula>"Minor Positive"</formula>
    </cfRule>
  </conditionalFormatting>
  <conditionalFormatting sqref="J47">
    <cfRule type="cellIs" dxfId="2640" priority="90" operator="equal">
      <formula>"Uncertain"</formula>
    </cfRule>
    <cfRule type="cellIs" dxfId="2639" priority="93" operator="equal">
      <formula>"Significant Positive"</formula>
    </cfRule>
    <cfRule type="cellIs" dxfId="2638" priority="92" operator="equal">
      <formula>"Minor Positive"</formula>
    </cfRule>
    <cfRule type="cellIs" dxfId="2637" priority="91" operator="equal">
      <formula>"Neutral"</formula>
    </cfRule>
    <cfRule type="cellIs" dxfId="2636" priority="89" operator="equal">
      <formula>"Minor Negative"</formula>
    </cfRule>
    <cfRule type="cellIs" dxfId="2635" priority="88" operator="equal">
      <formula>"Significant Negative"</formula>
    </cfRule>
  </conditionalFormatting>
  <conditionalFormatting sqref="J49">
    <cfRule type="cellIs" dxfId="2634" priority="28" operator="equal">
      <formula>"Neutral"</formula>
    </cfRule>
    <cfRule type="cellIs" dxfId="2633" priority="27" operator="equal">
      <formula>"Uncertain"</formula>
    </cfRule>
    <cfRule type="cellIs" dxfId="2632" priority="26" operator="equal">
      <formula>"Minor Negative"</formula>
    </cfRule>
    <cfRule type="cellIs" dxfId="2631" priority="25" operator="equal">
      <formula>"Significant Negative"</formula>
    </cfRule>
    <cfRule type="cellIs" dxfId="2630" priority="29" operator="equal">
      <formula>"Minor Positive"</formula>
    </cfRule>
    <cfRule type="cellIs" dxfId="2629" priority="30" operator="equal">
      <formula>"Significant Positive"</formula>
    </cfRule>
  </conditionalFormatting>
  <conditionalFormatting sqref="J54">
    <cfRule type="cellIs" dxfId="2628" priority="24" operator="equal">
      <formula>"Significant Positive"</formula>
    </cfRule>
    <cfRule type="cellIs" dxfId="2627" priority="23" operator="equal">
      <formula>"Minor Positive"</formula>
    </cfRule>
    <cfRule type="cellIs" dxfId="2626" priority="22" operator="equal">
      <formula>"Neutral"</formula>
    </cfRule>
    <cfRule type="cellIs" dxfId="2625" priority="21" operator="equal">
      <formula>"Uncertain"</formula>
    </cfRule>
    <cfRule type="cellIs" dxfId="2624" priority="20" operator="equal">
      <formula>"Minor Negative"</formula>
    </cfRule>
    <cfRule type="cellIs" dxfId="2623" priority="19" operator="equal">
      <formula>"Significant Negative"</formula>
    </cfRule>
  </conditionalFormatting>
  <conditionalFormatting sqref="J65">
    <cfRule type="cellIs" dxfId="2622" priority="2" operator="equal">
      <formula>"Minor Negative"</formula>
    </cfRule>
    <cfRule type="cellIs" dxfId="2621" priority="3" operator="equal">
      <formula>"Uncertain"</formula>
    </cfRule>
    <cfRule type="cellIs" dxfId="2620" priority="4" operator="equal">
      <formula>"Neutral"</formula>
    </cfRule>
    <cfRule type="cellIs" dxfId="2619" priority="5" operator="equal">
      <formula>"Minor Positive"</formula>
    </cfRule>
    <cfRule type="cellIs" dxfId="2618" priority="6" operator="equal">
      <formula>"Significant Positive"</formula>
    </cfRule>
    <cfRule type="cellIs" dxfId="2617" priority="1" operator="equal">
      <formula>"Significant Negative"</formula>
    </cfRule>
  </conditionalFormatting>
  <conditionalFormatting sqref="J77">
    <cfRule type="cellIs" dxfId="2616" priority="10" operator="equal">
      <formula>"Neutral"</formula>
    </cfRule>
    <cfRule type="cellIs" dxfId="2615" priority="11" operator="equal">
      <formula>"Minor Positive"</formula>
    </cfRule>
    <cfRule type="cellIs" dxfId="2614" priority="9" operator="equal">
      <formula>"Uncertain"</formula>
    </cfRule>
    <cfRule type="cellIs" dxfId="2613" priority="8" operator="equal">
      <formula>"Minor Negative"</formula>
    </cfRule>
    <cfRule type="cellIs" dxfId="2612" priority="7" operator="equal">
      <formula>"Significant Negative"</formula>
    </cfRule>
    <cfRule type="cellIs" dxfId="2611" priority="12" operator="equal">
      <formula>"Significant Positive"</formula>
    </cfRule>
  </conditionalFormatting>
  <conditionalFormatting sqref="J84">
    <cfRule type="cellIs" dxfId="2610" priority="18" operator="equal">
      <formula>"Significant Positive"</formula>
    </cfRule>
    <cfRule type="cellIs" dxfId="2609" priority="17" operator="equal">
      <formula>"Minor Positive"</formula>
    </cfRule>
    <cfRule type="cellIs" dxfId="2608" priority="15" operator="equal">
      <formula>"Uncertain"</formula>
    </cfRule>
    <cfRule type="cellIs" dxfId="2607" priority="14" operator="equal">
      <formula>"Minor Negative"</formula>
    </cfRule>
    <cfRule type="cellIs" dxfId="2606" priority="13" operator="equal">
      <formula>"Significant Negative"</formula>
    </cfRule>
    <cfRule type="cellIs" dxfId="2605" priority="1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806CC99-87BB-4BF3-975F-AB0F39329F76}">
          <x14:formula1>
            <xm:f>'Drop downs'!$G$2:$G$7</xm:f>
          </x14:formula1>
          <xm:sqref>J54 J47 J42 J28 J18 J20 J49 J36 J57 J84 J72 J8 J77 J65</xm:sqref>
        </x14:dataValidation>
        <x14:dataValidation type="list" allowBlank="1" showInputMessage="1" showErrorMessage="1" xr:uid="{9C6F04DD-EEEF-4492-AB14-C18346AF872F}">
          <x14:formula1>
            <xm:f>'Drop downs'!$F$2:$F$6</xm:f>
          </x14:formula1>
          <xm:sqref>I54 I47 I42 I28 I18 I20 I49 I36 I57 I84 I72 I8 I77 I65</xm:sqref>
        </x14:dataValidation>
        <x14:dataValidation type="list" allowBlank="1" showInputMessage="1" showErrorMessage="1" xr:uid="{EA6294CB-3E63-4C16-8DCF-0CE7DD109E31}">
          <x14:formula1>
            <xm:f>'Drop downs'!$E$2:$E$6</xm:f>
          </x14:formula1>
          <xm:sqref>H54 H47 H42 H28 H18 H20 H49 H36 H57 H84 H72 H8 H77 H65</xm:sqref>
        </x14:dataValidation>
        <x14:dataValidation type="list" allowBlank="1" showInputMessage="1" showErrorMessage="1" xr:uid="{F20B0A67-E3CB-4400-961A-F2C7AFA61CDB}">
          <x14:formula1>
            <xm:f>'Drop downs'!$D$2:$D$7</xm:f>
          </x14:formula1>
          <xm:sqref>G54 G47 G42 G28 G18 G20 G49 G36 G57 G84 G72 G8 G77 G65</xm:sqref>
        </x14:dataValidation>
        <x14:dataValidation type="list" allowBlank="1" showInputMessage="1" showErrorMessage="1" xr:uid="{2A6AB01B-609F-4A91-B34C-F33C2D5CCDEF}">
          <x14:formula1>
            <xm:f>'Drop downs'!$C$2:$C$5</xm:f>
          </x14:formula1>
          <xm:sqref>F54 F47 F42 F28 F18 F20 F49 F36 F57 F84 F72 F8 F77 F65</xm:sqref>
        </x14:dataValidation>
        <x14:dataValidation type="list" allowBlank="1" showInputMessage="1" showErrorMessage="1" xr:uid="{E494A27C-9945-4F76-8F09-4259AD984035}">
          <x14:formula1>
            <xm:f>'Drop downs'!$B$2:$B$4</xm:f>
          </x14:formula1>
          <xm:sqref>E54 E47 E42 E28 E18 E20 E49 E36 E57 E84 E72 E8 E77 E65</xm:sqref>
        </x14:dataValidation>
        <x14:dataValidation type="list" allowBlank="1" showInputMessage="1" showErrorMessage="1" xr:uid="{986607D7-E653-4AE1-9B8B-F504E00893BA}">
          <x14:formula1>
            <xm:f>'Drop downs'!$J$2:$J$3</xm:f>
          </x14:formula1>
          <xm:sqref>L8 L18 L20 L28 L36 L42 L84 L54 L57 L65 L72 L77 L47 L49</xm:sqref>
        </x14:dataValidation>
        <x14:dataValidation type="list" allowBlank="1" showInputMessage="1" showErrorMessage="1" xr:uid="{17907A25-E9A9-4C38-9E8A-5EF54F863F11}">
          <x14:formula1>
            <xm:f>'Drop downs'!$A$2:$A$3</xm:f>
          </x14:formula1>
          <xm:sqref>D8:D87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5AD4C-BDCA-499D-BB94-700F0783A2DE}">
  <sheetPr codeName="Sheet94"/>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36" customWidth="1"/>
    <col min="10" max="10" width="20.7265625" style="126" customWidth="1"/>
    <col min="11" max="11" width="61.906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460</v>
      </c>
      <c r="D1" s="393"/>
      <c r="E1" s="393"/>
      <c r="F1" s="394"/>
      <c r="G1" s="227"/>
      <c r="I1" s="233"/>
      <c r="J1" s="128"/>
      <c r="K1" s="128"/>
    </row>
    <row r="2" spans="1:22" x14ac:dyDescent="0.6">
      <c r="A2" s="125" t="s">
        <v>21</v>
      </c>
      <c r="B2" s="129"/>
      <c r="C2" s="393" t="s">
        <v>395</v>
      </c>
      <c r="D2" s="393"/>
      <c r="E2" s="393"/>
      <c r="F2" s="394"/>
      <c r="I2" s="234"/>
      <c r="J2" s="130"/>
      <c r="K2" s="130"/>
    </row>
    <row r="3" spans="1:22" ht="125" customHeight="1" x14ac:dyDescent="0.6">
      <c r="A3" s="131" t="s">
        <v>22</v>
      </c>
      <c r="B3" s="132"/>
      <c r="C3" s="393" t="s">
        <v>461</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93" t="s">
        <v>88</v>
      </c>
      <c r="J8" s="475" t="s">
        <v>120</v>
      </c>
      <c r="K8" s="499" t="s">
        <v>367</v>
      </c>
      <c r="L8" s="475" t="s">
        <v>189</v>
      </c>
      <c r="M8" s="480"/>
      <c r="N8" s="454"/>
      <c r="R8" s="141" t="str">
        <f>IF(OR(J8='Drop downs'!$G$7,J8='Drop downs'!$G$5), B8&amp;": "&amp;K8&amp;CHAR(10),"")</f>
        <v/>
      </c>
      <c r="S8" s="141" t="str">
        <f>IF(J8='Drop downs'!$G$2,B8&amp;": "&amp;K8&amp;""," ")</f>
        <v xml:space="preserve"> </v>
      </c>
      <c r="T8" s="141" t="str">
        <f>IF(GR7_External_Lighting!E8='Drop downs'!$B$6,GR7_External_Lighting!B8&amp;": "&amp;GR7_External_Lighting!K8&amp;"","")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90"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IF(GR7_External_Lighting!E18='Drop downs'!$B$6,GR7_External_Lighting!B18&amp;": "&amp;GR7_External_Lighting!K18&amp;"","")</f>
        <v/>
      </c>
      <c r="U18" s="126" t="str">
        <f t="shared" ref="U18:U72" si="0">IF(M18&gt;0,B18&amp;":"&amp;M18&amp;"
","")</f>
        <v/>
      </c>
      <c r="V18" s="126" t="str">
        <f>IF(N18&gt;0,B18&amp;":"&amp;N18&amp;"
","")</f>
        <v/>
      </c>
    </row>
    <row r="19" spans="1:22" ht="113.25"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189</v>
      </c>
      <c r="E20" s="475" t="s">
        <v>88</v>
      </c>
      <c r="F20" s="475" t="s">
        <v>88</v>
      </c>
      <c r="G20" s="477" t="s">
        <v>88</v>
      </c>
      <c r="H20" s="475" t="s">
        <v>88</v>
      </c>
      <c r="I20" s="573"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IF(GR7_External_Lighting!E20='Drop downs'!$B$6,GR7_External_Lighting!B20&amp;": "&amp;GR7_External_Lighting!K20&amp;"","")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185</v>
      </c>
      <c r="E28" s="475" t="s">
        <v>353</v>
      </c>
      <c r="F28" s="475" t="s">
        <v>354</v>
      </c>
      <c r="G28" s="477" t="s">
        <v>427</v>
      </c>
      <c r="H28" s="475" t="s">
        <v>356</v>
      </c>
      <c r="I28" s="573" t="s">
        <v>368</v>
      </c>
      <c r="J28" s="475" t="s">
        <v>119</v>
      </c>
      <c r="K28" s="499" t="s">
        <v>462</v>
      </c>
      <c r="L28" s="475" t="s">
        <v>189</v>
      </c>
      <c r="M28" s="480"/>
      <c r="N28" s="454"/>
      <c r="R28" s="141" t="str">
        <f>IF(OR(J28='Drop downs'!$G$7,J28='Drop downs'!$G$5), B28&amp;": "&amp;K28&amp;CHAR(10),"")</f>
        <v/>
      </c>
      <c r="S28" s="141" t="str">
        <f>IF(J28='Drop downs'!$G$2,B28&amp;": "&amp;K28&amp;""," ")</f>
        <v xml:space="preserve"> </v>
      </c>
      <c r="T28" s="141" t="str">
        <f>IF(GR7_External_Lighting!E28='Drop downs'!$B$6,GR7_External_Lighting!B28&amp;": "&amp;GR7_External_Lighting!K28&amp;"","")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185</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ht="26"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517"/>
      <c r="B35" s="474"/>
      <c r="C35" s="149" t="s">
        <v>287</v>
      </c>
      <c r="D35" s="145" t="s">
        <v>189</v>
      </c>
      <c r="E35" s="483"/>
      <c r="F35" s="483"/>
      <c r="G35" s="519"/>
      <c r="H35" s="483"/>
      <c r="I35" s="572"/>
      <c r="J35" s="483"/>
      <c r="K35" s="490"/>
      <c r="L35" s="483"/>
      <c r="M35" s="492"/>
      <c r="N35" s="464"/>
      <c r="R35" s="141"/>
      <c r="S35" s="141"/>
      <c r="T35" s="141"/>
    </row>
    <row r="36" spans="1:22" ht="52" x14ac:dyDescent="0.6">
      <c r="A36" s="516" t="s">
        <v>288</v>
      </c>
      <c r="B36" s="472" t="s">
        <v>105</v>
      </c>
      <c r="C36" s="150" t="s">
        <v>289</v>
      </c>
      <c r="D36" s="150" t="s">
        <v>189</v>
      </c>
      <c r="E36" s="475" t="s">
        <v>88</v>
      </c>
      <c r="F36" s="475" t="s">
        <v>88</v>
      </c>
      <c r="G36" s="477" t="s">
        <v>88</v>
      </c>
      <c r="H36" s="475" t="s">
        <v>88</v>
      </c>
      <c r="I36" s="573" t="s">
        <v>88</v>
      </c>
      <c r="J36" s="475" t="s">
        <v>120</v>
      </c>
      <c r="K36" s="499" t="s">
        <v>367</v>
      </c>
      <c r="L36" s="487" t="s">
        <v>189</v>
      </c>
      <c r="M36" s="491"/>
      <c r="N36" s="463"/>
      <c r="R36" s="141" t="str">
        <f>IF(OR(J36='Drop downs'!$G$7,J36='Drop downs'!$G$5), B36&amp;": "&amp;K36&amp;CHAR(10),"")</f>
        <v/>
      </c>
      <c r="S36" s="141" t="str">
        <f>IF(J36='Drop downs'!$G$2,B36&amp;": "&amp;K36&amp;""," ")</f>
        <v xml:space="preserve"> </v>
      </c>
      <c r="T36" s="141" t="str">
        <f>IF(GR7_External_Lighting!E36='Drop downs'!$B$6,GR7_External_Lighting!B36&amp;": "&amp;GR7_External_Lighting!K36&amp;"","")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471"/>
      <c r="B41" s="473"/>
      <c r="C41" s="146" t="s">
        <v>294</v>
      </c>
      <c r="D41" s="146" t="s">
        <v>189</v>
      </c>
      <c r="E41" s="428"/>
      <c r="F41" s="428"/>
      <c r="G41" s="479"/>
      <c r="H41" s="428"/>
      <c r="I41" s="574"/>
      <c r="J41" s="428"/>
      <c r="K41" s="500"/>
      <c r="L41" s="428"/>
      <c r="M41" s="482"/>
      <c r="N41" s="456"/>
      <c r="R41" s="141"/>
      <c r="S41" s="141"/>
      <c r="T41" s="141"/>
    </row>
    <row r="42" spans="1:22" ht="78" x14ac:dyDescent="0.6">
      <c r="A42" s="469" t="s">
        <v>295</v>
      </c>
      <c r="B42" s="472" t="s">
        <v>106</v>
      </c>
      <c r="C42" s="144" t="s">
        <v>296</v>
      </c>
      <c r="D42" s="144" t="s">
        <v>189</v>
      </c>
      <c r="E42" s="475" t="s">
        <v>88</v>
      </c>
      <c r="F42" s="475" t="s">
        <v>88</v>
      </c>
      <c r="G42" s="477" t="s">
        <v>88</v>
      </c>
      <c r="H42" s="475" t="s">
        <v>88</v>
      </c>
      <c r="I42" s="573" t="s">
        <v>88</v>
      </c>
      <c r="J42" s="475" t="s">
        <v>120</v>
      </c>
      <c r="K42" s="499" t="s">
        <v>367</v>
      </c>
      <c r="L42" s="475" t="s">
        <v>189</v>
      </c>
      <c r="M42" s="480"/>
      <c r="N42" s="454"/>
      <c r="R42" s="141" t="str">
        <f>IF(OR(J42='Drop downs'!$G$7,J42='Drop downs'!$G$5), B42&amp;": "&amp;K42&amp;CHAR(10),"")</f>
        <v/>
      </c>
      <c r="S42" s="141" t="str">
        <f>IF(J42='Drop downs'!$G$2,B42&amp;": "&amp;K42&amp;""," ")</f>
        <v xml:space="preserve"> </v>
      </c>
      <c r="T42" s="141" t="str">
        <f>IF(GR7_External_Lighting!E42='Drop downs'!$B$6,GR7_External_Lighting!B42&amp;": "&amp;GR7_External_Lighting!K42&amp;"","")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78.5" thickBot="1" x14ac:dyDescent="0.65">
      <c r="A46" s="517"/>
      <c r="B46" s="474"/>
      <c r="C46" s="151" t="s">
        <v>300</v>
      </c>
      <c r="D46" s="151" t="s">
        <v>189</v>
      </c>
      <c r="E46" s="483"/>
      <c r="F46" s="483"/>
      <c r="G46" s="519"/>
      <c r="H46" s="483"/>
      <c r="I46" s="572"/>
      <c r="J46" s="483"/>
      <c r="K46" s="490"/>
      <c r="L46" s="483"/>
      <c r="M46" s="492"/>
      <c r="N46" s="464"/>
      <c r="R46" s="141"/>
      <c r="S46" s="141"/>
      <c r="T46" s="141"/>
    </row>
    <row r="47" spans="1:22" ht="166.5" customHeight="1" x14ac:dyDescent="0.6">
      <c r="A47" s="516" t="s">
        <v>301</v>
      </c>
      <c r="B47" s="473" t="s">
        <v>107</v>
      </c>
      <c r="C47" s="150" t="s">
        <v>302</v>
      </c>
      <c r="D47" s="150" t="s">
        <v>189</v>
      </c>
      <c r="E47" s="487" t="s">
        <v>353</v>
      </c>
      <c r="F47" s="487" t="s">
        <v>354</v>
      </c>
      <c r="G47" s="518" t="s">
        <v>427</v>
      </c>
      <c r="H47" s="487" t="s">
        <v>356</v>
      </c>
      <c r="I47" s="570" t="s">
        <v>368</v>
      </c>
      <c r="J47" s="487" t="s">
        <v>119</v>
      </c>
      <c r="K47" s="643" t="s">
        <v>463</v>
      </c>
      <c r="L47" s="487" t="s">
        <v>189</v>
      </c>
      <c r="M47" s="491"/>
      <c r="N47" s="463"/>
      <c r="R47" s="141" t="str">
        <f>IF(OR(J47='Drop downs'!$G$7,J47='Drop downs'!$G$5), B47&amp;": "&amp;K47&amp;CHAR(10),"")</f>
        <v/>
      </c>
      <c r="S47" s="141" t="str">
        <f>IF(J47='Drop downs'!$G$2,B47&amp;": "&amp;K47&amp;""," ")</f>
        <v xml:space="preserve"> </v>
      </c>
      <c r="T47" s="141" t="str">
        <f>IF(GR7_External_Lighting!E47='Drop downs'!$B$6,GR7_External_Lighting!B47&amp;": "&amp;GR7_External_Lighting!K47&amp;"","")</f>
        <v/>
      </c>
      <c r="U47" s="126" t="str">
        <f t="shared" si="0"/>
        <v/>
      </c>
      <c r="V47" s="126" t="str">
        <f>IF(N47&gt;0,B47&amp;":"&amp;N47&amp;"
","")</f>
        <v/>
      </c>
    </row>
    <row r="48" spans="1:22" ht="164.25" customHeight="1" thickBot="1" x14ac:dyDescent="0.65">
      <c r="A48" s="471"/>
      <c r="B48" s="474"/>
      <c r="C48" s="146" t="s">
        <v>303</v>
      </c>
      <c r="D48" s="146" t="s">
        <v>185</v>
      </c>
      <c r="E48" s="428"/>
      <c r="F48" s="428"/>
      <c r="G48" s="479"/>
      <c r="H48" s="428"/>
      <c r="I48" s="574"/>
      <c r="J48" s="428"/>
      <c r="K48" s="606"/>
      <c r="L48" s="428"/>
      <c r="M48" s="482"/>
      <c r="N48" s="456"/>
      <c r="R48" s="141" t="str">
        <f>IF(OR(J48='Drop downs'!$G$7,J48='Drop downs'!$G$5), B48&amp;": "&amp;K48&amp;CHAR(10),"")</f>
        <v/>
      </c>
      <c r="S48" s="141" t="str">
        <f>IF(J48='Drop downs'!$G$2,B48&amp;": "&amp;K48&amp;""," ")</f>
        <v xml:space="preserve"> </v>
      </c>
      <c r="T48" s="141" t="str">
        <f>IF(GR7_External_Lighting!E48='Drop downs'!$B$6,GR7_External_Lighting!B48&amp;": "&amp;GR7_External_Lighting!K48&amp;"","")</f>
        <v xml:space="preserve">: </v>
      </c>
    </row>
    <row r="49" spans="1:22" ht="78" x14ac:dyDescent="0.6">
      <c r="A49" s="469" t="s">
        <v>304</v>
      </c>
      <c r="B49" s="472" t="s">
        <v>108</v>
      </c>
      <c r="C49" s="140" t="s">
        <v>305</v>
      </c>
      <c r="D49" s="140" t="s">
        <v>189</v>
      </c>
      <c r="E49" s="475" t="s">
        <v>88</v>
      </c>
      <c r="F49" s="475" t="s">
        <v>88</v>
      </c>
      <c r="G49" s="477" t="s">
        <v>88</v>
      </c>
      <c r="H49" s="410"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IF(GR7_External_Lighting!E49='Drop downs'!$B$6,GR7_External_Lighting!B49&amp;": "&amp;GR7_External_Lighting!K49&amp;"","")</f>
        <v/>
      </c>
      <c r="U49" s="126" t="str">
        <f t="shared" si="0"/>
        <v/>
      </c>
      <c r="V49" s="126" t="str">
        <f>IF(N49&gt;0,B49&amp;":"&amp;N49&amp;"
","")</f>
        <v/>
      </c>
    </row>
    <row r="50" spans="1:22" ht="52" x14ac:dyDescent="0.6">
      <c r="A50" s="470"/>
      <c r="B50" s="473"/>
      <c r="C50" s="142" t="s">
        <v>306</v>
      </c>
      <c r="D50" s="142" t="s">
        <v>189</v>
      </c>
      <c r="E50" s="476"/>
      <c r="F50" s="476"/>
      <c r="G50" s="478"/>
      <c r="H50" s="524"/>
      <c r="I50" s="571"/>
      <c r="J50" s="476"/>
      <c r="K50" s="489"/>
      <c r="L50" s="476"/>
      <c r="M50" s="481"/>
      <c r="N50" s="455"/>
      <c r="R50" s="141"/>
      <c r="S50" s="141"/>
      <c r="T50" s="141"/>
    </row>
    <row r="51" spans="1:22" ht="26" x14ac:dyDescent="0.6">
      <c r="A51" s="470"/>
      <c r="B51" s="473"/>
      <c r="C51" s="152" t="s">
        <v>307</v>
      </c>
      <c r="D51" s="142" t="s">
        <v>189</v>
      </c>
      <c r="E51" s="476"/>
      <c r="F51" s="476"/>
      <c r="G51" s="478"/>
      <c r="H51" s="524"/>
      <c r="I51" s="571"/>
      <c r="J51" s="476"/>
      <c r="K51" s="489"/>
      <c r="L51" s="476"/>
      <c r="M51" s="481"/>
      <c r="N51" s="455"/>
      <c r="R51" s="141"/>
      <c r="S51" s="141"/>
      <c r="T51" s="141"/>
    </row>
    <row r="52" spans="1:22" ht="26" x14ac:dyDescent="0.6">
      <c r="A52" s="470"/>
      <c r="B52" s="473"/>
      <c r="C52" s="142" t="s">
        <v>308</v>
      </c>
      <c r="D52" s="142" t="s">
        <v>189</v>
      </c>
      <c r="E52" s="476"/>
      <c r="F52" s="476"/>
      <c r="G52" s="478"/>
      <c r="H52" s="524"/>
      <c r="I52" s="571"/>
      <c r="J52" s="476"/>
      <c r="K52" s="489"/>
      <c r="L52" s="476"/>
      <c r="M52" s="481"/>
      <c r="N52" s="455"/>
      <c r="R52" s="141"/>
      <c r="S52" s="141"/>
      <c r="T52" s="141"/>
    </row>
    <row r="53" spans="1:22" ht="26.5" thickBot="1" x14ac:dyDescent="0.65">
      <c r="A53" s="471"/>
      <c r="B53" s="474"/>
      <c r="C53" s="143" t="s">
        <v>309</v>
      </c>
      <c r="D53" s="142" t="s">
        <v>189</v>
      </c>
      <c r="E53" s="428"/>
      <c r="F53" s="428"/>
      <c r="G53" s="479"/>
      <c r="H53" s="525"/>
      <c r="I53" s="574"/>
      <c r="J53" s="428"/>
      <c r="K53" s="500"/>
      <c r="L53" s="428"/>
      <c r="M53" s="482"/>
      <c r="N53" s="456"/>
      <c r="R53" s="141"/>
      <c r="S53" s="141"/>
      <c r="T53" s="141"/>
    </row>
    <row r="54" spans="1:22" ht="77.25" customHeight="1"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IF(GR7_External_Lighting!E54='Drop downs'!$B$6,GR7_External_Lighting!B54&amp;": "&amp;GR7_External_Lighting!K54&amp;"","")</f>
        <v/>
      </c>
      <c r="U54" s="126" t="str">
        <f t="shared" si="0"/>
        <v/>
      </c>
      <c r="V54" s="126" t="str">
        <f>IF(N54&gt;0,B54&amp;":"&amp;N54&amp;"
","")</f>
        <v/>
      </c>
    </row>
    <row r="55" spans="1:22" ht="52"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ht="78.75" customHeight="1" x14ac:dyDescent="0.6">
      <c r="A57" s="469" t="s">
        <v>314</v>
      </c>
      <c r="B57" s="472" t="s">
        <v>110</v>
      </c>
      <c r="C57" s="140" t="s">
        <v>315</v>
      </c>
      <c r="D57" s="140" t="s">
        <v>189</v>
      </c>
      <c r="E57" s="475" t="s">
        <v>353</v>
      </c>
      <c r="F57" s="475" t="s">
        <v>370</v>
      </c>
      <c r="G57" s="477" t="s">
        <v>427</v>
      </c>
      <c r="H57" s="475" t="s">
        <v>356</v>
      </c>
      <c r="I57" s="573" t="s">
        <v>368</v>
      </c>
      <c r="J57" s="475" t="s">
        <v>119</v>
      </c>
      <c r="K57" s="575" t="s">
        <v>836</v>
      </c>
      <c r="L57" s="475" t="s">
        <v>189</v>
      </c>
      <c r="M57" s="480"/>
      <c r="N57" s="454"/>
      <c r="R57" s="141" t="str">
        <f>IF(OR(J57='Drop downs'!$G$7,J57='Drop downs'!$G$5), B57&amp;": "&amp;K57&amp;CHAR(10),"")</f>
        <v/>
      </c>
      <c r="S57" s="141" t="str">
        <f>IF(J57='Drop downs'!$G$2,B57&amp;": "&amp;K57&amp;""," ")</f>
        <v xml:space="preserve"> </v>
      </c>
      <c r="T57" s="141" t="str">
        <f>IF(GR7_External_Lighting!E57='Drop downs'!$B$6,GR7_External_Lighting!B57&amp;": "&amp;GR7_External_Lighting!K57&amp;"","")</f>
        <v/>
      </c>
      <c r="U57" s="126" t="str">
        <f t="shared" si="0"/>
        <v/>
      </c>
      <c r="V57" s="126" t="str">
        <f>IF(N57&gt;0,B57&amp;":"&amp;N57&amp;"
","")</f>
        <v/>
      </c>
    </row>
    <row r="58" spans="1:22" ht="80.25" customHeight="1" x14ac:dyDescent="0.6">
      <c r="A58" s="470"/>
      <c r="B58" s="473"/>
      <c r="C58" s="142" t="s">
        <v>316</v>
      </c>
      <c r="D58" s="142" t="s">
        <v>189</v>
      </c>
      <c r="E58" s="476"/>
      <c r="F58" s="476"/>
      <c r="G58" s="478"/>
      <c r="H58" s="476"/>
      <c r="I58" s="571"/>
      <c r="J58" s="476"/>
      <c r="K58" s="576"/>
      <c r="L58" s="476"/>
      <c r="M58" s="481"/>
      <c r="N58" s="455"/>
      <c r="R58" s="141"/>
      <c r="S58" s="141"/>
      <c r="T58" s="141"/>
    </row>
    <row r="59" spans="1:22" ht="84.75" customHeight="1" x14ac:dyDescent="0.6">
      <c r="A59" s="470"/>
      <c r="B59" s="473"/>
      <c r="C59" s="142" t="s">
        <v>317</v>
      </c>
      <c r="D59" s="142" t="s">
        <v>189</v>
      </c>
      <c r="E59" s="476"/>
      <c r="F59" s="476"/>
      <c r="G59" s="478"/>
      <c r="H59" s="476"/>
      <c r="I59" s="571"/>
      <c r="J59" s="476"/>
      <c r="K59" s="576"/>
      <c r="L59" s="476"/>
      <c r="M59" s="481"/>
      <c r="N59" s="455"/>
      <c r="R59" s="141"/>
      <c r="S59" s="141"/>
      <c r="T59" s="141"/>
    </row>
    <row r="60" spans="1:22" ht="52" x14ac:dyDescent="0.6">
      <c r="A60" s="470"/>
      <c r="B60" s="473"/>
      <c r="C60" s="142" t="s">
        <v>318</v>
      </c>
      <c r="D60" s="142" t="s">
        <v>185</v>
      </c>
      <c r="E60" s="476"/>
      <c r="F60" s="476"/>
      <c r="G60" s="478"/>
      <c r="H60" s="476"/>
      <c r="I60" s="571"/>
      <c r="J60" s="476"/>
      <c r="K60" s="576"/>
      <c r="L60" s="476"/>
      <c r="M60" s="481"/>
      <c r="N60" s="455"/>
      <c r="R60" s="141"/>
      <c r="S60" s="141"/>
      <c r="T60" s="141"/>
    </row>
    <row r="61" spans="1:22" ht="26" x14ac:dyDescent="0.6">
      <c r="A61" s="470"/>
      <c r="B61" s="473"/>
      <c r="C61" s="142" t="s">
        <v>319</v>
      </c>
      <c r="D61" s="142" t="s">
        <v>189</v>
      </c>
      <c r="E61" s="476"/>
      <c r="F61" s="476"/>
      <c r="G61" s="478"/>
      <c r="H61" s="476"/>
      <c r="I61" s="571"/>
      <c r="J61" s="476"/>
      <c r="K61" s="576"/>
      <c r="L61" s="476"/>
      <c r="M61" s="481"/>
      <c r="N61" s="455"/>
      <c r="R61" s="141"/>
      <c r="S61" s="141"/>
      <c r="T61" s="141"/>
    </row>
    <row r="62" spans="1:22" ht="26" x14ac:dyDescent="0.6">
      <c r="A62" s="470"/>
      <c r="B62" s="473"/>
      <c r="C62" s="142" t="s">
        <v>320</v>
      </c>
      <c r="D62" s="142" t="s">
        <v>189</v>
      </c>
      <c r="E62" s="476"/>
      <c r="F62" s="476"/>
      <c r="G62" s="478"/>
      <c r="H62" s="476"/>
      <c r="I62" s="571"/>
      <c r="J62" s="476"/>
      <c r="K62" s="576"/>
      <c r="L62" s="476"/>
      <c r="M62" s="481"/>
      <c r="N62" s="455"/>
      <c r="R62" s="141"/>
      <c r="S62" s="141"/>
      <c r="T62" s="141"/>
    </row>
    <row r="63" spans="1:22" ht="78" x14ac:dyDescent="0.6">
      <c r="A63" s="470"/>
      <c r="B63" s="473"/>
      <c r="C63" s="142" t="s">
        <v>321</v>
      </c>
      <c r="D63" s="142" t="s">
        <v>189</v>
      </c>
      <c r="E63" s="476"/>
      <c r="F63" s="476"/>
      <c r="G63" s="478"/>
      <c r="H63" s="476"/>
      <c r="I63" s="571"/>
      <c r="J63" s="476"/>
      <c r="K63" s="576"/>
      <c r="L63" s="476"/>
      <c r="M63" s="481"/>
      <c r="N63" s="455"/>
      <c r="R63" s="141"/>
      <c r="S63" s="141"/>
      <c r="T63" s="141"/>
    </row>
    <row r="64" spans="1:22" ht="26.5" thickBot="1" x14ac:dyDescent="0.65">
      <c r="A64" s="471"/>
      <c r="B64" s="474"/>
      <c r="C64" s="143" t="s">
        <v>322</v>
      </c>
      <c r="D64" s="142" t="s">
        <v>189</v>
      </c>
      <c r="E64" s="428"/>
      <c r="F64" s="428"/>
      <c r="G64" s="479"/>
      <c r="H64" s="428"/>
      <c r="I64" s="574"/>
      <c r="J64" s="428"/>
      <c r="K64" s="577"/>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573"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IF(GR7_External_Lighting!E65='Drop downs'!$B$6,GR7_External_Lighting!B65&amp;": "&amp;GR7_External_Lighting!K65&amp;"","")</f>
        <v/>
      </c>
      <c r="U65" s="126" t="str">
        <f t="shared" si="0"/>
        <v/>
      </c>
      <c r="V65" s="126" t="str">
        <f>IF(N65&gt;0,B65&amp;":"&amp;N65&amp;"
","")</f>
        <v/>
      </c>
    </row>
    <row r="66" spans="1:22" ht="26" x14ac:dyDescent="0.6">
      <c r="A66" s="470"/>
      <c r="B66" s="473"/>
      <c r="C66" s="148" t="s">
        <v>325</v>
      </c>
      <c r="D66" s="142" t="s">
        <v>189</v>
      </c>
      <c r="E66" s="476"/>
      <c r="F66" s="476"/>
      <c r="G66" s="478"/>
      <c r="H66" s="476"/>
      <c r="I66" s="571"/>
      <c r="J66" s="476"/>
      <c r="K66" s="489"/>
      <c r="L66" s="476"/>
      <c r="M66" s="481"/>
      <c r="N66" s="455"/>
      <c r="R66" s="141"/>
      <c r="S66" s="141"/>
      <c r="T66" s="141"/>
    </row>
    <row r="67" spans="1:22" ht="104"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ht="26" x14ac:dyDescent="0.6">
      <c r="A69" s="470"/>
      <c r="B69" s="473"/>
      <c r="C69" s="148" t="s">
        <v>846</v>
      </c>
      <c r="D69" s="142" t="s">
        <v>189</v>
      </c>
      <c r="E69" s="476"/>
      <c r="F69" s="476"/>
      <c r="G69" s="478"/>
      <c r="H69" s="476"/>
      <c r="I69" s="571"/>
      <c r="J69" s="476"/>
      <c r="K69" s="489"/>
      <c r="L69" s="476"/>
      <c r="M69" s="481"/>
      <c r="N69" s="455"/>
      <c r="R69" s="141"/>
      <c r="S69" s="141"/>
      <c r="T69" s="141"/>
    </row>
    <row r="70" spans="1:22" ht="26"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99.75" customHeight="1" x14ac:dyDescent="0.6">
      <c r="A72" s="469" t="s">
        <v>331</v>
      </c>
      <c r="B72" s="472" t="s">
        <v>112</v>
      </c>
      <c r="C72" s="147" t="s">
        <v>332</v>
      </c>
      <c r="D72" s="140" t="s">
        <v>185</v>
      </c>
      <c r="E72" s="475" t="s">
        <v>353</v>
      </c>
      <c r="F72" s="475" t="s">
        <v>370</v>
      </c>
      <c r="G72" s="477" t="s">
        <v>427</v>
      </c>
      <c r="H72" s="475" t="s">
        <v>356</v>
      </c>
      <c r="I72" s="573" t="s">
        <v>368</v>
      </c>
      <c r="J72" s="475" t="s">
        <v>119</v>
      </c>
      <c r="K72" s="578" t="s">
        <v>464</v>
      </c>
      <c r="L72" s="475" t="s">
        <v>189</v>
      </c>
      <c r="M72" s="480"/>
      <c r="N72" s="454"/>
      <c r="R72" s="141" t="str">
        <f>IF(OR(J72='Drop downs'!$G$7,J72='Drop downs'!$G$5), B72&amp;": "&amp;K72&amp;CHAR(10),"")</f>
        <v/>
      </c>
      <c r="S72" s="141" t="str">
        <f>IF(J72='Drop downs'!$G$2,B72&amp;": "&amp;K72&amp;""," ")</f>
        <v xml:space="preserve"> </v>
      </c>
      <c r="T72" s="141" t="str">
        <f>IF(GR7_External_Lighting!E72='Drop downs'!$B$6,GR7_External_Lighting!B72&amp;": "&amp;GR7_External_Lighting!K72&amp;"","")</f>
        <v/>
      </c>
      <c r="U72" s="126" t="str">
        <f t="shared" si="0"/>
        <v/>
      </c>
      <c r="V72" s="126" t="str">
        <f>IF(N72&gt;0,B72&amp;":"&amp;N72&amp;"
","")</f>
        <v/>
      </c>
    </row>
    <row r="73" spans="1:22" ht="77.25" customHeight="1" x14ac:dyDescent="0.6">
      <c r="A73" s="470"/>
      <c r="B73" s="473"/>
      <c r="C73" s="148" t="s">
        <v>333</v>
      </c>
      <c r="D73" s="142" t="s">
        <v>185</v>
      </c>
      <c r="E73" s="476"/>
      <c r="F73" s="476"/>
      <c r="G73" s="478"/>
      <c r="H73" s="476"/>
      <c r="I73" s="571"/>
      <c r="J73" s="476"/>
      <c r="K73" s="579"/>
      <c r="L73" s="476"/>
      <c r="M73" s="481"/>
      <c r="N73" s="455"/>
      <c r="R73" s="141"/>
      <c r="S73" s="141"/>
      <c r="T73" s="141"/>
    </row>
    <row r="74" spans="1:22" ht="80.25" customHeight="1" x14ac:dyDescent="0.6">
      <c r="A74" s="470"/>
      <c r="B74" s="473"/>
      <c r="C74" s="148" t="s">
        <v>334</v>
      </c>
      <c r="D74" s="142" t="s">
        <v>189</v>
      </c>
      <c r="E74" s="476"/>
      <c r="F74" s="476"/>
      <c r="G74" s="478"/>
      <c r="H74" s="476"/>
      <c r="I74" s="571"/>
      <c r="J74" s="476"/>
      <c r="K74" s="579"/>
      <c r="L74" s="476"/>
      <c r="M74" s="481"/>
      <c r="N74" s="455"/>
      <c r="R74" s="141"/>
      <c r="S74" s="141"/>
      <c r="T74" s="141"/>
    </row>
    <row r="75" spans="1:22" ht="65.25" customHeight="1" x14ac:dyDescent="0.6">
      <c r="A75" s="470"/>
      <c r="B75" s="473"/>
      <c r="C75" s="148" t="s">
        <v>335</v>
      </c>
      <c r="D75" s="142" t="s">
        <v>189</v>
      </c>
      <c r="E75" s="476"/>
      <c r="F75" s="476"/>
      <c r="G75" s="478"/>
      <c r="H75" s="476"/>
      <c r="I75" s="571"/>
      <c r="J75" s="476"/>
      <c r="K75" s="579"/>
      <c r="L75" s="476"/>
      <c r="M75" s="481"/>
      <c r="N75" s="455"/>
      <c r="R75" s="141"/>
      <c r="S75" s="141"/>
      <c r="T75" s="141"/>
    </row>
    <row r="76" spans="1:22" ht="94.5" customHeight="1" thickBot="1" x14ac:dyDescent="0.65">
      <c r="A76" s="517"/>
      <c r="B76" s="474"/>
      <c r="C76" s="157" t="s">
        <v>336</v>
      </c>
      <c r="D76" s="165" t="s">
        <v>189</v>
      </c>
      <c r="E76" s="483"/>
      <c r="F76" s="483"/>
      <c r="G76" s="519"/>
      <c r="H76" s="483"/>
      <c r="I76" s="572"/>
      <c r="J76" s="483"/>
      <c r="K76" s="580"/>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IF(GR7_External_Lighting!E77='Drop downs'!$B$6,GR7_External_Lighting!B77&amp;": "&amp;GR7_External_Lighting!K77&amp;"","")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45"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70"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IF(GR7_External_Lighting!E84='Drop downs'!$B$6,GR7_External_Lighting!B84&amp;": "&amp;GR7_External_Lighting!K84&amp;"","")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52"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45"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exwpziv3PNQ7/UqClhNsp8C5Df17zn5vPC1MWOCOXPSO51ROXTpUIUNswZkxt3H4XltEfFSVUWiXWfu1ZpmTLA==" saltValue="yCjhiVXztflCYL/T3oX2R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604" priority="62">
      <formula>$D50="No"</formula>
    </cfRule>
  </conditionalFormatting>
  <conditionalFormatting sqref="C8:D87">
    <cfRule type="expression" dxfId="2603" priority="61">
      <formula>$D8="No"</formula>
    </cfRule>
  </conditionalFormatting>
  <conditionalFormatting sqref="J8">
    <cfRule type="cellIs" dxfId="2602" priority="16" operator="equal">
      <formula>"Neutral"</formula>
    </cfRule>
    <cfRule type="cellIs" dxfId="2601" priority="17" operator="equal">
      <formula>"Minor Positive"</formula>
    </cfRule>
    <cfRule type="cellIs" dxfId="2600" priority="18" operator="equal">
      <formula>"Significant Positive"</formula>
    </cfRule>
    <cfRule type="cellIs" dxfId="2599" priority="13" operator="equal">
      <formula>"Significant Negative"</formula>
    </cfRule>
    <cfRule type="cellIs" dxfId="2598" priority="14" operator="equal">
      <formula>"Minor Negative"</formula>
    </cfRule>
    <cfRule type="cellIs" dxfId="2597" priority="15" operator="equal">
      <formula>"Uncertain"</formula>
    </cfRule>
  </conditionalFormatting>
  <conditionalFormatting sqref="J18">
    <cfRule type="cellIs" dxfId="2596" priority="19" operator="equal">
      <formula>"Significant Negative"</formula>
    </cfRule>
    <cfRule type="cellIs" dxfId="2595" priority="20" operator="equal">
      <formula>"Minor Negative"</formula>
    </cfRule>
    <cfRule type="cellIs" dxfId="2594" priority="21" operator="equal">
      <formula>"Uncertain"</formula>
    </cfRule>
    <cfRule type="cellIs" dxfId="2593" priority="22" operator="equal">
      <formula>"Neutral"</formula>
    </cfRule>
    <cfRule type="cellIs" dxfId="2592" priority="23" operator="equal">
      <formula>"Minor Positive"</formula>
    </cfRule>
    <cfRule type="cellIs" dxfId="2591" priority="24" operator="equal">
      <formula>"Significant Positive"</formula>
    </cfRule>
  </conditionalFormatting>
  <conditionalFormatting sqref="J20">
    <cfRule type="cellIs" dxfId="2590" priority="7" operator="equal">
      <formula>"Significant Negative"</formula>
    </cfRule>
    <cfRule type="cellIs" dxfId="2589" priority="8" operator="equal">
      <formula>"Minor Negative"</formula>
    </cfRule>
    <cfRule type="cellIs" dxfId="2588" priority="9" operator="equal">
      <formula>"Uncertain"</formula>
    </cfRule>
    <cfRule type="cellIs" dxfId="2587" priority="10" operator="equal">
      <formula>"Neutral"</formula>
    </cfRule>
    <cfRule type="cellIs" dxfId="2586" priority="11" operator="equal">
      <formula>"Minor Positive"</formula>
    </cfRule>
    <cfRule type="cellIs" dxfId="2585" priority="12" operator="equal">
      <formula>"Significant Positive"</formula>
    </cfRule>
  </conditionalFormatting>
  <conditionalFormatting sqref="J28 J57">
    <cfRule type="cellIs" dxfId="2584" priority="97" operator="equal">
      <formula>"Neutral"</formula>
    </cfRule>
    <cfRule type="cellIs" dxfId="2583" priority="96" operator="equal">
      <formula>"Uncertain"</formula>
    </cfRule>
    <cfRule type="cellIs" dxfId="2582" priority="95" operator="equal">
      <formula>"Minor Negative"</formula>
    </cfRule>
    <cfRule type="cellIs" dxfId="2581" priority="94" operator="equal">
      <formula>"Significant Negative"</formula>
    </cfRule>
    <cfRule type="cellIs" dxfId="2580" priority="99" operator="equal">
      <formula>"Significant Positive"</formula>
    </cfRule>
    <cfRule type="cellIs" dxfId="2579" priority="98" operator="equal">
      <formula>"Minor Positive"</formula>
    </cfRule>
  </conditionalFormatting>
  <conditionalFormatting sqref="J36">
    <cfRule type="cellIs" dxfId="2578" priority="54" operator="equal">
      <formula>"Significant Positive"</formula>
    </cfRule>
    <cfRule type="cellIs" dxfId="2577" priority="53" operator="equal">
      <formula>"Minor Positive"</formula>
    </cfRule>
    <cfRule type="cellIs" dxfId="2576" priority="52" operator="equal">
      <formula>"Neutral"</formula>
    </cfRule>
    <cfRule type="cellIs" dxfId="2575" priority="51" operator="equal">
      <formula>"Uncertain"</formula>
    </cfRule>
    <cfRule type="cellIs" dxfId="2574" priority="50" operator="equal">
      <formula>"Minor Negative"</formula>
    </cfRule>
    <cfRule type="cellIs" dxfId="2573" priority="49" operator="equal">
      <formula>"Significant Negative"</formula>
    </cfRule>
  </conditionalFormatting>
  <conditionalFormatting sqref="J42">
    <cfRule type="cellIs" dxfId="2572" priority="47" operator="equal">
      <formula>"Minor Positive"</formula>
    </cfRule>
    <cfRule type="cellIs" dxfId="2571" priority="48" operator="equal">
      <formula>"Significant Positive"</formula>
    </cfRule>
    <cfRule type="cellIs" dxfId="2570" priority="46" operator="equal">
      <formula>"Neutral"</formula>
    </cfRule>
    <cfRule type="cellIs" dxfId="2569" priority="45" operator="equal">
      <formula>"Uncertain"</formula>
    </cfRule>
    <cfRule type="cellIs" dxfId="2568" priority="44" operator="equal">
      <formula>"Minor Negative"</formula>
    </cfRule>
    <cfRule type="cellIs" dxfId="2567" priority="43" operator="equal">
      <formula>"Significant Negative"</formula>
    </cfRule>
  </conditionalFormatting>
  <conditionalFormatting sqref="J47">
    <cfRule type="cellIs" dxfId="2566" priority="88" operator="equal">
      <formula>"Significant Negative"</formula>
    </cfRule>
    <cfRule type="cellIs" dxfId="2565" priority="89" operator="equal">
      <formula>"Minor Negative"</formula>
    </cfRule>
    <cfRule type="cellIs" dxfId="2564" priority="91" operator="equal">
      <formula>"Neutral"</formula>
    </cfRule>
    <cfRule type="cellIs" dxfId="2563" priority="92" operator="equal">
      <formula>"Minor Positive"</formula>
    </cfRule>
    <cfRule type="cellIs" dxfId="2562" priority="93" operator="equal">
      <formula>"Significant Positive"</formula>
    </cfRule>
    <cfRule type="cellIs" dxfId="2561" priority="90" operator="equal">
      <formula>"Uncertain"</formula>
    </cfRule>
  </conditionalFormatting>
  <conditionalFormatting sqref="J49">
    <cfRule type="cellIs" dxfId="2560" priority="39" operator="equal">
      <formula>"Uncertain"</formula>
    </cfRule>
    <cfRule type="cellIs" dxfId="2559" priority="40" operator="equal">
      <formula>"Neutral"</formula>
    </cfRule>
    <cfRule type="cellIs" dxfId="2558" priority="38" operator="equal">
      <formula>"Minor Negative"</formula>
    </cfRule>
    <cfRule type="cellIs" dxfId="2557" priority="41" operator="equal">
      <formula>"Minor Positive"</formula>
    </cfRule>
    <cfRule type="cellIs" dxfId="2556" priority="42" operator="equal">
      <formula>"Significant Positive"</formula>
    </cfRule>
    <cfRule type="cellIs" dxfId="2555" priority="37" operator="equal">
      <formula>"Significant Negative"</formula>
    </cfRule>
  </conditionalFormatting>
  <conditionalFormatting sqref="J54">
    <cfRule type="cellIs" dxfId="2554" priority="35" operator="equal">
      <formula>"Minor Positive"</formula>
    </cfRule>
    <cfRule type="cellIs" dxfId="2553" priority="34" operator="equal">
      <formula>"Neutral"</formula>
    </cfRule>
    <cfRule type="cellIs" dxfId="2552" priority="33" operator="equal">
      <formula>"Uncertain"</formula>
    </cfRule>
    <cfRule type="cellIs" dxfId="2551" priority="32" operator="equal">
      <formula>"Minor Negative"</formula>
    </cfRule>
    <cfRule type="cellIs" dxfId="2550" priority="31" operator="equal">
      <formula>"Significant Negative"</formula>
    </cfRule>
    <cfRule type="cellIs" dxfId="2549" priority="36" operator="equal">
      <formula>"Significant Positive"</formula>
    </cfRule>
  </conditionalFormatting>
  <conditionalFormatting sqref="J65">
    <cfRule type="cellIs" dxfId="2548" priority="29" operator="equal">
      <formula>"Minor Positive"</formula>
    </cfRule>
    <cfRule type="cellIs" dxfId="2547" priority="30" operator="equal">
      <formula>"Significant Positive"</formula>
    </cfRule>
    <cfRule type="cellIs" dxfId="2546" priority="28" operator="equal">
      <formula>"Neutral"</formula>
    </cfRule>
    <cfRule type="cellIs" dxfId="2545" priority="27" operator="equal">
      <formula>"Uncertain"</formula>
    </cfRule>
    <cfRule type="cellIs" dxfId="2544" priority="26" operator="equal">
      <formula>"Minor Negative"</formula>
    </cfRule>
    <cfRule type="cellIs" dxfId="2543" priority="25" operator="equal">
      <formula>"Significant Negative"</formula>
    </cfRule>
  </conditionalFormatting>
  <conditionalFormatting sqref="J72">
    <cfRule type="cellIs" dxfId="2542" priority="1" operator="equal">
      <formula>"Significant Negative"</formula>
    </cfRule>
    <cfRule type="cellIs" dxfId="2541" priority="6" operator="equal">
      <formula>"Significant Positive"</formula>
    </cfRule>
    <cfRule type="cellIs" dxfId="2540" priority="5" operator="equal">
      <formula>"Minor Positive"</formula>
    </cfRule>
    <cfRule type="cellIs" dxfId="2539" priority="4" operator="equal">
      <formula>"Neutral"</formula>
    </cfRule>
    <cfRule type="cellIs" dxfId="2538" priority="3" operator="equal">
      <formula>"Uncertain"</formula>
    </cfRule>
    <cfRule type="cellIs" dxfId="2537" priority="2" operator="equal">
      <formula>"Minor Negative"</formula>
    </cfRule>
  </conditionalFormatting>
  <conditionalFormatting sqref="J77 J84">
    <cfRule type="cellIs" dxfId="2536" priority="55" operator="equal">
      <formula>"Significant Negative"</formula>
    </cfRule>
    <cfRule type="cellIs" dxfId="2535" priority="57" operator="equal">
      <formula>"Uncertain"</formula>
    </cfRule>
    <cfRule type="cellIs" dxfId="2534" priority="58" operator="equal">
      <formula>"Neutral"</formula>
    </cfRule>
    <cfRule type="cellIs" dxfId="2533" priority="59" operator="equal">
      <formula>"Minor Positive"</formula>
    </cfRule>
    <cfRule type="cellIs" dxfId="2532" priority="60" operator="equal">
      <formula>"Significant Positive"</formula>
    </cfRule>
    <cfRule type="cellIs" dxfId="2531" priority="5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ACE340B1-52FE-422F-8C4D-C1F48DDA0C9D}">
          <x14:formula1>
            <xm:f>'Drop downs'!$J$2:$J$3</xm:f>
          </x14:formula1>
          <xm:sqref>L8 L18 L20 L28 L36 L42 L84 L54 L57 L65 L72 L77 L47 L49</xm:sqref>
        </x14:dataValidation>
        <x14:dataValidation type="list" allowBlank="1" showInputMessage="1" showErrorMessage="1" xr:uid="{B2569FA8-7039-4C98-ADAA-329508C69ED3}">
          <x14:formula1>
            <xm:f>'Drop downs'!$B$2:$B$4</xm:f>
          </x14:formula1>
          <xm:sqref>E54 E65 E18 E28 E77 E84 E47 E36 E57 E49 E20 E42 E8 E72</xm:sqref>
        </x14:dataValidation>
        <x14:dataValidation type="list" allowBlank="1" showInputMessage="1" showErrorMessage="1" xr:uid="{320B005E-00DA-40D1-8DA4-B5F0E1CBA323}">
          <x14:formula1>
            <xm:f>'Drop downs'!$C$2:$C$5</xm:f>
          </x14:formula1>
          <xm:sqref>F54 F65 F18 F28 F77 F84 F47 F36 F57 F49 F20 F42 F8 F72</xm:sqref>
        </x14:dataValidation>
        <x14:dataValidation type="list" allowBlank="1" showInputMessage="1" showErrorMessage="1" xr:uid="{A1AE85EA-AB3D-461F-AD50-DCAB79EEF772}">
          <x14:formula1>
            <xm:f>'Drop downs'!$D$2:$D$7</xm:f>
          </x14:formula1>
          <xm:sqref>G54 G65 G18 G28 G77 G84 G47 G36 G57 G49 G20 G42 G8 G72</xm:sqref>
        </x14:dataValidation>
        <x14:dataValidation type="list" allowBlank="1" showInputMessage="1" showErrorMessage="1" xr:uid="{D9A7B9C9-AAA5-46A8-B764-FE0D5361B363}">
          <x14:formula1>
            <xm:f>'Drop downs'!$E$2:$E$6</xm:f>
          </x14:formula1>
          <xm:sqref>H54 H65 H18 H28 H77 H84 H47 H36 H57 H49 H20 H42 H8 H72</xm:sqref>
        </x14:dataValidation>
        <x14:dataValidation type="list" allowBlank="1" showInputMessage="1" showErrorMessage="1" xr:uid="{5C6CCCCE-5679-47D6-8509-7073DA12F9BE}">
          <x14:formula1>
            <xm:f>'Drop downs'!$F$2:$F$6</xm:f>
          </x14:formula1>
          <xm:sqref>I54 I65 I18 I28 I77 I84 I47 I36 I57 I49 I20 I42 I8 I72</xm:sqref>
        </x14:dataValidation>
        <x14:dataValidation type="list" allowBlank="1" showInputMessage="1" showErrorMessage="1" xr:uid="{032CFC1E-1DAF-4BB9-986B-E507BBBACCED}">
          <x14:formula1>
            <xm:f>'Drop downs'!$G$2:$G$7</xm:f>
          </x14:formula1>
          <xm:sqref>J54 J65 J18 J28 J77 J84 J47 J36 J57 J49 J20 J42 J8 J72</xm:sqref>
        </x14:dataValidation>
        <x14:dataValidation type="list" allowBlank="1" showInputMessage="1" showErrorMessage="1" xr:uid="{C525E985-3472-40CB-BDD1-85B2E678677C}">
          <x14:formula1>
            <xm:f>'Drop downs'!$A$2:$A$3</xm:f>
          </x14:formula1>
          <xm:sqref>D8:D87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F4F2-5D2B-4D66-A561-A81849CC65D8}">
  <sheetPr codeName="Sheet96"/>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36" customWidth="1"/>
    <col min="10" max="10" width="20.7265625" style="126" customWidth="1"/>
    <col min="11" max="11" width="66.453125" style="126" customWidth="1"/>
    <col min="12" max="12" width="20.7265625" style="126" customWidth="1"/>
    <col min="13" max="14" width="41.453125" style="126" customWidth="1"/>
    <col min="15" max="15" width="31" style="126" customWidth="1"/>
    <col min="16"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465</v>
      </c>
      <c r="D1" s="393"/>
      <c r="E1" s="393"/>
      <c r="F1" s="394"/>
      <c r="G1" s="227"/>
      <c r="I1" s="233"/>
      <c r="J1" s="128"/>
      <c r="K1" s="128"/>
    </row>
    <row r="2" spans="1:22" x14ac:dyDescent="0.6">
      <c r="A2" s="125" t="s">
        <v>21</v>
      </c>
      <c r="B2" s="129"/>
      <c r="C2" s="393" t="s">
        <v>395</v>
      </c>
      <c r="D2" s="393"/>
      <c r="E2" s="393"/>
      <c r="F2" s="394"/>
      <c r="I2" s="234"/>
      <c r="J2" s="130"/>
      <c r="K2" s="130"/>
    </row>
    <row r="3" spans="1:22" ht="122.5" customHeight="1" x14ac:dyDescent="0.6">
      <c r="A3" s="131" t="s">
        <v>22</v>
      </c>
      <c r="B3" s="132"/>
      <c r="C3" s="393" t="s">
        <v>466</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370</v>
      </c>
      <c r="G8" s="505" t="s">
        <v>427</v>
      </c>
      <c r="H8" s="493" t="s">
        <v>356</v>
      </c>
      <c r="I8" s="593" t="s">
        <v>368</v>
      </c>
      <c r="J8" s="475" t="s">
        <v>119</v>
      </c>
      <c r="K8" s="499" t="s">
        <v>467</v>
      </c>
      <c r="L8" s="475" t="s">
        <v>189</v>
      </c>
      <c r="M8" s="480"/>
      <c r="N8" s="454"/>
      <c r="R8" s="141" t="str">
        <f>IF(OR(J8='Drop downs'!$G$7,J8='Drop downs'!$G$5), B8&amp;": "&amp;K8&amp;CHAR(10),"")</f>
        <v/>
      </c>
      <c r="S8" s="141" t="str">
        <f>IF(J8='Drop downs'!$G$2,B8&amp;": "&amp;K8&amp;""," ")</f>
        <v xml:space="preserve"> </v>
      </c>
      <c r="T8" s="141" t="str">
        <f>IF(GR8_Shopfronts_and_Forecourts!E8='Drop downs'!$B$6,GR8_Shopfronts_and_Forecourts!B8&amp;": "&amp;GR8_Shopfronts_and_Forecourts!K8&amp;"","")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185</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92.25"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IF(GR8_Shopfronts_and_Forecourts!E18='Drop downs'!$B$6,GR8_Shopfronts_and_Forecourts!B18&amp;": "&amp;GR8_Shopfronts_and_Forecourts!K18&amp;"","")</f>
        <v/>
      </c>
      <c r="U18" s="126" t="str">
        <f t="shared" ref="U18:U72" si="0">IF(M18&gt;0,B18&amp;":"&amp;M18&amp;"
","")</f>
        <v/>
      </c>
      <c r="V18" s="126" t="str">
        <f>IF(N18&gt;0,B18&amp;":"&amp;N18&amp;"
","")</f>
        <v/>
      </c>
    </row>
    <row r="19" spans="1:22" ht="92.25"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5" thickBot="1" x14ac:dyDescent="0.65">
      <c r="A20" s="469" t="s">
        <v>270</v>
      </c>
      <c r="B20" s="472" t="s">
        <v>103</v>
      </c>
      <c r="C20" s="144" t="s">
        <v>271</v>
      </c>
      <c r="D20" s="140" t="s">
        <v>189</v>
      </c>
      <c r="E20" s="475" t="s">
        <v>353</v>
      </c>
      <c r="F20" s="475" t="s">
        <v>354</v>
      </c>
      <c r="G20" s="477" t="s">
        <v>427</v>
      </c>
      <c r="H20" s="475" t="s">
        <v>356</v>
      </c>
      <c r="I20" s="573" t="s">
        <v>368</v>
      </c>
      <c r="J20" s="475" t="s">
        <v>119</v>
      </c>
      <c r="K20" s="499" t="s">
        <v>468</v>
      </c>
      <c r="L20" s="475" t="s">
        <v>189</v>
      </c>
      <c r="M20" s="480"/>
      <c r="N20" s="454"/>
      <c r="R20" s="141" t="str">
        <f>IF(OR(J20='Drop downs'!$G$7,J20='Drop downs'!$G$5), B20&amp;": "&amp;K20&amp;CHAR(10),"")</f>
        <v/>
      </c>
      <c r="S20" s="141" t="str">
        <f>IF(J20='Drop downs'!$G$2,B20&amp;": "&amp;K20&amp;""," ")</f>
        <v xml:space="preserve"> </v>
      </c>
      <c r="T20" s="141" t="str">
        <f>IF(GR8_Shopfronts_and_Forecourts!E20='Drop downs'!$B$6,GR8_Shopfronts_and_Forecourts!B20&amp;": "&amp;GR8_Shopfronts_and_Forecourts!K20&amp;"","")</f>
        <v/>
      </c>
      <c r="U20" s="126" t="str">
        <f t="shared" si="0"/>
        <v/>
      </c>
      <c r="V20" s="126" t="str">
        <f>IF(N20&gt;0,B20&amp;":"&amp;N20&amp;"
","")</f>
        <v/>
      </c>
    </row>
    <row r="21" spans="1:22" ht="52.5" thickBot="1" x14ac:dyDescent="0.65">
      <c r="A21" s="470"/>
      <c r="B21" s="473"/>
      <c r="C21" s="145" t="s">
        <v>272</v>
      </c>
      <c r="D21" s="140" t="s">
        <v>189</v>
      </c>
      <c r="E21" s="476"/>
      <c r="F21" s="476"/>
      <c r="G21" s="478"/>
      <c r="H21" s="476"/>
      <c r="I21" s="571"/>
      <c r="J21" s="476"/>
      <c r="K21" s="489"/>
      <c r="L21" s="476"/>
      <c r="M21" s="481"/>
      <c r="N21" s="455"/>
      <c r="R21" s="141"/>
      <c r="S21" s="141"/>
      <c r="T21" s="141"/>
    </row>
    <row r="22" spans="1:22" ht="52.5" thickBot="1" x14ac:dyDescent="0.65">
      <c r="A22" s="470"/>
      <c r="B22" s="473"/>
      <c r="C22" s="145" t="s">
        <v>273</v>
      </c>
      <c r="D22" s="140" t="s">
        <v>189</v>
      </c>
      <c r="E22" s="476"/>
      <c r="F22" s="476"/>
      <c r="G22" s="478"/>
      <c r="H22" s="476"/>
      <c r="I22" s="571"/>
      <c r="J22" s="476"/>
      <c r="K22" s="489"/>
      <c r="L22" s="476"/>
      <c r="M22" s="481"/>
      <c r="N22" s="455"/>
      <c r="R22" s="141"/>
      <c r="S22" s="141"/>
      <c r="T22" s="141"/>
    </row>
    <row r="23" spans="1:22" ht="52.5" thickBot="1" x14ac:dyDescent="0.65">
      <c r="A23" s="470"/>
      <c r="B23" s="473"/>
      <c r="C23" s="145" t="s">
        <v>274</v>
      </c>
      <c r="D23" s="140" t="s">
        <v>189</v>
      </c>
      <c r="E23" s="476"/>
      <c r="F23" s="476"/>
      <c r="G23" s="478"/>
      <c r="H23" s="476"/>
      <c r="I23" s="571"/>
      <c r="J23" s="476"/>
      <c r="K23" s="489"/>
      <c r="L23" s="476"/>
      <c r="M23" s="481"/>
      <c r="N23" s="455"/>
      <c r="R23" s="141"/>
      <c r="S23" s="141"/>
      <c r="T23" s="141"/>
    </row>
    <row r="24" spans="1:22" ht="52" x14ac:dyDescent="0.6">
      <c r="A24" s="470"/>
      <c r="B24" s="473"/>
      <c r="C24" s="145" t="s">
        <v>275</v>
      </c>
      <c r="D24" s="140" t="s">
        <v>189</v>
      </c>
      <c r="E24" s="476"/>
      <c r="F24" s="476"/>
      <c r="G24" s="478"/>
      <c r="H24" s="476"/>
      <c r="I24" s="571"/>
      <c r="J24" s="476"/>
      <c r="K24" s="489"/>
      <c r="L24" s="476"/>
      <c r="M24" s="481"/>
      <c r="N24" s="455"/>
      <c r="R24" s="141"/>
      <c r="S24" s="141"/>
      <c r="T24" s="141"/>
    </row>
    <row r="25" spans="1:22" ht="104" x14ac:dyDescent="0.6">
      <c r="A25" s="470"/>
      <c r="B25" s="473"/>
      <c r="C25" s="145" t="s">
        <v>276</v>
      </c>
      <c r="D25" s="142" t="s">
        <v>185</v>
      </c>
      <c r="E25" s="476"/>
      <c r="F25" s="476"/>
      <c r="G25" s="478"/>
      <c r="H25" s="476"/>
      <c r="I25" s="571"/>
      <c r="J25" s="476"/>
      <c r="K25" s="489"/>
      <c r="L25" s="476"/>
      <c r="M25" s="481"/>
      <c r="N25" s="455"/>
      <c r="R25" s="141"/>
      <c r="S25" s="141"/>
      <c r="T25" s="141"/>
    </row>
    <row r="26" spans="1:22" ht="52" x14ac:dyDescent="0.6">
      <c r="A26" s="470"/>
      <c r="B26" s="473"/>
      <c r="C26" s="145" t="s">
        <v>277</v>
      </c>
      <c r="D26" s="142" t="s">
        <v>185</v>
      </c>
      <c r="E26" s="476"/>
      <c r="F26" s="476"/>
      <c r="G26" s="478"/>
      <c r="H26" s="476"/>
      <c r="I26" s="571"/>
      <c r="J26" s="476"/>
      <c r="K26" s="489"/>
      <c r="L26" s="476"/>
      <c r="M26" s="481"/>
      <c r="N26" s="455"/>
      <c r="R26" s="141"/>
      <c r="S26" s="141"/>
      <c r="T26" s="141"/>
    </row>
    <row r="27" spans="1:22" ht="78.5" thickBot="1" x14ac:dyDescent="0.65">
      <c r="A27" s="471"/>
      <c r="B27" s="474"/>
      <c r="C27" s="146" t="s">
        <v>278</v>
      </c>
      <c r="D27" s="143" t="s">
        <v>185</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185</v>
      </c>
      <c r="E28" s="475" t="s">
        <v>353</v>
      </c>
      <c r="F28" s="475" t="s">
        <v>354</v>
      </c>
      <c r="G28" s="477" t="s">
        <v>427</v>
      </c>
      <c r="H28" s="475" t="s">
        <v>356</v>
      </c>
      <c r="I28" s="573" t="s">
        <v>368</v>
      </c>
      <c r="J28" s="475" t="s">
        <v>119</v>
      </c>
      <c r="K28" s="604" t="s">
        <v>469</v>
      </c>
      <c r="L28" s="475" t="s">
        <v>189</v>
      </c>
      <c r="M28" s="480"/>
      <c r="N28" s="454"/>
      <c r="R28" s="141" t="str">
        <f>IF(OR(J28='Drop downs'!$G$7,J28='Drop downs'!$G$5), B28&amp;": "&amp;K28&amp;CHAR(10),"")</f>
        <v/>
      </c>
      <c r="S28" s="141" t="str">
        <f>IF(J28='Drop downs'!$G$2,B28&amp;": "&amp;K28&amp;""," ")</f>
        <v xml:space="preserve"> </v>
      </c>
      <c r="T28" s="141" t="str">
        <f>IF(GR8_Shopfronts_and_Forecourts!E28='Drop downs'!$B$6,GR8_Shopfronts_and_Forecourts!B28&amp;": "&amp;GR8_Shopfronts_and_Forecourts!K28&amp;"","")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605"/>
      <c r="L29" s="476"/>
      <c r="M29" s="481"/>
      <c r="N29" s="455"/>
      <c r="R29" s="141"/>
      <c r="S29" s="141"/>
      <c r="T29" s="141"/>
    </row>
    <row r="30" spans="1:22" ht="91.5" customHeight="1" x14ac:dyDescent="0.6">
      <c r="A30" s="470"/>
      <c r="B30" s="473"/>
      <c r="C30" s="148" t="s">
        <v>282</v>
      </c>
      <c r="D30" s="145" t="s">
        <v>189</v>
      </c>
      <c r="E30" s="476"/>
      <c r="F30" s="476"/>
      <c r="G30" s="478"/>
      <c r="H30" s="476"/>
      <c r="I30" s="571"/>
      <c r="J30" s="476"/>
      <c r="K30" s="605"/>
      <c r="L30" s="476"/>
      <c r="M30" s="481"/>
      <c r="N30" s="455"/>
      <c r="R30" s="141"/>
      <c r="S30" s="141"/>
      <c r="T30" s="141"/>
    </row>
    <row r="31" spans="1:22" ht="52" x14ac:dyDescent="0.6">
      <c r="A31" s="470"/>
      <c r="B31" s="473"/>
      <c r="C31" s="148" t="s">
        <v>283</v>
      </c>
      <c r="D31" s="145" t="s">
        <v>189</v>
      </c>
      <c r="E31" s="476"/>
      <c r="F31" s="476"/>
      <c r="G31" s="478"/>
      <c r="H31" s="476"/>
      <c r="I31" s="571"/>
      <c r="J31" s="476"/>
      <c r="K31" s="605"/>
      <c r="L31" s="476"/>
      <c r="M31" s="481"/>
      <c r="N31" s="455"/>
      <c r="R31" s="141"/>
      <c r="S31" s="141"/>
      <c r="T31" s="141"/>
    </row>
    <row r="32" spans="1:22" ht="52" x14ac:dyDescent="0.6">
      <c r="A32" s="470"/>
      <c r="B32" s="473"/>
      <c r="C32" s="148" t="s">
        <v>284</v>
      </c>
      <c r="D32" s="145" t="s">
        <v>189</v>
      </c>
      <c r="E32" s="476"/>
      <c r="F32" s="476"/>
      <c r="G32" s="478"/>
      <c r="H32" s="476"/>
      <c r="I32" s="571"/>
      <c r="J32" s="476"/>
      <c r="K32" s="605"/>
      <c r="L32" s="476"/>
      <c r="M32" s="481"/>
      <c r="N32" s="455"/>
      <c r="R32" s="141"/>
      <c r="S32" s="141"/>
      <c r="T32" s="141"/>
    </row>
    <row r="33" spans="1:22" ht="75" customHeight="1" x14ac:dyDescent="0.6">
      <c r="A33" s="470"/>
      <c r="B33" s="473"/>
      <c r="C33" s="148" t="s">
        <v>285</v>
      </c>
      <c r="D33" s="145" t="s">
        <v>189</v>
      </c>
      <c r="E33" s="476"/>
      <c r="F33" s="476"/>
      <c r="G33" s="478"/>
      <c r="H33" s="476"/>
      <c r="I33" s="571"/>
      <c r="J33" s="476"/>
      <c r="K33" s="605"/>
      <c r="L33" s="476"/>
      <c r="M33" s="481"/>
      <c r="N33" s="455"/>
      <c r="R33" s="141"/>
      <c r="S33" s="141"/>
      <c r="T33" s="141"/>
    </row>
    <row r="34" spans="1:22" ht="86.25" customHeight="1" x14ac:dyDescent="0.6">
      <c r="A34" s="470"/>
      <c r="B34" s="473"/>
      <c r="C34" s="148" t="s">
        <v>286</v>
      </c>
      <c r="D34" s="145" t="s">
        <v>189</v>
      </c>
      <c r="E34" s="476"/>
      <c r="F34" s="476"/>
      <c r="G34" s="478"/>
      <c r="H34" s="476"/>
      <c r="I34" s="571"/>
      <c r="J34" s="476"/>
      <c r="K34" s="605"/>
      <c r="L34" s="476"/>
      <c r="M34" s="481"/>
      <c r="N34" s="455"/>
      <c r="R34" s="141"/>
      <c r="S34" s="141"/>
      <c r="T34" s="141"/>
    </row>
    <row r="35" spans="1:22" ht="52.5" thickBot="1" x14ac:dyDescent="0.65">
      <c r="A35" s="517"/>
      <c r="B35" s="474"/>
      <c r="C35" s="149" t="s">
        <v>287</v>
      </c>
      <c r="D35" s="145" t="s">
        <v>189</v>
      </c>
      <c r="E35" s="483"/>
      <c r="F35" s="483"/>
      <c r="G35" s="519"/>
      <c r="H35" s="483"/>
      <c r="I35" s="572"/>
      <c r="J35" s="483"/>
      <c r="K35" s="617"/>
      <c r="L35" s="483"/>
      <c r="M35" s="492"/>
      <c r="N35" s="464"/>
      <c r="R35" s="141"/>
      <c r="S35" s="141"/>
      <c r="T35" s="141"/>
    </row>
    <row r="36" spans="1:22" ht="52" x14ac:dyDescent="0.6">
      <c r="A36" s="516" t="s">
        <v>288</v>
      </c>
      <c r="B36" s="472" t="s">
        <v>105</v>
      </c>
      <c r="C36" s="150" t="s">
        <v>289</v>
      </c>
      <c r="D36" s="150" t="s">
        <v>189</v>
      </c>
      <c r="E36" s="475" t="s">
        <v>88</v>
      </c>
      <c r="F36" s="475" t="s">
        <v>88</v>
      </c>
      <c r="G36" s="477" t="s">
        <v>88</v>
      </c>
      <c r="H36" s="475" t="s">
        <v>88</v>
      </c>
      <c r="I36" s="573" t="s">
        <v>88</v>
      </c>
      <c r="J36" s="475" t="s">
        <v>120</v>
      </c>
      <c r="K36" s="499" t="s">
        <v>367</v>
      </c>
      <c r="L36" s="487" t="s">
        <v>189</v>
      </c>
      <c r="M36" s="491"/>
      <c r="N36" s="463"/>
      <c r="R36" s="141" t="str">
        <f>IF(OR(J36='Drop downs'!$G$7,J36='Drop downs'!$G$5), B36&amp;": "&amp;K36&amp;CHAR(10),"")</f>
        <v/>
      </c>
      <c r="S36" s="141" t="str">
        <f>IF(J36='Drop downs'!$G$2,B36&amp;": "&amp;K36&amp;""," ")</f>
        <v xml:space="preserve"> </v>
      </c>
      <c r="T36" s="141" t="str">
        <f>IF(GR8_Shopfronts_and_Forecourts!E36='Drop downs'!$B$6,GR8_Shopfronts_and_Forecourts!B36&amp;": "&amp;GR8_Shopfronts_and_Forecourts!K36&amp;"","")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517"/>
      <c r="B41" s="474"/>
      <c r="C41" s="151" t="s">
        <v>294</v>
      </c>
      <c r="D41" s="145" t="s">
        <v>189</v>
      </c>
      <c r="E41" s="483"/>
      <c r="F41" s="483"/>
      <c r="G41" s="519"/>
      <c r="H41" s="483"/>
      <c r="I41" s="572"/>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70" t="s">
        <v>88</v>
      </c>
      <c r="J42" s="487" t="s">
        <v>120</v>
      </c>
      <c r="K42" s="488" t="s">
        <v>367</v>
      </c>
      <c r="L42" s="487" t="s">
        <v>189</v>
      </c>
      <c r="M42" s="491"/>
      <c r="N42" s="463"/>
      <c r="R42" s="141" t="str">
        <f>IF(OR(J42='Drop downs'!$G$7,J42='Drop downs'!$G$5), B42&amp;": "&amp;K42&amp;CHAR(10),"")</f>
        <v/>
      </c>
      <c r="S42" s="141" t="str">
        <f>IF(J42='Drop downs'!$G$2,B42&amp;": "&amp;K42&amp;""," ")</f>
        <v xml:space="preserve"> </v>
      </c>
      <c r="T42" s="141" t="str">
        <f>IF(GR8_Shopfronts_and_Forecourts!E42='Drop downs'!$B$6,GR8_Shopfronts_and_Forecourts!B42&amp;": "&amp;GR8_Shopfronts_and_Forecourts!K42&amp;"","")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78.5" thickBot="1" x14ac:dyDescent="0.65">
      <c r="A46" s="517"/>
      <c r="B46" s="474"/>
      <c r="C46" s="151" t="s">
        <v>300</v>
      </c>
      <c r="D46" s="145" t="s">
        <v>189</v>
      </c>
      <c r="E46" s="483"/>
      <c r="F46" s="483"/>
      <c r="G46" s="519"/>
      <c r="H46" s="483"/>
      <c r="I46" s="572"/>
      <c r="J46" s="483"/>
      <c r="K46" s="490"/>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70"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IF(GR8_Shopfronts_and_Forecourts!E47='Drop downs'!$B$6,GR8_Shopfronts_and_Forecourts!B47&amp;": "&amp;GR8_Shopfronts_and_Forecourts!K47&amp;"","")</f>
        <v/>
      </c>
      <c r="U47" s="126" t="str">
        <f t="shared" si="0"/>
        <v/>
      </c>
      <c r="V47" s="126" t="str">
        <f>IF(N47&gt;0,B47&amp;":"&amp;N47&amp;"
","")</f>
        <v/>
      </c>
    </row>
    <row r="48" spans="1:22" ht="103.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IF(GR8_Shopfronts_and_Forecourts!E48='Drop downs'!$B$6,GR8_Shopfronts_and_Forecourts!B48&amp;": "&amp;GR8_Shopfronts_and_Forecourts!K48&amp;"","")</f>
        <v xml:space="preserve">: </v>
      </c>
    </row>
    <row r="49" spans="1:22" ht="78" x14ac:dyDescent="0.6">
      <c r="A49" s="469" t="s">
        <v>304</v>
      </c>
      <c r="B49" s="472" t="s">
        <v>108</v>
      </c>
      <c r="C49" s="140" t="s">
        <v>305</v>
      </c>
      <c r="D49" s="140" t="s">
        <v>189</v>
      </c>
      <c r="E49" s="475" t="s">
        <v>88</v>
      </c>
      <c r="F49" s="475" t="s">
        <v>88</v>
      </c>
      <c r="G49" s="477" t="s">
        <v>88</v>
      </c>
      <c r="H49" s="410"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IF(GR8_Shopfronts_and_Forecourts!E49='Drop downs'!$B$6,GR8_Shopfronts_and_Forecourts!B49&amp;": "&amp;GR8_Shopfronts_and_Forecourts!K49&amp;"","")</f>
        <v/>
      </c>
      <c r="U49" s="126" t="str">
        <f t="shared" si="0"/>
        <v/>
      </c>
      <c r="V49" s="126" t="str">
        <f>IF(N49&gt;0,B49&amp;":"&amp;N49&amp;"
","")</f>
        <v/>
      </c>
    </row>
    <row r="50" spans="1:22" ht="52" x14ac:dyDescent="0.6">
      <c r="A50" s="470"/>
      <c r="B50" s="473"/>
      <c r="C50" s="142" t="s">
        <v>306</v>
      </c>
      <c r="D50" s="142" t="s">
        <v>189</v>
      </c>
      <c r="E50" s="476"/>
      <c r="F50" s="476"/>
      <c r="G50" s="478"/>
      <c r="H50" s="524"/>
      <c r="I50" s="571"/>
      <c r="J50" s="476"/>
      <c r="K50" s="489"/>
      <c r="L50" s="476"/>
      <c r="M50" s="481"/>
      <c r="N50" s="455"/>
      <c r="R50" s="141"/>
      <c r="S50" s="141"/>
      <c r="T50" s="141"/>
    </row>
    <row r="51" spans="1:22" ht="54.75" customHeight="1" x14ac:dyDescent="0.6">
      <c r="A51" s="470"/>
      <c r="B51" s="473"/>
      <c r="C51" s="152" t="s">
        <v>307</v>
      </c>
      <c r="D51" s="142" t="s">
        <v>189</v>
      </c>
      <c r="E51" s="476"/>
      <c r="F51" s="476"/>
      <c r="G51" s="478"/>
      <c r="H51" s="524"/>
      <c r="I51" s="571"/>
      <c r="J51" s="476"/>
      <c r="K51" s="489"/>
      <c r="L51" s="476"/>
      <c r="M51" s="481"/>
      <c r="N51" s="455"/>
      <c r="R51" s="141"/>
      <c r="S51" s="141"/>
      <c r="T51" s="141"/>
    </row>
    <row r="52" spans="1:22" ht="26" x14ac:dyDescent="0.6">
      <c r="A52" s="470"/>
      <c r="B52" s="473"/>
      <c r="C52" s="142" t="s">
        <v>308</v>
      </c>
      <c r="D52" s="142" t="s">
        <v>189</v>
      </c>
      <c r="E52" s="476"/>
      <c r="F52" s="476"/>
      <c r="G52" s="478"/>
      <c r="H52" s="524"/>
      <c r="I52" s="571"/>
      <c r="J52" s="476"/>
      <c r="K52" s="489"/>
      <c r="L52" s="476"/>
      <c r="M52" s="481"/>
      <c r="N52" s="455"/>
      <c r="R52" s="141"/>
      <c r="S52" s="141"/>
      <c r="T52" s="141"/>
    </row>
    <row r="53" spans="1:22" ht="26.5" thickBot="1" x14ac:dyDescent="0.65">
      <c r="A53" s="471"/>
      <c r="B53" s="474"/>
      <c r="C53" s="143" t="s">
        <v>309</v>
      </c>
      <c r="D53" s="142" t="s">
        <v>189</v>
      </c>
      <c r="E53" s="428"/>
      <c r="F53" s="428"/>
      <c r="G53" s="479"/>
      <c r="H53" s="525"/>
      <c r="I53" s="574"/>
      <c r="J53" s="428"/>
      <c r="K53" s="500"/>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IF(GR8_Shopfronts_and_Forecourts!E54='Drop downs'!$B$6,GR8_Shopfronts_and_Forecourts!B54&amp;": "&amp;GR8_Shopfronts_and_Forecourts!K54&amp;"","")</f>
        <v/>
      </c>
      <c r="U54" s="126" t="str">
        <f t="shared" si="0"/>
        <v/>
      </c>
      <c r="V54" s="126" t="str">
        <f>IF(N54&gt;0,B54&amp;":"&amp;N54&amp;"
","")</f>
        <v/>
      </c>
    </row>
    <row r="55" spans="1:22" ht="77.25" customHeight="1"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ht="26" x14ac:dyDescent="0.6">
      <c r="A57" s="469" t="s">
        <v>314</v>
      </c>
      <c r="B57" s="472" t="s">
        <v>110</v>
      </c>
      <c r="C57" s="140" t="s">
        <v>315</v>
      </c>
      <c r="D57" s="140" t="s">
        <v>189</v>
      </c>
      <c r="E57" s="475" t="s">
        <v>88</v>
      </c>
      <c r="F57" s="475" t="s">
        <v>88</v>
      </c>
      <c r="G57" s="477" t="s">
        <v>88</v>
      </c>
      <c r="H57" s="475" t="s">
        <v>88</v>
      </c>
      <c r="I57" s="573"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IF(GR8_Shopfronts_and_Forecourts!E57='Drop downs'!$B$6,GR8_Shopfronts_and_Forecourts!B57&amp;": "&amp;GR8_Shopfronts_and_Forecourts!K57&amp;"","")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R58" s="141"/>
      <c r="S58" s="141"/>
      <c r="T58" s="141"/>
    </row>
    <row r="59" spans="1:22" ht="52" x14ac:dyDescent="0.6">
      <c r="A59" s="470"/>
      <c r="B59" s="473"/>
      <c r="C59" s="142" t="s">
        <v>317</v>
      </c>
      <c r="D59" s="142" t="s">
        <v>189</v>
      </c>
      <c r="E59" s="476"/>
      <c r="F59" s="476"/>
      <c r="G59" s="478"/>
      <c r="H59" s="476"/>
      <c r="I59" s="571"/>
      <c r="J59" s="476"/>
      <c r="K59" s="489"/>
      <c r="L59" s="476"/>
      <c r="M59" s="481"/>
      <c r="N59" s="455"/>
      <c r="R59" s="141"/>
      <c r="S59" s="141"/>
      <c r="T59" s="141"/>
    </row>
    <row r="60" spans="1:22" ht="52" x14ac:dyDescent="0.6">
      <c r="A60" s="470"/>
      <c r="B60" s="473"/>
      <c r="C60" s="142" t="s">
        <v>318</v>
      </c>
      <c r="D60" s="142" t="s">
        <v>189</v>
      </c>
      <c r="E60" s="476"/>
      <c r="F60" s="476"/>
      <c r="G60" s="478"/>
      <c r="H60" s="476"/>
      <c r="I60" s="571"/>
      <c r="J60" s="476"/>
      <c r="K60" s="489"/>
      <c r="L60" s="476"/>
      <c r="M60" s="481"/>
      <c r="N60" s="455"/>
      <c r="R60" s="141"/>
      <c r="S60" s="141"/>
      <c r="T60" s="141"/>
    </row>
    <row r="61" spans="1:22" ht="26" x14ac:dyDescent="0.6">
      <c r="A61" s="470"/>
      <c r="B61" s="473"/>
      <c r="C61" s="142" t="s">
        <v>319</v>
      </c>
      <c r="D61" s="142" t="s">
        <v>189</v>
      </c>
      <c r="E61" s="476"/>
      <c r="F61" s="476"/>
      <c r="G61" s="478"/>
      <c r="H61" s="476"/>
      <c r="I61" s="571"/>
      <c r="J61" s="476"/>
      <c r="K61" s="489"/>
      <c r="L61" s="476"/>
      <c r="M61" s="481"/>
      <c r="N61" s="455"/>
      <c r="R61" s="141"/>
      <c r="S61" s="141"/>
      <c r="T61" s="141"/>
    </row>
    <row r="62" spans="1:22" ht="26"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189</v>
      </c>
      <c r="E63" s="476"/>
      <c r="F63" s="476"/>
      <c r="G63" s="478"/>
      <c r="H63" s="476"/>
      <c r="I63" s="571"/>
      <c r="J63" s="476"/>
      <c r="K63" s="489"/>
      <c r="L63" s="476"/>
      <c r="M63" s="481"/>
      <c r="N63" s="455"/>
      <c r="R63" s="141"/>
      <c r="S63" s="141"/>
      <c r="T63" s="141"/>
    </row>
    <row r="64" spans="1:22" ht="26.5" thickBot="1" x14ac:dyDescent="0.65">
      <c r="A64" s="471"/>
      <c r="B64" s="474"/>
      <c r="C64" s="143" t="s">
        <v>322</v>
      </c>
      <c r="D64" s="142" t="s">
        <v>189</v>
      </c>
      <c r="E64" s="428"/>
      <c r="F64" s="428"/>
      <c r="G64" s="479"/>
      <c r="H64" s="428"/>
      <c r="I64" s="574"/>
      <c r="J64" s="428"/>
      <c r="K64" s="500"/>
      <c r="L64" s="428"/>
      <c r="M64" s="482"/>
      <c r="N64" s="456"/>
      <c r="R64" s="141"/>
      <c r="S64" s="141"/>
      <c r="T64" s="141"/>
    </row>
    <row r="65" spans="1:22" ht="86.25" customHeight="1" x14ac:dyDescent="0.6">
      <c r="A65" s="469" t="s">
        <v>843</v>
      </c>
      <c r="B65" s="472" t="s">
        <v>111</v>
      </c>
      <c r="C65" s="147" t="s">
        <v>845</v>
      </c>
      <c r="D65" s="140" t="s">
        <v>189</v>
      </c>
      <c r="E65" s="475" t="s">
        <v>88</v>
      </c>
      <c r="F65" s="475" t="s">
        <v>88</v>
      </c>
      <c r="G65" s="477" t="s">
        <v>88</v>
      </c>
      <c r="H65" s="475" t="s">
        <v>88</v>
      </c>
      <c r="I65" s="573" t="s">
        <v>88</v>
      </c>
      <c r="J65" s="475" t="s">
        <v>120</v>
      </c>
      <c r="K65" s="647" t="s">
        <v>367</v>
      </c>
      <c r="L65" s="475" t="s">
        <v>189</v>
      </c>
      <c r="M65" s="480"/>
      <c r="N65" s="454"/>
      <c r="R65" s="141" t="str">
        <f>IF(OR(J65='Drop downs'!$G$7,J65='Drop downs'!$G$5), B65&amp;": "&amp;K65&amp;CHAR(10),"")</f>
        <v/>
      </c>
      <c r="S65" s="141" t="str">
        <f>IF(J65='Drop downs'!$G$2,B65&amp;": "&amp;K65&amp;""," ")</f>
        <v xml:space="preserve"> </v>
      </c>
      <c r="T65" s="141" t="str">
        <f>IF(GR8_Shopfronts_and_Forecourts!E65='Drop downs'!$B$6,GR8_Shopfronts_and_Forecourts!B65&amp;": "&amp;GR8_Shopfronts_and_Forecourts!K65&amp;"","")</f>
        <v/>
      </c>
      <c r="U65" s="126" t="str">
        <f t="shared" si="0"/>
        <v/>
      </c>
      <c r="V65" s="126" t="str">
        <f>IF(N65&gt;0,B65&amp;":"&amp;N65&amp;"
","")</f>
        <v/>
      </c>
    </row>
    <row r="66" spans="1:22" ht="90" customHeight="1" x14ac:dyDescent="0.6">
      <c r="A66" s="470"/>
      <c r="B66" s="473"/>
      <c r="C66" s="148" t="s">
        <v>325</v>
      </c>
      <c r="D66" s="142" t="s">
        <v>189</v>
      </c>
      <c r="E66" s="476"/>
      <c r="F66" s="476"/>
      <c r="G66" s="478"/>
      <c r="H66" s="476"/>
      <c r="I66" s="571"/>
      <c r="J66" s="476"/>
      <c r="K66" s="576"/>
      <c r="L66" s="476"/>
      <c r="M66" s="481"/>
      <c r="N66" s="455"/>
      <c r="O66" s="139"/>
      <c r="R66" s="141"/>
      <c r="S66" s="141"/>
      <c r="T66" s="141"/>
    </row>
    <row r="67" spans="1:22" ht="104" x14ac:dyDescent="0.6">
      <c r="A67" s="470"/>
      <c r="B67" s="473"/>
      <c r="C67" s="148" t="s">
        <v>326</v>
      </c>
      <c r="D67" s="142" t="s">
        <v>189</v>
      </c>
      <c r="E67" s="476"/>
      <c r="F67" s="476"/>
      <c r="G67" s="478"/>
      <c r="H67" s="476"/>
      <c r="I67" s="571"/>
      <c r="J67" s="476"/>
      <c r="K67" s="576"/>
      <c r="L67" s="476"/>
      <c r="M67" s="481"/>
      <c r="N67" s="455"/>
      <c r="O67" s="139"/>
      <c r="R67" s="141"/>
      <c r="S67" s="141"/>
      <c r="T67" s="141"/>
    </row>
    <row r="68" spans="1:22" ht="52" x14ac:dyDescent="0.6">
      <c r="A68" s="470"/>
      <c r="B68" s="473"/>
      <c r="C68" s="148" t="s">
        <v>327</v>
      </c>
      <c r="D68" s="142" t="s">
        <v>189</v>
      </c>
      <c r="E68" s="476"/>
      <c r="F68" s="476"/>
      <c r="G68" s="478"/>
      <c r="H68" s="476"/>
      <c r="I68" s="571"/>
      <c r="J68" s="476"/>
      <c r="K68" s="576"/>
      <c r="L68" s="476"/>
      <c r="M68" s="481"/>
      <c r="N68" s="455"/>
      <c r="R68" s="141"/>
      <c r="S68" s="141"/>
      <c r="T68" s="141"/>
    </row>
    <row r="69" spans="1:22" ht="57.75" customHeight="1" x14ac:dyDescent="0.6">
      <c r="A69" s="470"/>
      <c r="B69" s="473"/>
      <c r="C69" s="148" t="s">
        <v>846</v>
      </c>
      <c r="D69" s="142" t="s">
        <v>189</v>
      </c>
      <c r="E69" s="476"/>
      <c r="F69" s="476"/>
      <c r="G69" s="478"/>
      <c r="H69" s="476"/>
      <c r="I69" s="571"/>
      <c r="J69" s="476"/>
      <c r="K69" s="576"/>
      <c r="L69" s="476"/>
      <c r="M69" s="481"/>
      <c r="N69" s="455"/>
      <c r="R69" s="141"/>
      <c r="S69" s="141"/>
      <c r="T69" s="141"/>
    </row>
    <row r="70" spans="1:22" ht="26" x14ac:dyDescent="0.6">
      <c r="A70" s="470"/>
      <c r="B70" s="473"/>
      <c r="C70" s="148" t="s">
        <v>329</v>
      </c>
      <c r="D70" s="142" t="s">
        <v>189</v>
      </c>
      <c r="E70" s="476"/>
      <c r="F70" s="476"/>
      <c r="G70" s="478"/>
      <c r="H70" s="476"/>
      <c r="I70" s="571"/>
      <c r="J70" s="476"/>
      <c r="K70" s="576"/>
      <c r="L70" s="476"/>
      <c r="M70" s="481"/>
      <c r="N70" s="455"/>
      <c r="R70" s="141"/>
      <c r="S70" s="141"/>
      <c r="T70" s="141"/>
    </row>
    <row r="71" spans="1:22" ht="52.5" thickBot="1" x14ac:dyDescent="0.65">
      <c r="A71" s="471"/>
      <c r="B71" s="474"/>
      <c r="C71" s="156" t="s">
        <v>330</v>
      </c>
      <c r="D71" s="142" t="s">
        <v>189</v>
      </c>
      <c r="E71" s="428"/>
      <c r="F71" s="428"/>
      <c r="G71" s="479"/>
      <c r="H71" s="428"/>
      <c r="I71" s="574"/>
      <c r="J71" s="428"/>
      <c r="K71" s="577"/>
      <c r="L71" s="428"/>
      <c r="M71" s="482"/>
      <c r="N71" s="456"/>
      <c r="R71" s="141"/>
      <c r="S71" s="141"/>
      <c r="T71" s="141"/>
    </row>
    <row r="72" spans="1:22" ht="82.5" customHeight="1" x14ac:dyDescent="0.6">
      <c r="A72" s="469" t="s">
        <v>331</v>
      </c>
      <c r="B72" s="472" t="s">
        <v>112</v>
      </c>
      <c r="C72" s="147" t="s">
        <v>332</v>
      </c>
      <c r="D72" s="140" t="s">
        <v>185</v>
      </c>
      <c r="E72" s="475" t="s">
        <v>353</v>
      </c>
      <c r="F72" s="475" t="s">
        <v>370</v>
      </c>
      <c r="G72" s="477" t="s">
        <v>427</v>
      </c>
      <c r="H72" s="475" t="s">
        <v>356</v>
      </c>
      <c r="I72" s="573" t="s">
        <v>368</v>
      </c>
      <c r="J72" s="475" t="s">
        <v>119</v>
      </c>
      <c r="K72" s="644" t="s">
        <v>946</v>
      </c>
      <c r="L72" s="475" t="s">
        <v>189</v>
      </c>
      <c r="M72" s="480"/>
      <c r="N72" s="454"/>
      <c r="R72" s="141" t="str">
        <f>IF(OR(J72='Drop downs'!$G$7,J72='Drop downs'!$G$5), B72&amp;": "&amp;K72&amp;CHAR(10),"")</f>
        <v/>
      </c>
      <c r="S72" s="141" t="str">
        <f>IF(J72='Drop downs'!$G$2,B72&amp;": "&amp;K72&amp;""," ")</f>
        <v xml:space="preserve"> </v>
      </c>
      <c r="T72" s="141" t="str">
        <f>IF(GR8_Shopfronts_and_Forecourts!E72='Drop downs'!$B$6,GR8_Shopfronts_and_Forecourts!B72&amp;": "&amp;GR8_Shopfronts_and_Forecourts!K72&amp;"","")</f>
        <v/>
      </c>
      <c r="U72" s="126" t="str">
        <f t="shared" si="0"/>
        <v/>
      </c>
      <c r="V72" s="126" t="str">
        <f>IF(N72&gt;0,B72&amp;":"&amp;N72&amp;"
","")</f>
        <v/>
      </c>
    </row>
    <row r="73" spans="1:22" ht="96" customHeight="1" x14ac:dyDescent="0.6">
      <c r="A73" s="470"/>
      <c r="B73" s="473"/>
      <c r="C73" s="148" t="s">
        <v>333</v>
      </c>
      <c r="D73" s="142" t="s">
        <v>185</v>
      </c>
      <c r="E73" s="476"/>
      <c r="F73" s="476"/>
      <c r="G73" s="478"/>
      <c r="H73" s="476"/>
      <c r="I73" s="571"/>
      <c r="J73" s="476"/>
      <c r="K73" s="645"/>
      <c r="L73" s="476"/>
      <c r="M73" s="481"/>
      <c r="N73" s="455"/>
      <c r="R73" s="141"/>
      <c r="S73" s="141"/>
      <c r="T73" s="141"/>
    </row>
    <row r="74" spans="1:22" ht="71.25" customHeight="1" x14ac:dyDescent="0.6">
      <c r="A74" s="470"/>
      <c r="B74" s="473"/>
      <c r="C74" s="148" t="s">
        <v>334</v>
      </c>
      <c r="D74" s="142" t="s">
        <v>189</v>
      </c>
      <c r="E74" s="476"/>
      <c r="F74" s="476"/>
      <c r="G74" s="478"/>
      <c r="H74" s="476"/>
      <c r="I74" s="571"/>
      <c r="J74" s="476"/>
      <c r="K74" s="645"/>
      <c r="L74" s="476"/>
      <c r="M74" s="481"/>
      <c r="N74" s="455"/>
      <c r="R74" s="141"/>
      <c r="S74" s="141"/>
      <c r="T74" s="141"/>
    </row>
    <row r="75" spans="1:22" ht="84" customHeight="1" x14ac:dyDescent="0.6">
      <c r="A75" s="470"/>
      <c r="B75" s="473"/>
      <c r="C75" s="148" t="s">
        <v>335</v>
      </c>
      <c r="D75" s="142" t="s">
        <v>189</v>
      </c>
      <c r="E75" s="476"/>
      <c r="F75" s="476"/>
      <c r="G75" s="478"/>
      <c r="H75" s="476"/>
      <c r="I75" s="571"/>
      <c r="J75" s="476"/>
      <c r="K75" s="645"/>
      <c r="L75" s="476"/>
      <c r="M75" s="481"/>
      <c r="N75" s="455"/>
      <c r="R75" s="141"/>
      <c r="S75" s="141"/>
      <c r="T75" s="141"/>
    </row>
    <row r="76" spans="1:22" ht="62.25" customHeight="1" thickBot="1" x14ac:dyDescent="0.65">
      <c r="A76" s="517"/>
      <c r="B76" s="474"/>
      <c r="C76" s="157" t="s">
        <v>336</v>
      </c>
      <c r="D76" s="142" t="s">
        <v>189</v>
      </c>
      <c r="E76" s="483"/>
      <c r="F76" s="483"/>
      <c r="G76" s="519"/>
      <c r="H76" s="483"/>
      <c r="I76" s="572"/>
      <c r="J76" s="483"/>
      <c r="K76" s="646"/>
      <c r="L76" s="483"/>
      <c r="M76" s="492"/>
      <c r="N76" s="464"/>
      <c r="O76" s="139"/>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IF(GR8_Shopfronts_and_Forecourts!E77='Drop downs'!$B$6,GR8_Shopfronts_and_Forecourts!B77&amp;": "&amp;GR8_Shopfronts_and_Forecourts!K77&amp;"","")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45"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70"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IF(GR8_Shopfronts_and_Forecourts!E84='Drop downs'!$B$6,GR8_Shopfronts_and_Forecourts!B84&amp;": "&amp;GR8_Shopfronts_and_Forecourts!K84&amp;"","")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52"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45"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UOAWhRZVjiI0vbTgTnIvin5ZGhxlezQXHPFNV2TIsk6tgEEAszh3nIaqv88Q7Z+6u7zQOl7PPXKRhGAvjpjAcA==" saltValue="VtiDmPRea2Jbt4V3DE7oqw=="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530" priority="38">
      <formula>$D50="No"</formula>
    </cfRule>
  </conditionalFormatting>
  <conditionalFormatting sqref="C8:D87">
    <cfRule type="expression" dxfId="2529" priority="37">
      <formula>$D8="No"</formula>
    </cfRule>
  </conditionalFormatting>
  <conditionalFormatting sqref="J8 J28 J65 J72">
    <cfRule type="cellIs" dxfId="2528" priority="74" operator="equal">
      <formula>"Minor Positive"</formula>
    </cfRule>
    <cfRule type="cellIs" dxfId="2527" priority="73" operator="equal">
      <formula>"Neutral"</formula>
    </cfRule>
    <cfRule type="cellIs" dxfId="2526" priority="72" operator="equal">
      <formula>"Uncertain"</formula>
    </cfRule>
    <cfRule type="cellIs" dxfId="2525" priority="71" operator="equal">
      <formula>"Minor Negative"</formula>
    </cfRule>
    <cfRule type="cellIs" dxfId="2524" priority="70" operator="equal">
      <formula>"Significant Negative"</formula>
    </cfRule>
    <cfRule type="cellIs" dxfId="2523" priority="75" operator="equal">
      <formula>"Significant Positive"</formula>
    </cfRule>
  </conditionalFormatting>
  <conditionalFormatting sqref="J18">
    <cfRule type="cellIs" dxfId="2522" priority="33" operator="equal">
      <formula>"Uncertain"</formula>
    </cfRule>
    <cfRule type="cellIs" dxfId="2521" priority="36" operator="equal">
      <formula>"Significant Positive"</formula>
    </cfRule>
    <cfRule type="cellIs" dxfId="2520" priority="32" operator="equal">
      <formula>"Minor Negative"</formula>
    </cfRule>
    <cfRule type="cellIs" dxfId="2519" priority="31" operator="equal">
      <formula>"Significant Negative"</formula>
    </cfRule>
    <cfRule type="cellIs" dxfId="2518" priority="35" operator="equal">
      <formula>"Minor Positive"</formula>
    </cfRule>
    <cfRule type="cellIs" dxfId="2517" priority="34" operator="equal">
      <formula>"Neutral"</formula>
    </cfRule>
  </conditionalFormatting>
  <conditionalFormatting sqref="J20">
    <cfRule type="cellIs" dxfId="2516" priority="61" operator="equal">
      <formula>"Neutral"</formula>
    </cfRule>
    <cfRule type="cellIs" dxfId="2515" priority="63" operator="equal">
      <formula>"Significant Positive"</formula>
    </cfRule>
    <cfRule type="cellIs" dxfId="2514" priority="62" operator="equal">
      <formula>"Minor Positive"</formula>
    </cfRule>
    <cfRule type="cellIs" dxfId="2513" priority="60" operator="equal">
      <formula>"Uncertain"</formula>
    </cfRule>
    <cfRule type="cellIs" dxfId="2512" priority="59" operator="equal">
      <formula>"Minor Negative"</formula>
    </cfRule>
    <cfRule type="cellIs" dxfId="2511" priority="58" operator="equal">
      <formula>"Significant Negative"</formula>
    </cfRule>
  </conditionalFormatting>
  <conditionalFormatting sqref="J36">
    <cfRule type="cellIs" dxfId="2510" priority="27" operator="equal">
      <formula>"Uncertain"</formula>
    </cfRule>
    <cfRule type="cellIs" dxfId="2509" priority="28" operator="equal">
      <formula>"Neutral"</formula>
    </cfRule>
    <cfRule type="cellIs" dxfId="2508" priority="29" operator="equal">
      <formula>"Minor Positive"</formula>
    </cfRule>
    <cfRule type="cellIs" dxfId="2507" priority="30" operator="equal">
      <formula>"Significant Positive"</formula>
    </cfRule>
    <cfRule type="cellIs" dxfId="2506" priority="25" operator="equal">
      <formula>"Significant Negative"</formula>
    </cfRule>
    <cfRule type="cellIs" dxfId="2505" priority="26" operator="equal">
      <formula>"Minor Negative"</formula>
    </cfRule>
  </conditionalFormatting>
  <conditionalFormatting sqref="J42">
    <cfRule type="cellIs" dxfId="2504" priority="24" operator="equal">
      <formula>"Significant Positive"</formula>
    </cfRule>
    <cfRule type="cellIs" dxfId="2503" priority="23" operator="equal">
      <formula>"Minor Positive"</formula>
    </cfRule>
    <cfRule type="cellIs" dxfId="2502" priority="21" operator="equal">
      <formula>"Uncertain"</formula>
    </cfRule>
    <cfRule type="cellIs" dxfId="2501" priority="20" operator="equal">
      <formula>"Minor Negative"</formula>
    </cfRule>
    <cfRule type="cellIs" dxfId="2500" priority="19" operator="equal">
      <formula>"Significant Negative"</formula>
    </cfRule>
    <cfRule type="cellIs" dxfId="2499" priority="22" operator="equal">
      <formula>"Neutral"</formula>
    </cfRule>
  </conditionalFormatting>
  <conditionalFormatting sqref="J47">
    <cfRule type="cellIs" dxfId="2498" priority="64" operator="equal">
      <formula>"Significant Negative"</formula>
    </cfRule>
    <cfRule type="cellIs" dxfId="2497" priority="65" operator="equal">
      <formula>"Minor Negative"</formula>
    </cfRule>
    <cfRule type="cellIs" dxfId="2496" priority="66" operator="equal">
      <formula>"Uncertain"</formula>
    </cfRule>
    <cfRule type="cellIs" dxfId="2495" priority="67" operator="equal">
      <formula>"Neutral"</formula>
    </cfRule>
    <cfRule type="cellIs" dxfId="2494" priority="69" operator="equal">
      <formula>"Significant Positive"</formula>
    </cfRule>
    <cfRule type="cellIs" dxfId="2493" priority="68" operator="equal">
      <formula>"Minor Positive"</formula>
    </cfRule>
  </conditionalFormatting>
  <conditionalFormatting sqref="J49 J57">
    <cfRule type="cellIs" dxfId="2492" priority="15" operator="equal">
      <formula>"Uncertain"</formula>
    </cfRule>
    <cfRule type="cellIs" dxfId="2491" priority="18" operator="equal">
      <formula>"Significant Positive"</formula>
    </cfRule>
    <cfRule type="cellIs" dxfId="2490" priority="17" operator="equal">
      <formula>"Minor Positive"</formula>
    </cfRule>
    <cfRule type="cellIs" dxfId="2489" priority="16" operator="equal">
      <formula>"Neutral"</formula>
    </cfRule>
    <cfRule type="cellIs" dxfId="2488" priority="14" operator="equal">
      <formula>"Minor Negative"</formula>
    </cfRule>
    <cfRule type="cellIs" dxfId="2487" priority="13" operator="equal">
      <formula>"Significant Negative"</formula>
    </cfRule>
  </conditionalFormatting>
  <conditionalFormatting sqref="J54">
    <cfRule type="cellIs" dxfId="2486" priority="12" operator="equal">
      <formula>"Significant Positive"</formula>
    </cfRule>
    <cfRule type="cellIs" dxfId="2485" priority="11" operator="equal">
      <formula>"Minor Positive"</formula>
    </cfRule>
    <cfRule type="cellIs" dxfId="2484" priority="8" operator="equal">
      <formula>"Minor Negative"</formula>
    </cfRule>
    <cfRule type="cellIs" dxfId="2483" priority="10" operator="equal">
      <formula>"Neutral"</formula>
    </cfRule>
    <cfRule type="cellIs" dxfId="2482" priority="9" operator="equal">
      <formula>"Uncertain"</formula>
    </cfRule>
    <cfRule type="cellIs" dxfId="2481" priority="7" operator="equal">
      <formula>"Significant Negative"</formula>
    </cfRule>
  </conditionalFormatting>
  <conditionalFormatting sqref="J77 J84">
    <cfRule type="cellIs" dxfId="2480" priority="2" operator="equal">
      <formula>"Minor Negative"</formula>
    </cfRule>
    <cfRule type="cellIs" dxfId="2479" priority="3" operator="equal">
      <formula>"Uncertain"</formula>
    </cfRule>
    <cfRule type="cellIs" dxfId="2478" priority="4" operator="equal">
      <formula>"Neutral"</formula>
    </cfRule>
    <cfRule type="cellIs" dxfId="2477" priority="1" operator="equal">
      <formula>"Significant Negative"</formula>
    </cfRule>
    <cfRule type="cellIs" dxfId="2476" priority="6" operator="equal">
      <formula>"Significant Positive"</formula>
    </cfRule>
    <cfRule type="cellIs" dxfId="2475" priority="5" operator="equal">
      <formula>"Minor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36E690F-E530-44D6-B0BA-DA9EF7F93316}">
          <x14:formula1>
            <xm:f>'Drop downs'!$G$2:$G$7</xm:f>
          </x14:formula1>
          <xm:sqref>J8 J57 J20 J28 J47 J18 J49 J36 J42 J65 J72 J54 J77 J84</xm:sqref>
        </x14:dataValidation>
        <x14:dataValidation type="list" allowBlank="1" showInputMessage="1" showErrorMessage="1" xr:uid="{E7BB90E5-3F56-405C-A1C0-6F0DFF3E706F}">
          <x14:formula1>
            <xm:f>'Drop downs'!$F$2:$F$6</xm:f>
          </x14:formula1>
          <xm:sqref>I8 I57 I20 I28 I47 I18 I49 I36 I42 I65 I72 I54 I77 I84</xm:sqref>
        </x14:dataValidation>
        <x14:dataValidation type="list" allowBlank="1" showInputMessage="1" showErrorMessage="1" xr:uid="{FFE1C3E1-C366-4A3F-82BD-59264FC381D6}">
          <x14:formula1>
            <xm:f>'Drop downs'!$E$2:$E$6</xm:f>
          </x14:formula1>
          <xm:sqref>H8 H57 H20 H28 H47 H18 H49 H36 H42 H65 H72 H54 H77 H84</xm:sqref>
        </x14:dataValidation>
        <x14:dataValidation type="list" allowBlank="1" showInputMessage="1" showErrorMessage="1" xr:uid="{F882C648-1FF9-4AC6-BB8C-240F0C4F94D5}">
          <x14:formula1>
            <xm:f>'Drop downs'!$D$2:$D$7</xm:f>
          </x14:formula1>
          <xm:sqref>G8 G57 G20 G28 G47 G18 G49 G36 G42 G65 G72 G54 G77 G84</xm:sqref>
        </x14:dataValidation>
        <x14:dataValidation type="list" allowBlank="1" showInputMessage="1" showErrorMessage="1" xr:uid="{889CB796-D032-4B30-90F6-B3D43C71E22A}">
          <x14:formula1>
            <xm:f>'Drop downs'!$C$2:$C$5</xm:f>
          </x14:formula1>
          <xm:sqref>F8 F57 F20 F28 F47 F18 F49 F36 F42 F65 F72 F54 F77 F84</xm:sqref>
        </x14:dataValidation>
        <x14:dataValidation type="list" allowBlank="1" showInputMessage="1" showErrorMessage="1" xr:uid="{BA3628BE-F1B4-4B61-A2D8-5FEDB96904E1}">
          <x14:formula1>
            <xm:f>'Drop downs'!$B$2:$B$4</xm:f>
          </x14:formula1>
          <xm:sqref>E8 E57 E20 E28 E47 E18 E49 E36 E42 E65 E72 E54 E77 E84</xm:sqref>
        </x14:dataValidation>
        <x14:dataValidation type="list" allowBlank="1" showInputMessage="1" showErrorMessage="1" xr:uid="{3CE60634-AA04-4FBF-8234-2E92AA60F739}">
          <x14:formula1>
            <xm:f>'Drop downs'!$J$2:$J$3</xm:f>
          </x14:formula1>
          <xm:sqref>L8 L18 L20 L28 L36 L42 L84 L54 L57 L65 L72 L77 L47 L49</xm:sqref>
        </x14:dataValidation>
        <x14:dataValidation type="list" allowBlank="1" showInputMessage="1" showErrorMessage="1" xr:uid="{2AB50A06-9405-4DD1-A75C-D11F998DF00C}">
          <x14:formula1>
            <xm:f>'Drop downs'!$A$2:$A$3</xm:f>
          </x14:formula1>
          <xm:sqref>D8:D87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90299-F288-4706-8719-E6BE089B3B48}">
  <sheetPr codeName="Sheet97"/>
  <dimension ref="A1:V98"/>
  <sheetViews>
    <sheetView showGridLines="0" zoomScaleNormal="100" workbookViewId="0">
      <selection activeCell="C1" sqref="C1:F1"/>
    </sheetView>
  </sheetViews>
  <sheetFormatPr defaultColWidth="8.54296875" defaultRowHeight="28.5" x14ac:dyDescent="0.65"/>
  <cols>
    <col min="1" max="1" width="50" style="126" customWidth="1"/>
    <col min="2" max="2" width="3.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36" customWidth="1"/>
    <col min="10" max="10" width="20.7265625" style="126" customWidth="1"/>
    <col min="11" max="11" width="60.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470</v>
      </c>
      <c r="D1" s="393"/>
      <c r="E1" s="393"/>
      <c r="F1" s="394"/>
      <c r="G1" s="227"/>
      <c r="I1" s="233"/>
      <c r="J1" s="128"/>
      <c r="K1" s="128"/>
    </row>
    <row r="2" spans="1:22" x14ac:dyDescent="0.6">
      <c r="A2" s="125" t="s">
        <v>21</v>
      </c>
      <c r="B2" s="129"/>
      <c r="C2" s="393" t="s">
        <v>395</v>
      </c>
      <c r="D2" s="393"/>
      <c r="E2" s="393"/>
      <c r="F2" s="394"/>
      <c r="I2" s="234"/>
      <c r="J2" s="130"/>
      <c r="K2" s="130"/>
    </row>
    <row r="3" spans="1:22" ht="96.5" customHeight="1" x14ac:dyDescent="0.6">
      <c r="A3" s="131" t="s">
        <v>22</v>
      </c>
      <c r="B3" s="132"/>
      <c r="C3" s="393" t="s">
        <v>471</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93" t="s">
        <v>88</v>
      </c>
      <c r="J8" s="475" t="s">
        <v>120</v>
      </c>
      <c r="K8" s="499" t="s">
        <v>367</v>
      </c>
      <c r="L8" s="475" t="s">
        <v>189</v>
      </c>
      <c r="M8" s="480"/>
      <c r="N8" s="454"/>
      <c r="R8" s="141" t="str">
        <f>IF(OR(J8='Drop downs'!$G$7,J8='Drop downs'!$G$5), B8&amp;": "&amp;K8&amp;CHAR(10),"")</f>
        <v/>
      </c>
      <c r="S8" s="141" t="str">
        <f>IF(J8='Drop downs'!$G$2,B8&amp;": "&amp;K8&amp;""," ")</f>
        <v xml:space="preserve"> </v>
      </c>
      <c r="T8" s="141" t="str">
        <f>IF(GR9_Advertisements_and_Displays!E8='Drop downs'!$B$6,GR9_Advertisements_and_Displays!B8&amp;": "&amp;GR9_Advertisements_and_Displays!K8&amp;"","")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110.25"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IF(GR9_Advertisements_and_Displays!E18='Drop downs'!$B$6,GR9_Advertisements_and_Displays!B18&amp;": "&amp;GR9_Advertisements_and_Displays!K18&amp;"","")</f>
        <v/>
      </c>
      <c r="U18" s="126" t="str">
        <f t="shared" ref="U18:U72" si="0">IF(M18&gt;0,B18&amp;":"&amp;M18&amp;"
","")</f>
        <v/>
      </c>
      <c r="V18" s="126" t="str">
        <f>IF(N18&gt;0,B18&amp;":"&amp;N18&amp;"
","")</f>
        <v/>
      </c>
    </row>
    <row r="19" spans="1:22" ht="77.25"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189</v>
      </c>
      <c r="E20" s="475" t="s">
        <v>353</v>
      </c>
      <c r="F20" s="475" t="s">
        <v>370</v>
      </c>
      <c r="G20" s="477" t="s">
        <v>427</v>
      </c>
      <c r="H20" s="475" t="s">
        <v>356</v>
      </c>
      <c r="I20" s="573" t="s">
        <v>368</v>
      </c>
      <c r="J20" s="475" t="s">
        <v>119</v>
      </c>
      <c r="K20" s="499" t="s">
        <v>472</v>
      </c>
      <c r="L20" s="475" t="s">
        <v>189</v>
      </c>
      <c r="M20" s="480"/>
      <c r="N20" s="454"/>
      <c r="R20" s="141" t="str">
        <f>IF(OR(J20='Drop downs'!$G$7,J20='Drop downs'!$G$5), B20&amp;": "&amp;K20&amp;CHAR(10),"")</f>
        <v/>
      </c>
      <c r="S20" s="141" t="str">
        <f>IF(J20='Drop downs'!$G$2,B20&amp;": "&amp;K20&amp;""," ")</f>
        <v xml:space="preserve"> </v>
      </c>
      <c r="T20" s="141" t="str">
        <f>IF(GR9_Advertisements_and_Displays!E20='Drop downs'!$B$6,GR9_Advertisements_and_Displays!B20&amp;": "&amp;GR9_Advertisements_and_Displays!K20&amp;"","")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185</v>
      </c>
      <c r="E26" s="476"/>
      <c r="F26" s="476"/>
      <c r="G26" s="478"/>
      <c r="H26" s="476"/>
      <c r="I26" s="571"/>
      <c r="J26" s="476"/>
      <c r="K26" s="489"/>
      <c r="L26" s="476"/>
      <c r="M26" s="481"/>
      <c r="N26" s="455"/>
      <c r="R26" s="141"/>
      <c r="S26" s="141"/>
      <c r="T26" s="141"/>
    </row>
    <row r="27" spans="1:22" ht="78.5" thickBot="1" x14ac:dyDescent="0.65">
      <c r="A27" s="471"/>
      <c r="B27" s="474"/>
      <c r="C27" s="146" t="s">
        <v>278</v>
      </c>
      <c r="D27" s="143" t="s">
        <v>185</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185</v>
      </c>
      <c r="E28" s="475" t="s">
        <v>353</v>
      </c>
      <c r="F28" s="475" t="s">
        <v>370</v>
      </c>
      <c r="G28" s="477" t="s">
        <v>427</v>
      </c>
      <c r="H28" s="475" t="s">
        <v>356</v>
      </c>
      <c r="I28" s="573" t="s">
        <v>368</v>
      </c>
      <c r="J28" s="475" t="s">
        <v>119</v>
      </c>
      <c r="K28" s="499" t="s">
        <v>948</v>
      </c>
      <c r="L28" s="475" t="s">
        <v>189</v>
      </c>
      <c r="M28" s="480"/>
      <c r="N28" s="454"/>
      <c r="R28" s="141" t="str">
        <f>IF(OR(J28='Drop downs'!$G$7,J28='Drop downs'!$G$5), B28&amp;": "&amp;K28&amp;CHAR(10),"")</f>
        <v/>
      </c>
      <c r="S28" s="141" t="str">
        <f>IF(J28='Drop downs'!$G$2,B28&amp;": "&amp;K28&amp;""," ")</f>
        <v xml:space="preserve"> </v>
      </c>
      <c r="T28" s="141" t="str">
        <f>IF(GR9_Advertisements_and_Displays!E28='Drop downs'!$B$6,GR9_Advertisements_and_Displays!B28&amp;": "&amp;GR9_Advertisements_and_Displays!K28&amp;"","")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ht="26"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471"/>
      <c r="B35" s="473"/>
      <c r="C35" s="156" t="s">
        <v>287</v>
      </c>
      <c r="D35" s="146" t="s">
        <v>189</v>
      </c>
      <c r="E35" s="428"/>
      <c r="F35" s="428"/>
      <c r="G35" s="479"/>
      <c r="H35" s="428"/>
      <c r="I35" s="574"/>
      <c r="J35" s="428"/>
      <c r="K35" s="500"/>
      <c r="L35" s="428"/>
      <c r="M35" s="482"/>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573" t="s">
        <v>88</v>
      </c>
      <c r="J36" s="475" t="s">
        <v>120</v>
      </c>
      <c r="K36" s="499" t="s">
        <v>367</v>
      </c>
      <c r="L36" s="475" t="s">
        <v>189</v>
      </c>
      <c r="M36" s="480"/>
      <c r="N36" s="454"/>
      <c r="R36" s="141" t="str">
        <f>IF(OR(J36='Drop downs'!$G$7,J36='Drop downs'!$G$5), B36&amp;": "&amp;K36&amp;CHAR(10),"")</f>
        <v/>
      </c>
      <c r="S36" s="141" t="str">
        <f>IF(J36='Drop downs'!$G$2,B36&amp;": "&amp;K36&amp;""," ")</f>
        <v xml:space="preserve"> </v>
      </c>
      <c r="T36" s="141" t="str">
        <f>IF(GR9_Advertisements_and_Displays!E36='Drop downs'!$B$6,GR9_Advertisements_and_Displays!B36&amp;": "&amp;GR9_Advertisements_and_Displays!K36&amp;"","")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517"/>
      <c r="B41" s="474"/>
      <c r="C41" s="151" t="s">
        <v>294</v>
      </c>
      <c r="D41" s="151" t="s">
        <v>189</v>
      </c>
      <c r="E41" s="483"/>
      <c r="F41" s="483"/>
      <c r="G41" s="519"/>
      <c r="H41" s="483"/>
      <c r="I41" s="572"/>
      <c r="J41" s="483"/>
      <c r="K41" s="490"/>
      <c r="L41" s="483"/>
      <c r="M41" s="492"/>
      <c r="N41" s="464"/>
      <c r="R41" s="141"/>
      <c r="S41" s="141"/>
      <c r="T41" s="141"/>
    </row>
    <row r="42" spans="1:22" ht="78" x14ac:dyDescent="0.6">
      <c r="A42" s="516" t="s">
        <v>295</v>
      </c>
      <c r="B42" s="473" t="s">
        <v>106</v>
      </c>
      <c r="C42" s="150" t="s">
        <v>296</v>
      </c>
      <c r="D42" s="150" t="s">
        <v>189</v>
      </c>
      <c r="E42" s="487" t="s">
        <v>88</v>
      </c>
      <c r="F42" s="487" t="s">
        <v>88</v>
      </c>
      <c r="G42" s="518" t="s">
        <v>88</v>
      </c>
      <c r="H42" s="487" t="s">
        <v>88</v>
      </c>
      <c r="I42" s="570" t="s">
        <v>88</v>
      </c>
      <c r="J42" s="487" t="s">
        <v>120</v>
      </c>
      <c r="K42" s="488" t="s">
        <v>367</v>
      </c>
      <c r="L42" s="487" t="s">
        <v>189</v>
      </c>
      <c r="M42" s="491"/>
      <c r="N42" s="463"/>
      <c r="R42" s="141" t="str">
        <f>IF(OR(J42='Drop downs'!$G$7,J42='Drop downs'!$G$5), B42&amp;": "&amp;K42&amp;CHAR(10),"")</f>
        <v/>
      </c>
      <c r="S42" s="141" t="str">
        <f>IF(J42='Drop downs'!$G$2,B42&amp;": "&amp;K42&amp;""," ")</f>
        <v xml:space="preserve"> </v>
      </c>
      <c r="T42" s="141" t="str">
        <f>IF(GR9_Advertisements_and_Displays!E42='Drop downs'!$B$6,GR9_Advertisements_and_Displays!B42&amp;": "&amp;GR9_Advertisements_and_Displays!K42&amp;"","")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78.5" thickBot="1" x14ac:dyDescent="0.65">
      <c r="A46" s="517"/>
      <c r="B46" s="474"/>
      <c r="C46" s="151" t="s">
        <v>300</v>
      </c>
      <c r="D46" s="145" t="s">
        <v>189</v>
      </c>
      <c r="E46" s="483"/>
      <c r="F46" s="483"/>
      <c r="G46" s="519"/>
      <c r="H46" s="483"/>
      <c r="I46" s="572"/>
      <c r="J46" s="483"/>
      <c r="K46" s="490"/>
      <c r="L46" s="483"/>
      <c r="M46" s="492"/>
      <c r="N46" s="464"/>
      <c r="R46" s="141"/>
      <c r="S46" s="141"/>
      <c r="T46" s="141"/>
    </row>
    <row r="47" spans="1:22" ht="180" customHeight="1" x14ac:dyDescent="0.6">
      <c r="A47" s="516" t="s">
        <v>301</v>
      </c>
      <c r="B47" s="472" t="s">
        <v>107</v>
      </c>
      <c r="C47" s="150" t="s">
        <v>302</v>
      </c>
      <c r="D47" s="150" t="s">
        <v>185</v>
      </c>
      <c r="E47" s="487" t="s">
        <v>353</v>
      </c>
      <c r="F47" s="487" t="s">
        <v>354</v>
      </c>
      <c r="G47" s="518" t="s">
        <v>427</v>
      </c>
      <c r="H47" s="487" t="s">
        <v>356</v>
      </c>
      <c r="I47" s="570" t="s">
        <v>368</v>
      </c>
      <c r="J47" s="487" t="s">
        <v>249</v>
      </c>
      <c r="K47" s="488" t="s">
        <v>947</v>
      </c>
      <c r="L47" s="487" t="s">
        <v>189</v>
      </c>
      <c r="M47" s="491"/>
      <c r="N47" s="463"/>
      <c r="R47" s="141" t="str">
        <f>IF(OR(J47='Drop downs'!$G$7,J47='Drop downs'!$G$5), B47&amp;": "&amp;K47&amp;CHAR(10),"")</f>
        <v/>
      </c>
      <c r="S47" s="141" t="str">
        <f>IF(J47='Drop downs'!$G$2,B47&amp;": "&amp;K47&amp;""," ")</f>
        <v xml:space="preserve">IIA7: The policy supports the achievement of objective IIA7 as proposals for advertisements and digital displays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T47" s="141" t="str">
        <f>IF(GR9_Advertisements_and_Displays!E47='Drop downs'!$B$6,GR9_Advertisements_and_Displays!B47&amp;": "&amp;GR9_Advertisements_and_Displays!K47&amp;"","")</f>
        <v/>
      </c>
      <c r="U47" s="126" t="str">
        <f t="shared" si="0"/>
        <v/>
      </c>
      <c r="V47" s="126" t="str">
        <f>IF(N47&gt;0,B47&amp;":"&amp;N47&amp;"
","")</f>
        <v/>
      </c>
    </row>
    <row r="48" spans="1:22" ht="174.75" customHeight="1" thickBot="1" x14ac:dyDescent="0.65">
      <c r="A48" s="471"/>
      <c r="B48" s="474"/>
      <c r="C48" s="146" t="s">
        <v>303</v>
      </c>
      <c r="D48" s="146" t="s">
        <v>185</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IF(GR9_Advertisements_and_Displays!E48='Drop downs'!$B$6,GR9_Advertisements_and_Displays!B48&amp;": "&amp;GR9_Advertisements_and_Displays!K48&amp;"","")</f>
        <v xml:space="preserve">: </v>
      </c>
    </row>
    <row r="49" spans="1:22" ht="78" x14ac:dyDescent="0.6">
      <c r="A49" s="469" t="s">
        <v>304</v>
      </c>
      <c r="B49" s="472" t="s">
        <v>108</v>
      </c>
      <c r="C49" s="140" t="s">
        <v>305</v>
      </c>
      <c r="D49" s="140" t="s">
        <v>189</v>
      </c>
      <c r="E49" s="475" t="s">
        <v>88</v>
      </c>
      <c r="F49" s="475" t="s">
        <v>88</v>
      </c>
      <c r="G49" s="477" t="s">
        <v>88</v>
      </c>
      <c r="H49" s="475"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IF(GR9_Advertisements_and_Displays!E49='Drop downs'!$B$6,GR9_Advertisements_and_Displays!B49&amp;": "&amp;GR9_Advertisements_and_Displays!K49&amp;"","")</f>
        <v/>
      </c>
      <c r="U49" s="126" t="str">
        <f t="shared" si="0"/>
        <v/>
      </c>
      <c r="V49" s="126" t="str">
        <f>IF(N49&gt;0,B49&amp;":"&amp;N49&amp;"
","")</f>
        <v/>
      </c>
    </row>
    <row r="50" spans="1:22" ht="52" x14ac:dyDescent="0.6">
      <c r="A50" s="470"/>
      <c r="B50" s="473"/>
      <c r="C50" s="142" t="s">
        <v>306</v>
      </c>
      <c r="D50" s="142" t="s">
        <v>189</v>
      </c>
      <c r="E50" s="476"/>
      <c r="F50" s="476"/>
      <c r="G50" s="478"/>
      <c r="H50" s="476"/>
      <c r="I50" s="571"/>
      <c r="J50" s="476"/>
      <c r="K50" s="489"/>
      <c r="L50" s="476"/>
      <c r="M50" s="481"/>
      <c r="N50" s="455"/>
      <c r="R50" s="141"/>
      <c r="S50" s="141"/>
      <c r="T50" s="141"/>
    </row>
    <row r="51" spans="1:22" ht="71.25" customHeight="1" x14ac:dyDescent="0.6">
      <c r="A51" s="470"/>
      <c r="B51" s="473"/>
      <c r="C51" s="152" t="s">
        <v>307</v>
      </c>
      <c r="D51" s="142" t="s">
        <v>189</v>
      </c>
      <c r="E51" s="476"/>
      <c r="F51" s="476"/>
      <c r="G51" s="478"/>
      <c r="H51" s="476"/>
      <c r="I51" s="571"/>
      <c r="J51" s="476"/>
      <c r="K51" s="489"/>
      <c r="L51" s="476"/>
      <c r="M51" s="481"/>
      <c r="N51" s="455"/>
      <c r="R51" s="141"/>
      <c r="S51" s="141"/>
      <c r="T51" s="141"/>
    </row>
    <row r="52" spans="1:22" ht="26" x14ac:dyDescent="0.6">
      <c r="A52" s="470"/>
      <c r="B52" s="473"/>
      <c r="C52" s="142" t="s">
        <v>308</v>
      </c>
      <c r="D52" s="142" t="s">
        <v>189</v>
      </c>
      <c r="E52" s="476"/>
      <c r="F52" s="476"/>
      <c r="G52" s="478"/>
      <c r="H52" s="476"/>
      <c r="I52" s="571"/>
      <c r="J52" s="476"/>
      <c r="K52" s="489"/>
      <c r="L52" s="476"/>
      <c r="M52" s="481"/>
      <c r="N52" s="455"/>
      <c r="R52" s="141"/>
      <c r="S52" s="141"/>
      <c r="T52" s="141"/>
    </row>
    <row r="53" spans="1:22" ht="26.5" thickBot="1" x14ac:dyDescent="0.65">
      <c r="A53" s="471"/>
      <c r="B53" s="474"/>
      <c r="C53" s="143" t="s">
        <v>309</v>
      </c>
      <c r="D53" s="142" t="s">
        <v>189</v>
      </c>
      <c r="E53" s="428"/>
      <c r="F53" s="428"/>
      <c r="G53" s="479"/>
      <c r="H53" s="428"/>
      <c r="I53" s="574"/>
      <c r="J53" s="428"/>
      <c r="K53" s="500"/>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IF(GR9_Advertisements_and_Displays!E54='Drop downs'!$B$6,GR9_Advertisements_and_Displays!B54&amp;": "&amp;GR9_Advertisements_and_Displays!K54&amp;"","")</f>
        <v/>
      </c>
      <c r="U54" s="126" t="str">
        <f t="shared" si="0"/>
        <v/>
      </c>
      <c r="V54" s="126" t="str">
        <f>IF(N54&gt;0,B54&amp;":"&amp;N54&amp;"
","")</f>
        <v/>
      </c>
    </row>
    <row r="55" spans="1:22" ht="99.75" customHeight="1"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ht="26" x14ac:dyDescent="0.6">
      <c r="A57" s="469" t="s">
        <v>314</v>
      </c>
      <c r="B57" s="472" t="s">
        <v>110</v>
      </c>
      <c r="C57" s="140" t="s">
        <v>315</v>
      </c>
      <c r="D57" s="140" t="s">
        <v>189</v>
      </c>
      <c r="E57" s="475" t="s">
        <v>88</v>
      </c>
      <c r="F57" s="475" t="s">
        <v>88</v>
      </c>
      <c r="G57" s="477" t="s">
        <v>88</v>
      </c>
      <c r="H57" s="475" t="s">
        <v>88</v>
      </c>
      <c r="I57" s="573"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IF(GR9_Advertisements_and_Displays!E57='Drop downs'!$B$6,GR9_Advertisements_and_Displays!B57&amp;": "&amp;GR9_Advertisements_and_Displays!K57&amp;"","")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R58" s="141"/>
      <c r="S58" s="141"/>
      <c r="T58" s="141"/>
    </row>
    <row r="59" spans="1:22" ht="52" x14ac:dyDescent="0.6">
      <c r="A59" s="470"/>
      <c r="B59" s="473"/>
      <c r="C59" s="142" t="s">
        <v>317</v>
      </c>
      <c r="D59" s="142" t="s">
        <v>189</v>
      </c>
      <c r="E59" s="476"/>
      <c r="F59" s="476"/>
      <c r="G59" s="478"/>
      <c r="H59" s="476"/>
      <c r="I59" s="571"/>
      <c r="J59" s="476"/>
      <c r="K59" s="489"/>
      <c r="L59" s="476"/>
      <c r="M59" s="481"/>
      <c r="N59" s="455"/>
      <c r="R59" s="141"/>
      <c r="S59" s="141"/>
      <c r="T59" s="141"/>
    </row>
    <row r="60" spans="1:22" ht="52" x14ac:dyDescent="0.6">
      <c r="A60" s="470"/>
      <c r="B60" s="473"/>
      <c r="C60" s="142" t="s">
        <v>318</v>
      </c>
      <c r="D60" s="142" t="s">
        <v>189</v>
      </c>
      <c r="E60" s="476"/>
      <c r="F60" s="476"/>
      <c r="G60" s="478"/>
      <c r="H60" s="476"/>
      <c r="I60" s="571"/>
      <c r="J60" s="476"/>
      <c r="K60" s="489"/>
      <c r="L60" s="476"/>
      <c r="M60" s="481"/>
      <c r="N60" s="455"/>
      <c r="R60" s="141"/>
      <c r="S60" s="141"/>
      <c r="T60" s="141"/>
    </row>
    <row r="61" spans="1:22" ht="26" x14ac:dyDescent="0.6">
      <c r="A61" s="470"/>
      <c r="B61" s="473"/>
      <c r="C61" s="142" t="s">
        <v>319</v>
      </c>
      <c r="D61" s="142" t="s">
        <v>189</v>
      </c>
      <c r="E61" s="476"/>
      <c r="F61" s="476"/>
      <c r="G61" s="478"/>
      <c r="H61" s="476"/>
      <c r="I61" s="571"/>
      <c r="J61" s="476"/>
      <c r="K61" s="489"/>
      <c r="L61" s="476"/>
      <c r="M61" s="481"/>
      <c r="N61" s="455"/>
      <c r="R61" s="141"/>
      <c r="S61" s="141"/>
      <c r="T61" s="141"/>
    </row>
    <row r="62" spans="1:22" ht="26"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189</v>
      </c>
      <c r="E63" s="476"/>
      <c r="F63" s="476"/>
      <c r="G63" s="478"/>
      <c r="H63" s="476"/>
      <c r="I63" s="571"/>
      <c r="J63" s="476"/>
      <c r="K63" s="489"/>
      <c r="L63" s="476"/>
      <c r="M63" s="481"/>
      <c r="N63" s="455"/>
      <c r="R63" s="141"/>
      <c r="S63" s="141"/>
      <c r="T63" s="141"/>
    </row>
    <row r="64" spans="1:22" ht="26.5" thickBot="1" x14ac:dyDescent="0.65">
      <c r="A64" s="471"/>
      <c r="B64" s="474"/>
      <c r="C64" s="143" t="s">
        <v>322</v>
      </c>
      <c r="D64" s="142" t="s">
        <v>189</v>
      </c>
      <c r="E64" s="428"/>
      <c r="F64" s="428"/>
      <c r="G64" s="479"/>
      <c r="H64" s="428"/>
      <c r="I64" s="574"/>
      <c r="J64" s="428"/>
      <c r="K64" s="500"/>
      <c r="L64" s="428"/>
      <c r="M64" s="482"/>
      <c r="N64" s="456"/>
      <c r="R64" s="141"/>
      <c r="S64" s="141"/>
      <c r="T64" s="141"/>
    </row>
    <row r="65" spans="1:22" ht="67.5" customHeight="1" x14ac:dyDescent="0.6">
      <c r="A65" s="469" t="s">
        <v>843</v>
      </c>
      <c r="B65" s="472" t="s">
        <v>111</v>
      </c>
      <c r="C65" s="147" t="s">
        <v>845</v>
      </c>
      <c r="D65" s="140" t="s">
        <v>185</v>
      </c>
      <c r="E65" s="475" t="s">
        <v>353</v>
      </c>
      <c r="F65" s="475" t="s">
        <v>370</v>
      </c>
      <c r="G65" s="477" t="s">
        <v>427</v>
      </c>
      <c r="H65" s="475" t="s">
        <v>356</v>
      </c>
      <c r="I65" s="573" t="s">
        <v>368</v>
      </c>
      <c r="J65" s="475" t="s">
        <v>119</v>
      </c>
      <c r="K65" s="499" t="s">
        <v>473</v>
      </c>
      <c r="L65" s="475" t="s">
        <v>189</v>
      </c>
      <c r="M65" s="480"/>
      <c r="N65" s="454"/>
      <c r="R65" s="141" t="str">
        <f>IF(OR(J65='Drop downs'!$G$7,J65='Drop downs'!$G$5), B65&amp;": "&amp;K65&amp;CHAR(10),"")</f>
        <v/>
      </c>
      <c r="S65" s="141" t="str">
        <f>IF(J65='Drop downs'!$G$2,B65&amp;": "&amp;K65&amp;""," ")</f>
        <v xml:space="preserve"> </v>
      </c>
      <c r="T65" s="141" t="str">
        <f>IF(GR9_Advertisements_and_Displays!E65='Drop downs'!$B$6,GR9_Advertisements_and_Displays!B65&amp;": "&amp;GR9_Advertisements_and_Displays!K65&amp;"","")</f>
        <v/>
      </c>
      <c r="U65" s="126" t="str">
        <f t="shared" si="0"/>
        <v/>
      </c>
      <c r="V65" s="126" t="str">
        <f>IF(N65&gt;0,B65&amp;":"&amp;N65&amp;"
","")</f>
        <v/>
      </c>
    </row>
    <row r="66" spans="1:22" ht="97.5" customHeight="1" x14ac:dyDescent="0.6">
      <c r="A66" s="470"/>
      <c r="B66" s="473"/>
      <c r="C66" s="148" t="s">
        <v>325</v>
      </c>
      <c r="D66" s="142" t="s">
        <v>189</v>
      </c>
      <c r="E66" s="476"/>
      <c r="F66" s="476"/>
      <c r="G66" s="478"/>
      <c r="H66" s="476"/>
      <c r="I66" s="571"/>
      <c r="J66" s="476"/>
      <c r="K66" s="489"/>
      <c r="L66" s="476"/>
      <c r="M66" s="481"/>
      <c r="N66" s="455"/>
      <c r="R66" s="141"/>
      <c r="S66" s="141"/>
      <c r="T66" s="141"/>
    </row>
    <row r="67" spans="1:22" ht="104"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ht="26" x14ac:dyDescent="0.6">
      <c r="A69" s="470"/>
      <c r="B69" s="473"/>
      <c r="C69" s="148" t="s">
        <v>846</v>
      </c>
      <c r="D69" s="142" t="s">
        <v>189</v>
      </c>
      <c r="E69" s="476"/>
      <c r="F69" s="476"/>
      <c r="G69" s="478"/>
      <c r="H69" s="476"/>
      <c r="I69" s="571"/>
      <c r="J69" s="476"/>
      <c r="K69" s="489"/>
      <c r="L69" s="476"/>
      <c r="M69" s="481"/>
      <c r="N69" s="455"/>
      <c r="R69" s="141"/>
      <c r="S69" s="141"/>
      <c r="T69" s="141"/>
    </row>
    <row r="70" spans="1:22" ht="26"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92.25" customHeight="1" x14ac:dyDescent="0.6">
      <c r="A72" s="469" t="s">
        <v>331</v>
      </c>
      <c r="B72" s="472" t="s">
        <v>112</v>
      </c>
      <c r="C72" s="147" t="s">
        <v>332</v>
      </c>
      <c r="D72" s="140" t="s">
        <v>185</v>
      </c>
      <c r="E72" s="475" t="s">
        <v>353</v>
      </c>
      <c r="F72" s="475" t="s">
        <v>370</v>
      </c>
      <c r="G72" s="477" t="s">
        <v>427</v>
      </c>
      <c r="H72" s="475" t="s">
        <v>356</v>
      </c>
      <c r="I72" s="573" t="s">
        <v>368</v>
      </c>
      <c r="J72" s="475" t="s">
        <v>119</v>
      </c>
      <c r="K72" s="578" t="s">
        <v>842</v>
      </c>
      <c r="L72" s="475" t="s">
        <v>189</v>
      </c>
      <c r="M72" s="480"/>
      <c r="N72" s="454"/>
      <c r="R72" s="141" t="str">
        <f>IF(OR(J72='Drop downs'!$G$7,J72='Drop downs'!$G$5), B72&amp;": "&amp;K72&amp;CHAR(10),"")</f>
        <v/>
      </c>
      <c r="S72" s="141" t="str">
        <f>IF(J72='Drop downs'!$G$2,B72&amp;": "&amp;K72&amp;""," ")</f>
        <v xml:space="preserve"> </v>
      </c>
      <c r="T72" s="141" t="str">
        <f>IF(GR9_Advertisements_and_Displays!E72='Drop downs'!$B$6,GR9_Advertisements_and_Displays!B72&amp;": "&amp;GR9_Advertisements_and_Displays!K72&amp;"","")</f>
        <v/>
      </c>
      <c r="U72" s="126" t="str">
        <f t="shared" si="0"/>
        <v/>
      </c>
      <c r="V72" s="126" t="str">
        <f>IF(N72&gt;0,B72&amp;":"&amp;N72&amp;"
","")</f>
        <v/>
      </c>
    </row>
    <row r="73" spans="1:22" ht="99.75" customHeight="1" x14ac:dyDescent="0.6">
      <c r="A73" s="470"/>
      <c r="B73" s="473"/>
      <c r="C73" s="148" t="s">
        <v>333</v>
      </c>
      <c r="D73" s="142" t="s">
        <v>185</v>
      </c>
      <c r="E73" s="476"/>
      <c r="F73" s="476"/>
      <c r="G73" s="478"/>
      <c r="H73" s="476"/>
      <c r="I73" s="571"/>
      <c r="J73" s="476"/>
      <c r="K73" s="579"/>
      <c r="L73" s="476"/>
      <c r="M73" s="481"/>
      <c r="N73" s="455"/>
      <c r="R73" s="141"/>
      <c r="S73" s="141"/>
      <c r="T73" s="141"/>
    </row>
    <row r="74" spans="1:22" ht="76.5" customHeight="1" x14ac:dyDescent="0.6">
      <c r="A74" s="470"/>
      <c r="B74" s="473"/>
      <c r="C74" s="148" t="s">
        <v>334</v>
      </c>
      <c r="D74" s="142" t="s">
        <v>189</v>
      </c>
      <c r="E74" s="476"/>
      <c r="F74" s="476"/>
      <c r="G74" s="478"/>
      <c r="H74" s="476"/>
      <c r="I74" s="571"/>
      <c r="J74" s="476"/>
      <c r="K74" s="579"/>
      <c r="L74" s="476"/>
      <c r="M74" s="481"/>
      <c r="N74" s="455"/>
      <c r="R74" s="141"/>
      <c r="S74" s="141"/>
      <c r="T74" s="141"/>
    </row>
    <row r="75" spans="1:22" ht="112.5" customHeight="1" x14ac:dyDescent="0.6">
      <c r="A75" s="470"/>
      <c r="B75" s="473"/>
      <c r="C75" s="148" t="s">
        <v>335</v>
      </c>
      <c r="D75" s="142" t="s">
        <v>189</v>
      </c>
      <c r="E75" s="476"/>
      <c r="F75" s="476"/>
      <c r="G75" s="478"/>
      <c r="H75" s="476"/>
      <c r="I75" s="571"/>
      <c r="J75" s="476"/>
      <c r="K75" s="579"/>
      <c r="L75" s="476"/>
      <c r="M75" s="481"/>
      <c r="N75" s="455"/>
      <c r="R75" s="141"/>
      <c r="S75" s="141"/>
      <c r="T75" s="141"/>
    </row>
    <row r="76" spans="1:22" ht="96.75" customHeight="1" thickBot="1" x14ac:dyDescent="0.65">
      <c r="A76" s="517"/>
      <c r="B76" s="474"/>
      <c r="C76" s="157" t="s">
        <v>336</v>
      </c>
      <c r="D76" s="142" t="s">
        <v>189</v>
      </c>
      <c r="E76" s="483"/>
      <c r="F76" s="483"/>
      <c r="G76" s="519"/>
      <c r="H76" s="483"/>
      <c r="I76" s="572"/>
      <c r="J76" s="483"/>
      <c r="K76" s="580"/>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IF(GR9_Advertisements_and_Displays!E77='Drop downs'!$B$6,GR9_Advertisements_and_Displays!B77&amp;": "&amp;GR9_Advertisements_and_Displays!K77&amp;"","")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45"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70"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IF(GR9_Advertisements_and_Displays!E84='Drop downs'!$B$6,GR9_Advertisements_and_Displays!B84&amp;": "&amp;GR9_Advertisements_and_Displays!K84&amp;"","")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52"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45"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63.75" customHeight="1" x14ac:dyDescent="0.6">
      <c r="A92" s="449" t="str">
        <f>S8&amp;S18&amp;S20&amp;S28&amp;S36&amp;S42&amp;S47&amp;S48&amp;S49&amp;S54&amp;S57&amp;S65&amp;S72&amp;S77&amp;S84&amp;S87</f>
        <v xml:space="preserve">      IIA7: The policy supports the achievement of objective IIA7 as proposals for advertisements and digital displays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V9tQSfOoNJX0iw0tHQhlbH/iNxHgifKqdouerI6pKb3NFSfT0ljD/xWH/RFbIZkSnG7OpJ8GkaW/45JTbtPy4A==" saltValue="0Qf98wcnPcC0+mDpTTTXo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474" priority="38">
      <formula>$D50="No"</formula>
    </cfRule>
  </conditionalFormatting>
  <conditionalFormatting sqref="C8:D87">
    <cfRule type="expression" dxfId="2473" priority="37">
      <formula>$D8="No"</formula>
    </cfRule>
  </conditionalFormatting>
  <conditionalFormatting sqref="J8">
    <cfRule type="cellIs" dxfId="2472" priority="21" operator="equal">
      <formula>"Uncertain"</formula>
    </cfRule>
    <cfRule type="cellIs" dxfId="2471" priority="22" operator="equal">
      <formula>"Neutral"</formula>
    </cfRule>
    <cfRule type="cellIs" dxfId="2470" priority="23" operator="equal">
      <formula>"Minor Positive"</formula>
    </cfRule>
    <cfRule type="cellIs" dxfId="2469" priority="24" operator="equal">
      <formula>"Significant Positive"</formula>
    </cfRule>
    <cfRule type="cellIs" dxfId="2468" priority="19" operator="equal">
      <formula>"Significant Negative"</formula>
    </cfRule>
    <cfRule type="cellIs" dxfId="2467" priority="20" operator="equal">
      <formula>"Minor Negative"</formula>
    </cfRule>
  </conditionalFormatting>
  <conditionalFormatting sqref="J18">
    <cfRule type="cellIs" dxfId="2466" priority="25" operator="equal">
      <formula>"Significant Negative"</formula>
    </cfRule>
    <cfRule type="cellIs" dxfId="2465" priority="26" operator="equal">
      <formula>"Minor Negative"</formula>
    </cfRule>
    <cfRule type="cellIs" dxfId="2464" priority="27" operator="equal">
      <formula>"Uncertain"</formula>
    </cfRule>
    <cfRule type="cellIs" dxfId="2463" priority="29" operator="equal">
      <formula>"Minor Positive"</formula>
    </cfRule>
    <cfRule type="cellIs" dxfId="2462" priority="28" operator="equal">
      <formula>"Neutral"</formula>
    </cfRule>
    <cfRule type="cellIs" dxfId="2461" priority="30" operator="equal">
      <formula>"Significant Positive"</formula>
    </cfRule>
  </conditionalFormatting>
  <conditionalFormatting sqref="J20">
    <cfRule type="cellIs" dxfId="2460" priority="63" operator="equal">
      <formula>"Significant Positive"</formula>
    </cfRule>
    <cfRule type="cellIs" dxfId="2459" priority="62" operator="equal">
      <formula>"Minor Positive"</formula>
    </cfRule>
    <cfRule type="cellIs" dxfId="2458" priority="61" operator="equal">
      <formula>"Neutral"</formula>
    </cfRule>
    <cfRule type="cellIs" dxfId="2457" priority="60" operator="equal">
      <formula>"Uncertain"</formula>
    </cfRule>
    <cfRule type="cellIs" dxfId="2456" priority="59" operator="equal">
      <formula>"Minor Negative"</formula>
    </cfRule>
    <cfRule type="cellIs" dxfId="2455" priority="58" operator="equal">
      <formula>"Significant Negative"</formula>
    </cfRule>
  </conditionalFormatting>
  <conditionalFormatting sqref="J28 J49 J57 J65 J72">
    <cfRule type="cellIs" dxfId="2454" priority="73" operator="equal">
      <formula>"Neutral"</formula>
    </cfRule>
    <cfRule type="cellIs" dxfId="2453" priority="74" operator="equal">
      <formula>"Minor Positive"</formula>
    </cfRule>
    <cfRule type="cellIs" dxfId="2452" priority="75" operator="equal">
      <formula>"Significant Positive"</formula>
    </cfRule>
    <cfRule type="cellIs" dxfId="2451" priority="70" operator="equal">
      <formula>"Significant Negative"</formula>
    </cfRule>
    <cfRule type="cellIs" dxfId="2450" priority="71" operator="equal">
      <formula>"Minor Negative"</formula>
    </cfRule>
    <cfRule type="cellIs" dxfId="2449" priority="72" operator="equal">
      <formula>"Uncertain"</formula>
    </cfRule>
  </conditionalFormatting>
  <conditionalFormatting sqref="J36">
    <cfRule type="cellIs" dxfId="2448" priority="8" operator="equal">
      <formula>"Minor Negative"</formula>
    </cfRule>
    <cfRule type="cellIs" dxfId="2447" priority="7" operator="equal">
      <formula>"Significant Negative"</formula>
    </cfRule>
    <cfRule type="cellIs" dxfId="2446" priority="9" operator="equal">
      <formula>"Uncertain"</formula>
    </cfRule>
    <cfRule type="cellIs" dxfId="2445" priority="12" operator="equal">
      <formula>"Significant Positive"</formula>
    </cfRule>
    <cfRule type="cellIs" dxfId="2444" priority="11" operator="equal">
      <formula>"Minor Positive"</formula>
    </cfRule>
    <cfRule type="cellIs" dxfId="2443" priority="10" operator="equal">
      <formula>"Neutral"</formula>
    </cfRule>
  </conditionalFormatting>
  <conditionalFormatting sqref="J42">
    <cfRule type="cellIs" dxfId="2442" priority="2" operator="equal">
      <formula>"Minor Negative"</formula>
    </cfRule>
    <cfRule type="cellIs" dxfId="2441" priority="3" operator="equal">
      <formula>"Uncertain"</formula>
    </cfRule>
    <cfRule type="cellIs" dxfId="2440" priority="4" operator="equal">
      <formula>"Neutral"</formula>
    </cfRule>
    <cfRule type="cellIs" dxfId="2439" priority="5" operator="equal">
      <formula>"Minor Positive"</formula>
    </cfRule>
    <cfRule type="cellIs" dxfId="2438" priority="6" operator="equal">
      <formula>"Significant Positive"</formula>
    </cfRule>
    <cfRule type="cellIs" dxfId="2437" priority="1" operator="equal">
      <formula>"Significant Negative"</formula>
    </cfRule>
  </conditionalFormatting>
  <conditionalFormatting sqref="J47">
    <cfRule type="cellIs" dxfId="2436" priority="64" operator="equal">
      <formula>"Significant Negative"</formula>
    </cfRule>
    <cfRule type="cellIs" dxfId="2435" priority="65" operator="equal">
      <formula>"Minor Negative"</formula>
    </cfRule>
    <cfRule type="cellIs" dxfId="2434" priority="66" operator="equal">
      <formula>"Uncertain"</formula>
    </cfRule>
    <cfRule type="cellIs" dxfId="2433" priority="67" operator="equal">
      <formula>"Neutral"</formula>
    </cfRule>
    <cfRule type="cellIs" dxfId="2432" priority="69" operator="equal">
      <formula>"Significant Positive"</formula>
    </cfRule>
    <cfRule type="cellIs" dxfId="2431" priority="68" operator="equal">
      <formula>"Minor Positive"</formula>
    </cfRule>
  </conditionalFormatting>
  <conditionalFormatting sqref="J54">
    <cfRule type="cellIs" dxfId="2430" priority="17" operator="equal">
      <formula>"Minor Positive"</formula>
    </cfRule>
    <cfRule type="cellIs" dxfId="2429" priority="16" operator="equal">
      <formula>"Neutral"</formula>
    </cfRule>
    <cfRule type="cellIs" dxfId="2428" priority="15" operator="equal">
      <formula>"Uncertain"</formula>
    </cfRule>
    <cfRule type="cellIs" dxfId="2427" priority="14" operator="equal">
      <formula>"Minor Negative"</formula>
    </cfRule>
    <cfRule type="cellIs" dxfId="2426" priority="13" operator="equal">
      <formula>"Significant Negative"</formula>
    </cfRule>
    <cfRule type="cellIs" dxfId="2425" priority="18" operator="equal">
      <formula>"Significant Positive"</formula>
    </cfRule>
  </conditionalFormatting>
  <conditionalFormatting sqref="J77 J84">
    <cfRule type="cellIs" dxfId="2424" priority="35" operator="equal">
      <formula>"Minor Positive"</formula>
    </cfRule>
    <cfRule type="cellIs" dxfId="2423" priority="36" operator="equal">
      <formula>"Significant Positive"</formula>
    </cfRule>
    <cfRule type="cellIs" dxfId="2422" priority="31" operator="equal">
      <formula>"Significant Negative"</formula>
    </cfRule>
    <cfRule type="cellIs" dxfId="2421" priority="32" operator="equal">
      <formula>"Minor Negative"</formula>
    </cfRule>
    <cfRule type="cellIs" dxfId="2420" priority="33" operator="equal">
      <formula>"Uncertain"</formula>
    </cfRule>
    <cfRule type="cellIs" dxfId="2419" priority="34"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C6EC59A-2D31-4E98-8D25-3D7969BA3F0B}">
          <x14:formula1>
            <xm:f>'Drop downs'!$A$2:$A$3</xm:f>
          </x14:formula1>
          <xm:sqref>D8:D87</xm:sqref>
        </x14:dataValidation>
        <x14:dataValidation type="list" allowBlank="1" showInputMessage="1" showErrorMessage="1" xr:uid="{93BB0810-17E5-47EC-946E-D93F19EF1392}">
          <x14:formula1>
            <xm:f>'Drop downs'!$J$2:$J$3</xm:f>
          </x14:formula1>
          <xm:sqref>L8 L18 L20 L28 L36 L42 L84 L54 L57 L65 L72 L77 L47 L49</xm:sqref>
        </x14:dataValidation>
        <x14:dataValidation type="list" allowBlank="1" showInputMessage="1" showErrorMessage="1" xr:uid="{9A881028-3072-4A74-AD7A-4B9FE35B91BA}">
          <x14:formula1>
            <xm:f>'Drop downs'!$B$2:$B$4</xm:f>
          </x14:formula1>
          <xm:sqref>E77 E84 E20 E28 E54 E36 E47 E8 E57 E65 E72 E49 E18 E42</xm:sqref>
        </x14:dataValidation>
        <x14:dataValidation type="list" allowBlank="1" showInputMessage="1" showErrorMessage="1" xr:uid="{7E280E1E-E3D6-4652-8655-44E69B13006E}">
          <x14:formula1>
            <xm:f>'Drop downs'!$C$2:$C$5</xm:f>
          </x14:formula1>
          <xm:sqref>F77 F84 F20 F28 F54 F36 F47 F8 F57 F65 F72 F49 F18 F42</xm:sqref>
        </x14:dataValidation>
        <x14:dataValidation type="list" allowBlank="1" showInputMessage="1" showErrorMessage="1" xr:uid="{012E0CC4-B318-4775-B63B-51782D60E1C8}">
          <x14:formula1>
            <xm:f>'Drop downs'!$D$2:$D$7</xm:f>
          </x14:formula1>
          <xm:sqref>G77 G84 G20 G28 G54 G36 G47 G8 G57 G65 G72 G49 G18 G42</xm:sqref>
        </x14:dataValidation>
        <x14:dataValidation type="list" allowBlank="1" showInputMessage="1" showErrorMessage="1" xr:uid="{78A81F2F-B1E1-4751-B598-85544A742753}">
          <x14:formula1>
            <xm:f>'Drop downs'!$E$2:$E$6</xm:f>
          </x14:formula1>
          <xm:sqref>H77 H84 H20 H28 H54 H36 H47 H8 H57 H65 H72 H49 H18 H42</xm:sqref>
        </x14:dataValidation>
        <x14:dataValidation type="list" allowBlank="1" showInputMessage="1" showErrorMessage="1" xr:uid="{58BFA578-7297-45FC-B680-9F52A2ADB378}">
          <x14:formula1>
            <xm:f>'Drop downs'!$F$2:$F$6</xm:f>
          </x14:formula1>
          <xm:sqref>I77 I84 I20 I28 I54 I36 I47 I8 I57 I65 I72 I49 I18 I42</xm:sqref>
        </x14:dataValidation>
        <x14:dataValidation type="list" allowBlank="1" showInputMessage="1" showErrorMessage="1" xr:uid="{8AEC2413-6433-44EB-B016-881CBCE5A5EA}">
          <x14:formula1>
            <xm:f>'Drop downs'!$G$2:$G$7</xm:f>
          </x14:formula1>
          <xm:sqref>J77 J84 J20 J28 J54 J36 J47 J8 J57 J65 J72 J49 J18 J42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18E3-5A3D-45B9-9407-7897F020B146}">
  <sheetPr codeName="Sheet98"/>
  <dimension ref="A1:V98"/>
  <sheetViews>
    <sheetView showGridLines="0" zoomScaleNormal="100" workbookViewId="0">
      <selection activeCell="C1" sqref="C1:F1"/>
    </sheetView>
  </sheetViews>
  <sheetFormatPr defaultColWidth="8.54296875" defaultRowHeight="28.5" x14ac:dyDescent="0.65"/>
  <cols>
    <col min="1" max="1" width="48.90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36" customWidth="1"/>
    <col min="10" max="10" width="20.7265625" style="126" customWidth="1"/>
    <col min="11" max="11" width="60.542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474</v>
      </c>
      <c r="D1" s="393"/>
      <c r="E1" s="393"/>
      <c r="F1" s="394"/>
      <c r="G1" s="227"/>
      <c r="I1" s="233"/>
      <c r="J1" s="128"/>
      <c r="K1" s="128"/>
    </row>
    <row r="2" spans="1:22" x14ac:dyDescent="0.6">
      <c r="A2" s="125" t="s">
        <v>21</v>
      </c>
      <c r="B2" s="129"/>
      <c r="C2" s="393" t="s">
        <v>395</v>
      </c>
      <c r="D2" s="393"/>
      <c r="E2" s="393"/>
      <c r="F2" s="394"/>
      <c r="I2" s="234"/>
      <c r="J2" s="130"/>
      <c r="K2" s="130"/>
    </row>
    <row r="3" spans="1:22" ht="100.5" customHeight="1" x14ac:dyDescent="0.6">
      <c r="A3" s="131" t="s">
        <v>22</v>
      </c>
      <c r="B3" s="132"/>
      <c r="C3" s="393" t="s">
        <v>949</v>
      </c>
      <c r="D3" s="393"/>
      <c r="E3" s="393"/>
      <c r="F3" s="394"/>
      <c r="I3" s="234"/>
      <c r="J3" s="130"/>
      <c r="K3" s="130"/>
    </row>
    <row r="4" spans="1:22" ht="90.5" customHeight="1" x14ac:dyDescent="0.6">
      <c r="A4" s="131" t="s">
        <v>23</v>
      </c>
      <c r="B4" s="133"/>
      <c r="C4" s="395" t="s">
        <v>475</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93" t="s">
        <v>88</v>
      </c>
      <c r="J8" s="475" t="s">
        <v>120</v>
      </c>
      <c r="K8" s="499" t="s">
        <v>367</v>
      </c>
      <c r="L8" s="475" t="s">
        <v>189</v>
      </c>
      <c r="M8" s="480"/>
      <c r="N8" s="454"/>
      <c r="R8" s="141" t="str">
        <f>IF(OR(J8='Drop downs'!$G$7,J8='Drop downs'!$G$5), B8&amp;": "&amp;K8&amp;CHAR(10),"")</f>
        <v/>
      </c>
      <c r="S8" s="141" t="str">
        <f>IF(J8='Drop downs'!$G$2,B8&amp;": "&amp;K8&amp;""," ")</f>
        <v xml:space="preserve"> </v>
      </c>
      <c r="T8" s="141" t="str">
        <f>IF(GR10_Gardens_and_Amenity_Areas!E8='Drop downs'!$B$6,GR10_Gardens_and_Amenity_Areas!B8&amp;": "&amp;GR10_Gardens_and_Amenity_Areas!K8&amp;"","")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107.25"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IF(GR10_Gardens_and_Amenity_Areas!E18='Drop downs'!$B$6,GR10_Gardens_and_Amenity_Areas!B18&amp;": "&amp;GR10_Gardens_and_Amenity_Areas!K18&amp;"","")</f>
        <v/>
      </c>
      <c r="U18" s="126" t="str">
        <f t="shared" ref="U18:U72" si="0">IF(M18&gt;0,B18&amp;":"&amp;M18&amp;"
","")</f>
        <v/>
      </c>
      <c r="V18" s="126" t="str">
        <f>IF(N18&gt;0,B18&amp;":"&amp;N18&amp;"
","")</f>
        <v/>
      </c>
    </row>
    <row r="19" spans="1:22" ht="81"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5" thickBot="1" x14ac:dyDescent="0.65">
      <c r="A20" s="469" t="s">
        <v>270</v>
      </c>
      <c r="B20" s="472" t="s">
        <v>103</v>
      </c>
      <c r="C20" s="144" t="s">
        <v>271</v>
      </c>
      <c r="D20" s="140" t="s">
        <v>189</v>
      </c>
      <c r="E20" s="475" t="s">
        <v>88</v>
      </c>
      <c r="F20" s="475" t="s">
        <v>88</v>
      </c>
      <c r="G20" s="477" t="s">
        <v>88</v>
      </c>
      <c r="H20" s="475" t="s">
        <v>88</v>
      </c>
      <c r="I20" s="573"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IF(GR10_Gardens_and_Amenity_Areas!E20='Drop downs'!$B$6,GR10_Gardens_and_Amenity_Areas!B20&amp;": "&amp;GR10_Gardens_and_Amenity_Areas!K20&amp;"","")</f>
        <v/>
      </c>
      <c r="U20" s="126" t="str">
        <f t="shared" si="0"/>
        <v/>
      </c>
      <c r="V20" s="126" t="str">
        <f>IF(N20&gt;0,B20&amp;":"&amp;N20&amp;"
","")</f>
        <v/>
      </c>
    </row>
    <row r="21" spans="1:22" ht="52.5" thickBot="1" x14ac:dyDescent="0.65">
      <c r="A21" s="470"/>
      <c r="B21" s="473"/>
      <c r="C21" s="145" t="s">
        <v>272</v>
      </c>
      <c r="D21" s="140" t="s">
        <v>189</v>
      </c>
      <c r="E21" s="476"/>
      <c r="F21" s="476"/>
      <c r="G21" s="478"/>
      <c r="H21" s="476"/>
      <c r="I21" s="571"/>
      <c r="J21" s="476"/>
      <c r="K21" s="489"/>
      <c r="L21" s="476"/>
      <c r="M21" s="481"/>
      <c r="N21" s="455"/>
      <c r="R21" s="141"/>
      <c r="S21" s="141"/>
      <c r="T21" s="141"/>
    </row>
    <row r="22" spans="1:22" ht="52.5" thickBot="1" x14ac:dyDescent="0.65">
      <c r="A22" s="470"/>
      <c r="B22" s="473"/>
      <c r="C22" s="145" t="s">
        <v>273</v>
      </c>
      <c r="D22" s="140" t="s">
        <v>189</v>
      </c>
      <c r="E22" s="476"/>
      <c r="F22" s="476"/>
      <c r="G22" s="478"/>
      <c r="H22" s="476"/>
      <c r="I22" s="571"/>
      <c r="J22" s="476"/>
      <c r="K22" s="489"/>
      <c r="L22" s="476"/>
      <c r="M22" s="481"/>
      <c r="N22" s="455"/>
      <c r="R22" s="141"/>
      <c r="S22" s="141"/>
      <c r="T22" s="141"/>
    </row>
    <row r="23" spans="1:22" ht="52.5" thickBot="1" x14ac:dyDescent="0.65">
      <c r="A23" s="470"/>
      <c r="B23" s="473"/>
      <c r="C23" s="145" t="s">
        <v>274</v>
      </c>
      <c r="D23" s="140" t="s">
        <v>189</v>
      </c>
      <c r="E23" s="476"/>
      <c r="F23" s="476"/>
      <c r="G23" s="478"/>
      <c r="H23" s="476"/>
      <c r="I23" s="571"/>
      <c r="J23" s="476"/>
      <c r="K23" s="489"/>
      <c r="L23" s="476"/>
      <c r="M23" s="481"/>
      <c r="N23" s="455"/>
      <c r="R23" s="141"/>
      <c r="S23" s="141"/>
      <c r="T23" s="141"/>
    </row>
    <row r="24" spans="1:22" ht="52.5" thickBot="1" x14ac:dyDescent="0.65">
      <c r="A24" s="470"/>
      <c r="B24" s="473"/>
      <c r="C24" s="145" t="s">
        <v>275</v>
      </c>
      <c r="D24" s="140" t="s">
        <v>189</v>
      </c>
      <c r="E24" s="476"/>
      <c r="F24" s="476"/>
      <c r="G24" s="478"/>
      <c r="H24" s="476"/>
      <c r="I24" s="571"/>
      <c r="J24" s="476"/>
      <c r="K24" s="489"/>
      <c r="L24" s="476"/>
      <c r="M24" s="481"/>
      <c r="N24" s="455"/>
      <c r="R24" s="141"/>
      <c r="S24" s="141"/>
      <c r="T24" s="141"/>
    </row>
    <row r="25" spans="1:22" ht="104.5" thickBot="1" x14ac:dyDescent="0.65">
      <c r="A25" s="470"/>
      <c r="B25" s="473"/>
      <c r="C25" s="145" t="s">
        <v>276</v>
      </c>
      <c r="D25" s="140" t="s">
        <v>189</v>
      </c>
      <c r="E25" s="476"/>
      <c r="F25" s="476"/>
      <c r="G25" s="478"/>
      <c r="H25" s="476"/>
      <c r="I25" s="571"/>
      <c r="J25" s="476"/>
      <c r="K25" s="489"/>
      <c r="L25" s="476"/>
      <c r="M25" s="481"/>
      <c r="N25" s="455"/>
      <c r="R25" s="141"/>
      <c r="S25" s="141"/>
      <c r="T25" s="141"/>
    </row>
    <row r="26" spans="1:22" ht="52" x14ac:dyDescent="0.6">
      <c r="A26" s="470"/>
      <c r="B26" s="473"/>
      <c r="C26" s="145" t="s">
        <v>277</v>
      </c>
      <c r="D26" s="140"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3" t="s">
        <v>185</v>
      </c>
      <c r="E27" s="428"/>
      <c r="F27" s="428"/>
      <c r="G27" s="479"/>
      <c r="H27" s="428"/>
      <c r="I27" s="574"/>
      <c r="J27" s="428"/>
      <c r="K27" s="500"/>
      <c r="L27" s="428"/>
      <c r="M27" s="482"/>
      <c r="N27" s="456"/>
      <c r="R27" s="141"/>
      <c r="S27" s="141"/>
      <c r="T27" s="141"/>
    </row>
    <row r="28" spans="1:22" ht="116.25" customHeight="1" x14ac:dyDescent="0.6">
      <c r="A28" s="469" t="s">
        <v>279</v>
      </c>
      <c r="B28" s="472" t="s">
        <v>104</v>
      </c>
      <c r="C28" s="147" t="s">
        <v>280</v>
      </c>
      <c r="D28" s="144" t="s">
        <v>185</v>
      </c>
      <c r="E28" s="475" t="s">
        <v>353</v>
      </c>
      <c r="F28" s="475" t="s">
        <v>370</v>
      </c>
      <c r="G28" s="477" t="s">
        <v>358</v>
      </c>
      <c r="H28" s="475" t="s">
        <v>356</v>
      </c>
      <c r="I28" s="573" t="s">
        <v>357</v>
      </c>
      <c r="J28" s="475" t="s">
        <v>119</v>
      </c>
      <c r="K28" s="499" t="s">
        <v>950</v>
      </c>
      <c r="L28" s="475" t="s">
        <v>189</v>
      </c>
      <c r="M28" s="480"/>
      <c r="N28" s="454"/>
      <c r="R28" s="141" t="str">
        <f>IF(OR(J28='Drop downs'!$G$7,J28='Drop downs'!$G$5), B28&amp;": "&amp;K28&amp;CHAR(10),"")</f>
        <v/>
      </c>
      <c r="S28" s="141" t="str">
        <f>IF(J28='Drop downs'!$G$2,B28&amp;": "&amp;K28&amp;""," ")</f>
        <v xml:space="preserve"> </v>
      </c>
      <c r="T28" s="141" t="str">
        <f>IF(GR10_Gardens_and_Amenity_Areas!E28='Drop downs'!$B$6,GR10_Gardens_and_Amenity_Areas!B28&amp;": "&amp;GR10_Gardens_and_Amenity_Areas!K28&amp;"","")</f>
        <v/>
      </c>
      <c r="U28" s="126" t="str">
        <f t="shared" si="0"/>
        <v/>
      </c>
      <c r="V28" s="126" t="str">
        <f>IF(N28&gt;0,B28&amp;":"&amp;N28&amp;"
","")</f>
        <v/>
      </c>
    </row>
    <row r="29" spans="1:22" ht="118.5" customHeight="1" x14ac:dyDescent="0.6">
      <c r="A29" s="470"/>
      <c r="B29" s="473"/>
      <c r="C29" s="148" t="s">
        <v>281</v>
      </c>
      <c r="D29" s="145" t="s">
        <v>189</v>
      </c>
      <c r="E29" s="476"/>
      <c r="F29" s="476"/>
      <c r="G29" s="478"/>
      <c r="H29" s="476"/>
      <c r="I29" s="571"/>
      <c r="J29" s="476"/>
      <c r="K29" s="489"/>
      <c r="L29" s="476"/>
      <c r="M29" s="481"/>
      <c r="N29" s="455"/>
      <c r="R29" s="141"/>
      <c r="S29" s="141"/>
      <c r="T29" s="141"/>
    </row>
    <row r="30" spans="1:22" ht="99" customHeight="1" x14ac:dyDescent="0.6">
      <c r="A30" s="470"/>
      <c r="B30" s="473"/>
      <c r="C30" s="148" t="s">
        <v>282</v>
      </c>
      <c r="D30" s="145" t="s">
        <v>189</v>
      </c>
      <c r="E30" s="476"/>
      <c r="F30" s="476"/>
      <c r="G30" s="478"/>
      <c r="H30" s="476"/>
      <c r="I30" s="571"/>
      <c r="J30" s="476"/>
      <c r="K30" s="489"/>
      <c r="L30" s="476"/>
      <c r="M30" s="481"/>
      <c r="N30" s="455"/>
      <c r="R30" s="141"/>
      <c r="S30" s="141"/>
      <c r="T30" s="141"/>
    </row>
    <row r="31" spans="1:22" ht="77.25" customHeight="1"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ht="26" x14ac:dyDescent="0.6">
      <c r="A33" s="470"/>
      <c r="B33" s="473"/>
      <c r="C33" s="148" t="s">
        <v>285</v>
      </c>
      <c r="D33" s="145" t="s">
        <v>185</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517"/>
      <c r="B35" s="474"/>
      <c r="C35" s="149" t="s">
        <v>287</v>
      </c>
      <c r="D35" s="151" t="s">
        <v>189</v>
      </c>
      <c r="E35" s="483"/>
      <c r="F35" s="483"/>
      <c r="G35" s="519"/>
      <c r="H35" s="483"/>
      <c r="I35" s="572"/>
      <c r="J35" s="483"/>
      <c r="K35" s="490"/>
      <c r="L35" s="483"/>
      <c r="M35" s="492"/>
      <c r="N35" s="464"/>
      <c r="R35" s="141"/>
      <c r="S35" s="141"/>
      <c r="T35" s="141"/>
    </row>
    <row r="36" spans="1:22" ht="52" x14ac:dyDescent="0.6">
      <c r="A36" s="516" t="s">
        <v>288</v>
      </c>
      <c r="B36" s="472" t="s">
        <v>105</v>
      </c>
      <c r="C36" s="150" t="s">
        <v>289</v>
      </c>
      <c r="D36" s="150" t="s">
        <v>185</v>
      </c>
      <c r="E36" s="487" t="s">
        <v>353</v>
      </c>
      <c r="F36" s="487" t="s">
        <v>370</v>
      </c>
      <c r="G36" s="518" t="s">
        <v>358</v>
      </c>
      <c r="H36" s="487" t="s">
        <v>356</v>
      </c>
      <c r="I36" s="570" t="s">
        <v>357</v>
      </c>
      <c r="J36" s="487" t="s">
        <v>119</v>
      </c>
      <c r="K36" s="488" t="s">
        <v>951</v>
      </c>
      <c r="L36" s="487" t="s">
        <v>189</v>
      </c>
      <c r="M36" s="491"/>
      <c r="N36" s="463"/>
      <c r="R36" s="141" t="str">
        <f>IF(OR(J36='Drop downs'!$G$7,J36='Drop downs'!$G$5), B36&amp;": "&amp;K36&amp;CHAR(10),"")</f>
        <v/>
      </c>
      <c r="S36" s="141" t="str">
        <f>IF(J36='Drop downs'!$G$2,B36&amp;": "&amp;K36&amp;""," ")</f>
        <v xml:space="preserve"> </v>
      </c>
      <c r="T36" s="141" t="str">
        <f>IF(GR10_Gardens_and_Amenity_Areas!E36='Drop downs'!$B$6,GR10_Gardens_and_Amenity_Areas!B36&amp;": "&amp;GR10_Gardens_and_Amenity_Areas!K36&amp;"","")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185</v>
      </c>
      <c r="E40" s="476"/>
      <c r="F40" s="476"/>
      <c r="G40" s="478"/>
      <c r="H40" s="476"/>
      <c r="I40" s="571"/>
      <c r="J40" s="476"/>
      <c r="K40" s="489"/>
      <c r="L40" s="476"/>
      <c r="M40" s="481"/>
      <c r="N40" s="455"/>
      <c r="R40" s="141"/>
      <c r="S40" s="141"/>
      <c r="T40" s="141"/>
    </row>
    <row r="41" spans="1:22" ht="70" customHeight="1" thickBot="1" x14ac:dyDescent="0.65">
      <c r="A41" s="517"/>
      <c r="B41" s="474"/>
      <c r="C41" s="151" t="s">
        <v>294</v>
      </c>
      <c r="D41" s="151" t="s">
        <v>185</v>
      </c>
      <c r="E41" s="483"/>
      <c r="F41" s="483"/>
      <c r="G41" s="519"/>
      <c r="H41" s="483"/>
      <c r="I41" s="572"/>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70" t="s">
        <v>88</v>
      </c>
      <c r="J42" s="487" t="s">
        <v>120</v>
      </c>
      <c r="K42" s="488" t="s">
        <v>367</v>
      </c>
      <c r="L42" s="487" t="s">
        <v>189</v>
      </c>
      <c r="M42" s="491"/>
      <c r="N42" s="463"/>
      <c r="R42" s="141" t="str">
        <f>IF(OR(J42='Drop downs'!$G$7,J42='Drop downs'!$G$5), B42&amp;": "&amp;K42&amp;CHAR(10),"")</f>
        <v/>
      </c>
      <c r="S42" s="141" t="str">
        <f>IF(J42='Drop downs'!$G$2,B42&amp;": "&amp;K42&amp;""," ")</f>
        <v xml:space="preserve"> </v>
      </c>
      <c r="T42" s="141" t="str">
        <f>IF(GR10_Gardens_and_Amenity_Areas!E42='Drop downs'!$B$6,GR10_Gardens_and_Amenity_Areas!B42&amp;": "&amp;GR10_Gardens_and_Amenity_Areas!K42&amp;"","")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185</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78.5" thickBot="1" x14ac:dyDescent="0.65">
      <c r="A46" s="517"/>
      <c r="B46" s="474"/>
      <c r="C46" s="151" t="s">
        <v>300</v>
      </c>
      <c r="D46" s="151" t="s">
        <v>185</v>
      </c>
      <c r="E46" s="483"/>
      <c r="F46" s="483"/>
      <c r="G46" s="519"/>
      <c r="H46" s="483"/>
      <c r="I46" s="572"/>
      <c r="J46" s="483"/>
      <c r="K46" s="490"/>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70"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IF(GR10_Gardens_and_Amenity_Areas!E47='Drop downs'!$B$6,GR10_Gardens_and_Amenity_Areas!B47&amp;": "&amp;GR10_Gardens_and_Amenity_Areas!K47&amp;"","")</f>
        <v/>
      </c>
      <c r="U47" s="126" t="str">
        <f t="shared" si="0"/>
        <v/>
      </c>
      <c r="V47" s="126" t="str">
        <f>IF(N47&gt;0,B47&amp;":"&amp;N47&amp;"
","")</f>
        <v/>
      </c>
    </row>
    <row r="48" spans="1:22" ht="115.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IF(GR10_Gardens_and_Amenity_Areas!E48='Drop downs'!$B$6,GR10_Gardens_and_Amenity_Areas!B48&amp;": "&amp;GR10_Gardens_and_Amenity_Areas!K48&amp;"","")</f>
        <v xml:space="preserve">: </v>
      </c>
    </row>
    <row r="49" spans="1:22" ht="78" x14ac:dyDescent="0.6">
      <c r="A49" s="469" t="s">
        <v>304</v>
      </c>
      <c r="B49" s="472" t="s">
        <v>108</v>
      </c>
      <c r="C49" s="140" t="s">
        <v>305</v>
      </c>
      <c r="D49" s="140" t="s">
        <v>189</v>
      </c>
      <c r="E49" s="475" t="s">
        <v>88</v>
      </c>
      <c r="F49" s="475" t="s">
        <v>88</v>
      </c>
      <c r="G49" s="477" t="s">
        <v>88</v>
      </c>
      <c r="H49" s="475"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IF(GR10_Gardens_and_Amenity_Areas!E49='Drop downs'!$B$6,GR10_Gardens_and_Amenity_Areas!B49&amp;": "&amp;GR10_Gardens_and_Amenity_Areas!K49&amp;"","")</f>
        <v/>
      </c>
      <c r="U49" s="126" t="str">
        <f t="shared" si="0"/>
        <v/>
      </c>
      <c r="V49" s="126" t="str">
        <f>IF(N49&gt;0,B49&amp;":"&amp;N49&amp;"
","")</f>
        <v/>
      </c>
    </row>
    <row r="50" spans="1:22" ht="52" x14ac:dyDescent="0.6">
      <c r="A50" s="470"/>
      <c r="B50" s="473"/>
      <c r="C50" s="142" t="s">
        <v>306</v>
      </c>
      <c r="D50" s="142" t="s">
        <v>189</v>
      </c>
      <c r="E50" s="476"/>
      <c r="F50" s="476"/>
      <c r="G50" s="478"/>
      <c r="H50" s="476"/>
      <c r="I50" s="571"/>
      <c r="J50" s="476"/>
      <c r="K50" s="489"/>
      <c r="L50" s="476"/>
      <c r="M50" s="481"/>
      <c r="N50" s="455"/>
      <c r="R50" s="141"/>
      <c r="S50" s="141"/>
      <c r="T50" s="141"/>
    </row>
    <row r="51" spans="1:22" ht="26" x14ac:dyDescent="0.6">
      <c r="A51" s="470"/>
      <c r="B51" s="473"/>
      <c r="C51" s="152" t="s">
        <v>307</v>
      </c>
      <c r="D51" s="142" t="s">
        <v>189</v>
      </c>
      <c r="E51" s="476"/>
      <c r="F51" s="476"/>
      <c r="G51" s="478"/>
      <c r="H51" s="476"/>
      <c r="I51" s="571"/>
      <c r="J51" s="476"/>
      <c r="K51" s="489"/>
      <c r="L51" s="476"/>
      <c r="M51" s="481"/>
      <c r="N51" s="455"/>
      <c r="R51" s="141"/>
      <c r="S51" s="141"/>
      <c r="T51" s="141"/>
    </row>
    <row r="52" spans="1:22" ht="43.5" customHeight="1" x14ac:dyDescent="0.6">
      <c r="A52" s="470"/>
      <c r="B52" s="473"/>
      <c r="C52" s="142" t="s">
        <v>308</v>
      </c>
      <c r="D52" s="142" t="s">
        <v>189</v>
      </c>
      <c r="E52" s="476"/>
      <c r="F52" s="476"/>
      <c r="G52" s="478"/>
      <c r="H52" s="476"/>
      <c r="I52" s="571"/>
      <c r="J52" s="476"/>
      <c r="K52" s="489"/>
      <c r="L52" s="476"/>
      <c r="M52" s="481"/>
      <c r="N52" s="455"/>
      <c r="R52" s="141"/>
      <c r="S52" s="141"/>
      <c r="T52" s="141"/>
    </row>
    <row r="53" spans="1:22" ht="26.5" thickBot="1" x14ac:dyDescent="0.65">
      <c r="A53" s="471"/>
      <c r="B53" s="474"/>
      <c r="C53" s="143" t="s">
        <v>309</v>
      </c>
      <c r="D53" s="142" t="s">
        <v>189</v>
      </c>
      <c r="E53" s="428"/>
      <c r="F53" s="428"/>
      <c r="G53" s="479"/>
      <c r="H53" s="428"/>
      <c r="I53" s="574"/>
      <c r="J53" s="428"/>
      <c r="K53" s="500"/>
      <c r="L53" s="428"/>
      <c r="M53" s="482"/>
      <c r="N53" s="456"/>
      <c r="R53" s="141"/>
      <c r="S53" s="141"/>
      <c r="T53" s="141"/>
    </row>
    <row r="54" spans="1:22" ht="88.5" customHeight="1"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IF(GR10_Gardens_and_Amenity_Areas!E54='Drop downs'!$B$6,GR10_Gardens_and_Amenity_Areas!B54&amp;": "&amp;GR10_Gardens_and_Amenity_Areas!K54&amp;"","")</f>
        <v/>
      </c>
      <c r="U54" s="126" t="str">
        <f t="shared" si="0"/>
        <v/>
      </c>
      <c r="V54" s="126" t="str">
        <f>IF(N54&gt;0,B54&amp;":"&amp;N54&amp;"
","")</f>
        <v/>
      </c>
    </row>
    <row r="55" spans="1:22" ht="52"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3"/>
      <c r="C56" s="155" t="s">
        <v>313</v>
      </c>
      <c r="D56" s="143" t="s">
        <v>189</v>
      </c>
      <c r="E56" s="428"/>
      <c r="F56" s="428"/>
      <c r="G56" s="479"/>
      <c r="H56" s="428"/>
      <c r="I56" s="574"/>
      <c r="J56" s="428"/>
      <c r="K56" s="500"/>
      <c r="L56" s="428"/>
      <c r="M56" s="482"/>
      <c r="N56" s="456"/>
      <c r="R56" s="141"/>
      <c r="S56" s="141"/>
      <c r="T56" s="141"/>
    </row>
    <row r="57" spans="1:22" ht="26" x14ac:dyDescent="0.6">
      <c r="A57" s="469" t="s">
        <v>314</v>
      </c>
      <c r="B57" s="472" t="s">
        <v>110</v>
      </c>
      <c r="C57" s="140" t="s">
        <v>315</v>
      </c>
      <c r="D57" s="140" t="s">
        <v>189</v>
      </c>
      <c r="E57" s="475" t="s">
        <v>88</v>
      </c>
      <c r="F57" s="475" t="s">
        <v>88</v>
      </c>
      <c r="G57" s="477" t="s">
        <v>88</v>
      </c>
      <c r="H57" s="475" t="s">
        <v>88</v>
      </c>
      <c r="I57" s="573" t="s">
        <v>88</v>
      </c>
      <c r="J57" s="475" t="s">
        <v>120</v>
      </c>
      <c r="K57" s="499" t="s">
        <v>956</v>
      </c>
      <c r="L57" s="475" t="s">
        <v>189</v>
      </c>
      <c r="M57" s="480"/>
      <c r="N57" s="454"/>
      <c r="R57" s="141" t="str">
        <f>IF(OR(J57='Drop downs'!$G$7,J57='Drop downs'!$G$5), B57&amp;": "&amp;K57&amp;CHAR(10),"")</f>
        <v/>
      </c>
      <c r="S57" s="141" t="str">
        <f>IF(J57='Drop downs'!$G$2,B57&amp;": "&amp;K57&amp;""," ")</f>
        <v xml:space="preserve"> </v>
      </c>
      <c r="T57" s="141" t="str">
        <f>IF(GR10_Gardens_and_Amenity_Areas!E57='Drop downs'!$B$6,GR10_Gardens_and_Amenity_Areas!B57&amp;": "&amp;GR10_Gardens_and_Amenity_Areas!K57&amp;"","")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R58" s="141"/>
      <c r="S58" s="141"/>
      <c r="T58" s="141"/>
    </row>
    <row r="59" spans="1:22" ht="52" x14ac:dyDescent="0.6">
      <c r="A59" s="470"/>
      <c r="B59" s="473"/>
      <c r="C59" s="142" t="s">
        <v>317</v>
      </c>
      <c r="D59" s="142" t="s">
        <v>189</v>
      </c>
      <c r="E59" s="476"/>
      <c r="F59" s="476"/>
      <c r="G59" s="478"/>
      <c r="H59" s="476"/>
      <c r="I59" s="571"/>
      <c r="J59" s="476"/>
      <c r="K59" s="489"/>
      <c r="L59" s="476"/>
      <c r="M59" s="481"/>
      <c r="N59" s="455"/>
      <c r="R59" s="141"/>
      <c r="S59" s="141"/>
      <c r="T59" s="141"/>
    </row>
    <row r="60" spans="1:22" ht="52" x14ac:dyDescent="0.6">
      <c r="A60" s="470"/>
      <c r="B60" s="473"/>
      <c r="C60" s="142" t="s">
        <v>318</v>
      </c>
      <c r="D60" s="142" t="s">
        <v>189</v>
      </c>
      <c r="E60" s="476"/>
      <c r="F60" s="476"/>
      <c r="G60" s="478"/>
      <c r="H60" s="476"/>
      <c r="I60" s="571"/>
      <c r="J60" s="476"/>
      <c r="K60" s="489"/>
      <c r="L60" s="476"/>
      <c r="M60" s="481"/>
      <c r="N60" s="455"/>
      <c r="R60" s="141"/>
      <c r="S60" s="141"/>
      <c r="T60" s="141"/>
    </row>
    <row r="61" spans="1:22" ht="26" x14ac:dyDescent="0.6">
      <c r="A61" s="470"/>
      <c r="B61" s="473"/>
      <c r="C61" s="142" t="s">
        <v>319</v>
      </c>
      <c r="D61" s="142" t="s">
        <v>185</v>
      </c>
      <c r="E61" s="476"/>
      <c r="F61" s="476"/>
      <c r="G61" s="478"/>
      <c r="H61" s="476"/>
      <c r="I61" s="571"/>
      <c r="J61" s="476"/>
      <c r="K61" s="489"/>
      <c r="L61" s="476"/>
      <c r="M61" s="481"/>
      <c r="N61" s="455"/>
      <c r="R61" s="141"/>
      <c r="S61" s="141"/>
      <c r="T61" s="141"/>
    </row>
    <row r="62" spans="1:22" ht="26"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185</v>
      </c>
      <c r="E63" s="476"/>
      <c r="F63" s="476"/>
      <c r="G63" s="478"/>
      <c r="H63" s="476"/>
      <c r="I63" s="571"/>
      <c r="J63" s="476"/>
      <c r="K63" s="489"/>
      <c r="L63" s="476"/>
      <c r="M63" s="481"/>
      <c r="N63" s="455"/>
      <c r="R63" s="141"/>
      <c r="S63" s="141"/>
      <c r="T63" s="141"/>
    </row>
    <row r="64" spans="1:22" ht="26.5" thickBot="1" x14ac:dyDescent="0.65">
      <c r="A64" s="517"/>
      <c r="B64" s="474"/>
      <c r="C64" s="165" t="s">
        <v>322</v>
      </c>
      <c r="D64" s="165" t="s">
        <v>189</v>
      </c>
      <c r="E64" s="483"/>
      <c r="F64" s="483"/>
      <c r="G64" s="519"/>
      <c r="H64" s="483"/>
      <c r="I64" s="572"/>
      <c r="J64" s="483"/>
      <c r="K64" s="490"/>
      <c r="L64" s="483"/>
      <c r="M64" s="492"/>
      <c r="N64" s="464"/>
      <c r="R64" s="141"/>
      <c r="S64" s="141"/>
      <c r="T64" s="141"/>
    </row>
    <row r="65" spans="1:22" ht="52" x14ac:dyDescent="0.6">
      <c r="A65" s="469" t="s">
        <v>843</v>
      </c>
      <c r="B65" s="472" t="s">
        <v>111</v>
      </c>
      <c r="C65" s="147" t="s">
        <v>845</v>
      </c>
      <c r="D65" s="140" t="s">
        <v>189</v>
      </c>
      <c r="E65" s="475" t="s">
        <v>88</v>
      </c>
      <c r="F65" s="475" t="s">
        <v>88</v>
      </c>
      <c r="G65" s="477" t="s">
        <v>88</v>
      </c>
      <c r="H65" s="475" t="s">
        <v>88</v>
      </c>
      <c r="I65" s="573"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IF(GR10_Gardens_and_Amenity_Areas!E65='Drop downs'!$B$6,GR10_Gardens_and_Amenity_Areas!B65&amp;": "&amp;GR10_Gardens_and_Amenity_Areas!K65&amp;"","")</f>
        <v/>
      </c>
      <c r="U65" s="126" t="str">
        <f t="shared" si="0"/>
        <v/>
      </c>
      <c r="V65" s="126" t="str">
        <f>IF(N65&gt;0,B65&amp;":"&amp;N65&amp;"
","")</f>
        <v/>
      </c>
    </row>
    <row r="66" spans="1:22" ht="26" x14ac:dyDescent="0.6">
      <c r="A66" s="470"/>
      <c r="B66" s="473"/>
      <c r="C66" s="148" t="s">
        <v>325</v>
      </c>
      <c r="D66" s="142" t="s">
        <v>189</v>
      </c>
      <c r="E66" s="476"/>
      <c r="F66" s="476"/>
      <c r="G66" s="478"/>
      <c r="H66" s="476"/>
      <c r="I66" s="571"/>
      <c r="J66" s="476"/>
      <c r="K66" s="489"/>
      <c r="L66" s="476"/>
      <c r="M66" s="481"/>
      <c r="N66" s="455"/>
      <c r="R66" s="141"/>
      <c r="S66" s="141"/>
      <c r="T66" s="141"/>
    </row>
    <row r="67" spans="1:22" ht="104"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ht="26" x14ac:dyDescent="0.6">
      <c r="A69" s="470"/>
      <c r="B69" s="473"/>
      <c r="C69" s="148" t="s">
        <v>846</v>
      </c>
      <c r="D69" s="142" t="s">
        <v>189</v>
      </c>
      <c r="E69" s="476"/>
      <c r="F69" s="476"/>
      <c r="G69" s="478"/>
      <c r="H69" s="476"/>
      <c r="I69" s="571"/>
      <c r="J69" s="476"/>
      <c r="K69" s="489"/>
      <c r="L69" s="476"/>
      <c r="M69" s="481"/>
      <c r="N69" s="455"/>
      <c r="R69" s="141"/>
      <c r="S69" s="141"/>
      <c r="T69" s="141"/>
    </row>
    <row r="70" spans="1:22" ht="26"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77.25" customHeight="1" x14ac:dyDescent="0.6">
      <c r="A72" s="469" t="s">
        <v>331</v>
      </c>
      <c r="B72" s="472" t="s">
        <v>112</v>
      </c>
      <c r="C72" s="147" t="s">
        <v>332</v>
      </c>
      <c r="D72" s="140" t="s">
        <v>185</v>
      </c>
      <c r="E72" s="475" t="s">
        <v>353</v>
      </c>
      <c r="F72" s="475" t="s">
        <v>370</v>
      </c>
      <c r="G72" s="477" t="s">
        <v>358</v>
      </c>
      <c r="H72" s="475" t="s">
        <v>356</v>
      </c>
      <c r="I72" s="573" t="s">
        <v>357</v>
      </c>
      <c r="J72" s="475" t="s">
        <v>119</v>
      </c>
      <c r="K72" s="532" t="s">
        <v>476</v>
      </c>
      <c r="L72" s="475" t="s">
        <v>189</v>
      </c>
      <c r="M72" s="480"/>
      <c r="N72" s="454"/>
      <c r="R72" s="141" t="str">
        <f>IF(OR(J72='Drop downs'!$G$7,J72='Drop downs'!$G$5), B72&amp;": "&amp;K72&amp;CHAR(10),"")</f>
        <v/>
      </c>
      <c r="S72" s="141" t="str">
        <f>IF(J72='Drop downs'!$G$2,B72&amp;": "&amp;K72&amp;""," ")</f>
        <v xml:space="preserve"> </v>
      </c>
      <c r="T72" s="141" t="str">
        <f>IF(GR10_Gardens_and_Amenity_Areas!E72='Drop downs'!$B$6,GR10_Gardens_and_Amenity_Areas!B72&amp;": "&amp;GR10_Gardens_and_Amenity_Areas!K72&amp;"","")</f>
        <v/>
      </c>
      <c r="U72" s="126" t="str">
        <f t="shared" si="0"/>
        <v/>
      </c>
      <c r="V72" s="126" t="str">
        <f>IF(N72&gt;0,B72&amp;":"&amp;N72&amp;"
","")</f>
        <v/>
      </c>
    </row>
    <row r="73" spans="1:22" ht="90" customHeight="1" x14ac:dyDescent="0.6">
      <c r="A73" s="470"/>
      <c r="B73" s="473"/>
      <c r="C73" s="148" t="s">
        <v>333</v>
      </c>
      <c r="D73" s="142" t="s">
        <v>185</v>
      </c>
      <c r="E73" s="476"/>
      <c r="F73" s="476"/>
      <c r="G73" s="478"/>
      <c r="H73" s="476"/>
      <c r="I73" s="571"/>
      <c r="J73" s="476"/>
      <c r="K73" s="530"/>
      <c r="L73" s="476"/>
      <c r="M73" s="481"/>
      <c r="N73" s="455"/>
      <c r="R73" s="141"/>
      <c r="S73" s="141"/>
      <c r="T73" s="141"/>
    </row>
    <row r="74" spans="1:22" ht="90" customHeight="1" x14ac:dyDescent="0.6">
      <c r="A74" s="470"/>
      <c r="B74" s="473"/>
      <c r="C74" s="148" t="s">
        <v>334</v>
      </c>
      <c r="D74" s="142" t="s">
        <v>189</v>
      </c>
      <c r="E74" s="476"/>
      <c r="F74" s="476"/>
      <c r="G74" s="478"/>
      <c r="H74" s="476"/>
      <c r="I74" s="571"/>
      <c r="J74" s="476"/>
      <c r="K74" s="530"/>
      <c r="L74" s="476"/>
      <c r="M74" s="481"/>
      <c r="N74" s="455"/>
      <c r="R74" s="141"/>
      <c r="S74" s="141"/>
      <c r="T74" s="141"/>
    </row>
    <row r="75" spans="1:22" ht="26" x14ac:dyDescent="0.6">
      <c r="A75" s="470"/>
      <c r="B75" s="473"/>
      <c r="C75" s="148" t="s">
        <v>335</v>
      </c>
      <c r="D75" s="142" t="s">
        <v>189</v>
      </c>
      <c r="E75" s="476"/>
      <c r="F75" s="476"/>
      <c r="G75" s="478"/>
      <c r="H75" s="476"/>
      <c r="I75" s="571"/>
      <c r="J75" s="476"/>
      <c r="K75" s="530"/>
      <c r="L75" s="476"/>
      <c r="M75" s="481"/>
      <c r="N75" s="455"/>
      <c r="R75" s="141"/>
      <c r="S75" s="141"/>
      <c r="T75" s="141"/>
    </row>
    <row r="76" spans="1:22" ht="26.5" thickBot="1" x14ac:dyDescent="0.65">
      <c r="A76" s="517"/>
      <c r="B76" s="474"/>
      <c r="C76" s="157" t="s">
        <v>336</v>
      </c>
      <c r="D76" s="142" t="s">
        <v>189</v>
      </c>
      <c r="E76" s="483"/>
      <c r="F76" s="483"/>
      <c r="G76" s="519"/>
      <c r="H76" s="483"/>
      <c r="I76" s="572"/>
      <c r="J76" s="483"/>
      <c r="K76" s="531"/>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IF(GR10_Gardens_and_Amenity_Areas!E77='Drop downs'!$B$6,GR10_Gardens_and_Amenity_Areas!B77&amp;": "&amp;GR10_Gardens_and_Amenity_Areas!K77&amp;"","")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45"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185</v>
      </c>
      <c r="E84" s="487" t="s">
        <v>88</v>
      </c>
      <c r="F84" s="487" t="s">
        <v>88</v>
      </c>
      <c r="G84" s="518" t="s">
        <v>88</v>
      </c>
      <c r="H84" s="487" t="s">
        <v>88</v>
      </c>
      <c r="I84" s="570" t="s">
        <v>88</v>
      </c>
      <c r="J84" s="487" t="s">
        <v>120</v>
      </c>
      <c r="K84" s="648" t="s">
        <v>957</v>
      </c>
      <c r="L84" s="487" t="s">
        <v>189</v>
      </c>
      <c r="M84" s="491"/>
      <c r="N84" s="463"/>
      <c r="R84" s="141" t="str">
        <f>IF(OR(J84='Drop downs'!$G$7,J84='Drop downs'!$G$5), B84&amp;": "&amp;K84&amp;CHAR(10),"")</f>
        <v/>
      </c>
      <c r="S84" s="141" t="str">
        <f>IF(J84='Drop downs'!$G$2,B84&amp;": "&amp;K84&amp;""," ")</f>
        <v xml:space="preserve"> </v>
      </c>
      <c r="T84" s="141" t="str">
        <f>IF(GR10_Gardens_and_Amenity_Areas!E84='Drop downs'!$B$6,GR10_Gardens_and_Amenity_Areas!B84&amp;": "&amp;GR10_Gardens_and_Amenity_Areas!K84&amp;"","")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576"/>
      <c r="L85" s="476"/>
      <c r="M85" s="481"/>
      <c r="N85" s="455"/>
      <c r="R85" s="141"/>
      <c r="S85" s="141"/>
      <c r="T85" s="141"/>
    </row>
    <row r="86" spans="1:22" ht="52" x14ac:dyDescent="0.6">
      <c r="A86" s="527"/>
      <c r="B86" s="473"/>
      <c r="C86" s="159" t="s">
        <v>348</v>
      </c>
      <c r="D86" s="145" t="s">
        <v>189</v>
      </c>
      <c r="E86" s="476"/>
      <c r="F86" s="476"/>
      <c r="G86" s="478"/>
      <c r="H86" s="476"/>
      <c r="I86" s="571"/>
      <c r="J86" s="476"/>
      <c r="K86" s="576"/>
      <c r="L86" s="476"/>
      <c r="M86" s="481"/>
      <c r="N86" s="455"/>
      <c r="R86" s="141"/>
      <c r="S86" s="141"/>
      <c r="T86" s="141"/>
    </row>
    <row r="87" spans="1:22" ht="145.5" customHeight="1" thickBot="1" x14ac:dyDescent="0.65">
      <c r="A87" s="528"/>
      <c r="B87" s="474"/>
      <c r="C87" s="157" t="s">
        <v>349</v>
      </c>
      <c r="D87" s="145" t="s">
        <v>189</v>
      </c>
      <c r="E87" s="483"/>
      <c r="F87" s="483"/>
      <c r="G87" s="519"/>
      <c r="H87" s="483"/>
      <c r="I87" s="572"/>
      <c r="J87" s="483"/>
      <c r="K87" s="612"/>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y4ndXqbcs95dsGrghUPLLB0jWLJ9Mwp7ax510SM/Gv+Ezr6MRS7BNm5B0zHatjxTDaJLrojGVv1ZKNsNjgeYXA==" saltValue="MYqvQUE7XtsN/30JPOjtBw=="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418" priority="26">
      <formula>$D50="No"</formula>
    </cfRule>
  </conditionalFormatting>
  <conditionalFormatting sqref="C8:D87">
    <cfRule type="expression" dxfId="2417" priority="25">
      <formula>$D8="No"</formula>
    </cfRule>
  </conditionalFormatting>
  <conditionalFormatting sqref="J8">
    <cfRule type="cellIs" dxfId="2416" priority="1" operator="equal">
      <formula>"Significant Negative"</formula>
    </cfRule>
    <cfRule type="cellIs" dxfId="2415" priority="2" operator="equal">
      <formula>"Minor Negative"</formula>
    </cfRule>
    <cfRule type="cellIs" dxfId="2414" priority="3" operator="equal">
      <formula>"Uncertain"</formula>
    </cfRule>
    <cfRule type="cellIs" dxfId="2413" priority="4" operator="equal">
      <formula>"Neutral"</formula>
    </cfRule>
    <cfRule type="cellIs" dxfId="2412" priority="5" operator="equal">
      <formula>"Minor Positive"</formula>
    </cfRule>
    <cfRule type="cellIs" dxfId="2411" priority="6" operator="equal">
      <formula>"Significant Positive"</formula>
    </cfRule>
  </conditionalFormatting>
  <conditionalFormatting sqref="J18 J28 J57 J65 J72 J77 J84">
    <cfRule type="cellIs" dxfId="2410" priority="62" operator="equal">
      <formula>"Minor Positive"</formula>
    </cfRule>
    <cfRule type="cellIs" dxfId="2409" priority="61" operator="equal">
      <formula>"Neutral"</formula>
    </cfRule>
    <cfRule type="cellIs" dxfId="2408" priority="60" operator="equal">
      <formula>"Uncertain"</formula>
    </cfRule>
    <cfRule type="cellIs" dxfId="2407" priority="59" operator="equal">
      <formula>"Minor Negative"</formula>
    </cfRule>
    <cfRule type="cellIs" dxfId="2406" priority="58" operator="equal">
      <formula>"Significant Negative"</formula>
    </cfRule>
    <cfRule type="cellIs" dxfId="2405" priority="63" operator="equal">
      <formula>"Significant Positive"</formula>
    </cfRule>
  </conditionalFormatting>
  <conditionalFormatting sqref="J20">
    <cfRule type="cellIs" dxfId="2404" priority="51" operator="equal">
      <formula>"Significant Positive"</formula>
    </cfRule>
    <cfRule type="cellIs" dxfId="2403" priority="50" operator="equal">
      <formula>"Minor Positive"</formula>
    </cfRule>
    <cfRule type="cellIs" dxfId="2402" priority="49" operator="equal">
      <formula>"Neutral"</formula>
    </cfRule>
    <cfRule type="cellIs" dxfId="2401" priority="48" operator="equal">
      <formula>"Uncertain"</formula>
    </cfRule>
    <cfRule type="cellIs" dxfId="2400" priority="47" operator="equal">
      <formula>"Minor Negative"</formula>
    </cfRule>
    <cfRule type="cellIs" dxfId="2399" priority="46" operator="equal">
      <formula>"Significant Negative"</formula>
    </cfRule>
  </conditionalFormatting>
  <conditionalFormatting sqref="J36">
    <cfRule type="cellIs" dxfId="2398" priority="44" operator="equal">
      <formula>"Minor Positive"</formula>
    </cfRule>
    <cfRule type="cellIs" dxfId="2397" priority="43" operator="equal">
      <formula>"Neutral"</formula>
    </cfRule>
    <cfRule type="cellIs" dxfId="2396" priority="42" operator="equal">
      <formula>"Uncertain"</formula>
    </cfRule>
    <cfRule type="cellIs" dxfId="2395" priority="41" operator="equal">
      <formula>"Minor Negative"</formula>
    </cfRule>
    <cfRule type="cellIs" dxfId="2394" priority="40" operator="equal">
      <formula>"Significant Negative"</formula>
    </cfRule>
    <cfRule type="cellIs" dxfId="2393" priority="45" operator="equal">
      <formula>"Significant Positive"</formula>
    </cfRule>
  </conditionalFormatting>
  <conditionalFormatting sqref="J42">
    <cfRule type="cellIs" dxfId="2392" priority="34" operator="equal">
      <formula>"Significant Negative"</formula>
    </cfRule>
    <cfRule type="cellIs" dxfId="2391" priority="35" operator="equal">
      <formula>"Minor Negative"</formula>
    </cfRule>
    <cfRule type="cellIs" dxfId="2390" priority="36" operator="equal">
      <formula>"Uncertain"</formula>
    </cfRule>
    <cfRule type="cellIs" dxfId="2389" priority="37" operator="equal">
      <formula>"Neutral"</formula>
    </cfRule>
    <cfRule type="cellIs" dxfId="2388" priority="38" operator="equal">
      <formula>"Minor Positive"</formula>
    </cfRule>
    <cfRule type="cellIs" dxfId="2387" priority="39" operator="equal">
      <formula>"Significant Positive"</formula>
    </cfRule>
  </conditionalFormatting>
  <conditionalFormatting sqref="J47">
    <cfRule type="cellIs" dxfId="2386" priority="18" operator="equal">
      <formula>"Significant Positive"</formula>
    </cfRule>
    <cfRule type="cellIs" dxfId="2385" priority="17" operator="equal">
      <formula>"Minor Positive"</formula>
    </cfRule>
    <cfRule type="cellIs" dxfId="2384" priority="16" operator="equal">
      <formula>"Neutral"</formula>
    </cfRule>
    <cfRule type="cellIs" dxfId="2383" priority="15" operator="equal">
      <formula>"Uncertain"</formula>
    </cfRule>
    <cfRule type="cellIs" dxfId="2382" priority="14" operator="equal">
      <formula>"Minor Negative"</formula>
    </cfRule>
    <cfRule type="cellIs" dxfId="2381" priority="13" operator="equal">
      <formula>"Significant Negative"</formula>
    </cfRule>
  </conditionalFormatting>
  <conditionalFormatting sqref="J49">
    <cfRule type="cellIs" dxfId="2380" priority="24" operator="equal">
      <formula>"Significant Positive"</formula>
    </cfRule>
    <cfRule type="cellIs" dxfId="2379" priority="23" operator="equal">
      <formula>"Minor Positive"</formula>
    </cfRule>
    <cfRule type="cellIs" dxfId="2378" priority="22" operator="equal">
      <formula>"Neutral"</formula>
    </cfRule>
    <cfRule type="cellIs" dxfId="2377" priority="21" operator="equal">
      <formula>"Uncertain"</formula>
    </cfRule>
    <cfRule type="cellIs" dxfId="2376" priority="19" operator="equal">
      <formula>"Significant Negative"</formula>
    </cfRule>
    <cfRule type="cellIs" dxfId="2375" priority="20" operator="equal">
      <formula>"Minor Negative"</formula>
    </cfRule>
  </conditionalFormatting>
  <conditionalFormatting sqref="J54">
    <cfRule type="cellIs" dxfId="2374" priority="7" operator="equal">
      <formula>"Significant Negative"</formula>
    </cfRule>
    <cfRule type="cellIs" dxfId="2373" priority="12" operator="equal">
      <formula>"Significant Positive"</formula>
    </cfRule>
    <cfRule type="cellIs" dxfId="2372" priority="11" operator="equal">
      <formula>"Minor Positive"</formula>
    </cfRule>
    <cfRule type="cellIs" dxfId="2371" priority="10" operator="equal">
      <formula>"Neutral"</formula>
    </cfRule>
    <cfRule type="cellIs" dxfId="2370" priority="9" operator="equal">
      <formula>"Uncertain"</formula>
    </cfRule>
    <cfRule type="cellIs" dxfId="2369" priority="8"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F867792-600E-4010-950A-0DACA515293D}">
          <x14:formula1>
            <xm:f>'Drop downs'!$G$2:$G$7</xm:f>
          </x14:formula1>
          <xm:sqref>J54 J18 J20 J28 J36 J42 J84 J77 J57 J65 J72 J47 J49 J8</xm:sqref>
        </x14:dataValidation>
        <x14:dataValidation type="list" allowBlank="1" showInputMessage="1" showErrorMessage="1" xr:uid="{0B413FBF-C962-4720-836A-E980DAB63684}">
          <x14:formula1>
            <xm:f>'Drop downs'!$F$2:$F$6</xm:f>
          </x14:formula1>
          <xm:sqref>I54 I18 I20 I28 I36 I42 I84 I77 I57 I65 I72 I47 I49 I8</xm:sqref>
        </x14:dataValidation>
        <x14:dataValidation type="list" allowBlank="1" showInputMessage="1" showErrorMessage="1" xr:uid="{304C464C-24DB-4206-ACBB-838D67700204}">
          <x14:formula1>
            <xm:f>'Drop downs'!$E$2:$E$6</xm:f>
          </x14:formula1>
          <xm:sqref>H54 H18 H20 H28 H36 H42 H84 H77 H57 H65 H72 H47 H49 H8</xm:sqref>
        </x14:dataValidation>
        <x14:dataValidation type="list" allowBlank="1" showInputMessage="1" showErrorMessage="1" xr:uid="{592FAB86-4854-4ACA-8753-16BCFE91C5B3}">
          <x14:formula1>
            <xm:f>'Drop downs'!$D$2:$D$7</xm:f>
          </x14:formula1>
          <xm:sqref>G54 G18 G20 G28 G36 G42 G84 G77 G57 G65 G72 G47 G49 G8</xm:sqref>
        </x14:dataValidation>
        <x14:dataValidation type="list" allowBlank="1" showInputMessage="1" showErrorMessage="1" xr:uid="{17134481-CC02-4893-A937-6412EA563BC1}">
          <x14:formula1>
            <xm:f>'Drop downs'!$C$2:$C$5</xm:f>
          </x14:formula1>
          <xm:sqref>F54 F18 F20 F28 F36 F42 F84 F77 F57 F65 F72 F47 F49 F8</xm:sqref>
        </x14:dataValidation>
        <x14:dataValidation type="list" allowBlank="1" showInputMessage="1" showErrorMessage="1" xr:uid="{7130A0D6-E7CE-4A61-924E-4E43F40FFD7C}">
          <x14:formula1>
            <xm:f>'Drop downs'!$B$2:$B$4</xm:f>
          </x14:formula1>
          <xm:sqref>E54 E18 E20 E28 E36 E42 E84 E77 E57 E65 E72 E47 E49 E8</xm:sqref>
        </x14:dataValidation>
        <x14:dataValidation type="list" allowBlank="1" showInputMessage="1" showErrorMessage="1" xr:uid="{1A6509ED-24B7-43E1-860F-91D268CB9375}">
          <x14:formula1>
            <xm:f>'Drop downs'!$J$2:$J$3</xm:f>
          </x14:formula1>
          <xm:sqref>L8 L18 L20 L28 L36 L42 L84 L54 L57 L65 L72 L77 L47 L49</xm:sqref>
        </x14:dataValidation>
        <x14:dataValidation type="list" allowBlank="1" showInputMessage="1" showErrorMessage="1" xr:uid="{BE5CBD77-65C9-4D56-B088-1D24E6499D41}">
          <x14:formula1>
            <xm:f>'Drop downs'!$A$2:$A$3</xm:f>
          </x14:formula1>
          <xm:sqref>D8:D87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0ACA-F6B5-4C3E-AF30-636AE2360DAC}">
  <sheetPr codeName="Sheet100"/>
  <dimension ref="A1:V98"/>
  <sheetViews>
    <sheetView showGridLines="0" zoomScaleNormal="100" workbookViewId="0">
      <selection activeCell="C1" sqref="C1:F1"/>
    </sheetView>
  </sheetViews>
  <sheetFormatPr defaultColWidth="8.54296875" defaultRowHeight="28.5" x14ac:dyDescent="0.65"/>
  <cols>
    <col min="1" max="1" width="53.363281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7265625" style="236" customWidth="1"/>
    <col min="10" max="10" width="20.7265625" style="126" customWidth="1"/>
    <col min="11" max="11" width="59.17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477</v>
      </c>
      <c r="D1" s="393"/>
      <c r="E1" s="393"/>
      <c r="F1" s="394"/>
      <c r="G1" s="227"/>
      <c r="I1" s="233"/>
      <c r="J1" s="128"/>
      <c r="K1" s="128"/>
    </row>
    <row r="2" spans="1:22" x14ac:dyDescent="0.6">
      <c r="A2" s="125" t="s">
        <v>21</v>
      </c>
      <c r="B2" s="129"/>
      <c r="C2" s="393" t="s">
        <v>395</v>
      </c>
      <c r="D2" s="393"/>
      <c r="E2" s="393"/>
      <c r="F2" s="394"/>
      <c r="I2" s="234"/>
      <c r="J2" s="130"/>
      <c r="K2" s="130"/>
    </row>
    <row r="3" spans="1:22" ht="107.5" customHeight="1" x14ac:dyDescent="0.6">
      <c r="A3" s="131" t="s">
        <v>22</v>
      </c>
      <c r="B3" s="132"/>
      <c r="C3" s="393" t="s">
        <v>964</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93" t="s">
        <v>88</v>
      </c>
      <c r="J8" s="475" t="s">
        <v>120</v>
      </c>
      <c r="K8" s="499" t="s">
        <v>367</v>
      </c>
      <c r="L8" s="475" t="s">
        <v>189</v>
      </c>
      <c r="M8" s="480"/>
      <c r="N8" s="454"/>
      <c r="R8" s="141" t="str">
        <f>IF(OR(J8='Drop downs'!$G$7,J8='Drop downs'!$G$5), B8&amp;": "&amp;K8&amp;CHAR(10),"")</f>
        <v/>
      </c>
      <c r="S8" s="141" t="str">
        <f>IF(J8='Drop downs'!$G$2,B8&amp;": "&amp;K8&amp;""," ")</f>
        <v xml:space="preserve"> </v>
      </c>
      <c r="T8" s="141" t="str">
        <f>IF(GR11_Planning_Obligations!E8='Drop downs'!$B$6,GR11_Planning_Obligations!B8&amp;": "&amp;GR11_Planning_Obligations!K8&amp;"","")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52"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150" customHeight="1" x14ac:dyDescent="0.6">
      <c r="A18" s="511" t="s">
        <v>267</v>
      </c>
      <c r="B18" s="472" t="s">
        <v>102</v>
      </c>
      <c r="C18" s="140" t="s">
        <v>268</v>
      </c>
      <c r="D18" s="140" t="s">
        <v>189</v>
      </c>
      <c r="E18" s="475" t="s">
        <v>353</v>
      </c>
      <c r="F18" s="475" t="s">
        <v>370</v>
      </c>
      <c r="G18" s="477" t="s">
        <v>427</v>
      </c>
      <c r="H18" s="475" t="s">
        <v>478</v>
      </c>
      <c r="I18" s="573" t="s">
        <v>368</v>
      </c>
      <c r="J18" s="475" t="s">
        <v>119</v>
      </c>
      <c r="K18" s="604" t="s">
        <v>479</v>
      </c>
      <c r="L18" s="475" t="s">
        <v>189</v>
      </c>
      <c r="M18" s="480"/>
      <c r="N18" s="454"/>
      <c r="R18" s="141" t="str">
        <f>IF(OR(J18='Drop downs'!$G$7,J18='Drop downs'!$G$5), B18&amp;": "&amp;K18&amp;CHAR(10),"")</f>
        <v/>
      </c>
      <c r="S18" s="141" t="str">
        <f>IF(J18='Drop downs'!$G$2,B18&amp;": "&amp;K18&amp;""," ")</f>
        <v xml:space="preserve"> </v>
      </c>
      <c r="T18" s="141" t="str">
        <f>IF(GR11_Planning_Obligations!E18='Drop downs'!$B$6,GR11_Planning_Obligations!B18&amp;": "&amp;GR11_Planning_Obligations!K18&amp;"","")</f>
        <v/>
      </c>
      <c r="U18" s="126" t="str">
        <f t="shared" ref="U18:U72" si="0">IF(M18&gt;0,B18&amp;":"&amp;M18&amp;"
","")</f>
        <v/>
      </c>
      <c r="V18" s="126" t="str">
        <f>IF(N18&gt;0,B18&amp;":"&amp;N18&amp;"
","")</f>
        <v/>
      </c>
    </row>
    <row r="19" spans="1:22" ht="133.5" customHeight="1" thickBot="1" x14ac:dyDescent="0.65">
      <c r="A19" s="512"/>
      <c r="B19" s="474"/>
      <c r="C19" s="143" t="s">
        <v>269</v>
      </c>
      <c r="D19" s="143" t="s">
        <v>185</v>
      </c>
      <c r="E19" s="428"/>
      <c r="F19" s="428"/>
      <c r="G19" s="479"/>
      <c r="H19" s="428"/>
      <c r="I19" s="574"/>
      <c r="J19" s="428"/>
      <c r="K19" s="606"/>
      <c r="L19" s="428"/>
      <c r="M19" s="482"/>
      <c r="N19" s="456"/>
      <c r="R19" s="141"/>
      <c r="S19" s="141"/>
      <c r="T19" s="141"/>
    </row>
    <row r="20" spans="1:22" ht="156" x14ac:dyDescent="0.6">
      <c r="A20" s="469" t="s">
        <v>270</v>
      </c>
      <c r="B20" s="472" t="s">
        <v>103</v>
      </c>
      <c r="C20" s="144" t="s">
        <v>271</v>
      </c>
      <c r="D20" s="140" t="s">
        <v>189</v>
      </c>
      <c r="E20" s="475" t="s">
        <v>353</v>
      </c>
      <c r="F20" s="475" t="s">
        <v>370</v>
      </c>
      <c r="G20" s="477" t="s">
        <v>358</v>
      </c>
      <c r="H20" s="475" t="s">
        <v>356</v>
      </c>
      <c r="I20" s="573" t="s">
        <v>357</v>
      </c>
      <c r="J20" s="475" t="s">
        <v>119</v>
      </c>
      <c r="K20" s="499" t="s">
        <v>795</v>
      </c>
      <c r="L20" s="475" t="s">
        <v>189</v>
      </c>
      <c r="M20" s="480"/>
      <c r="N20" s="454"/>
      <c r="R20" s="141" t="str">
        <f>IF(OR(J20='Drop downs'!$G$7,J20='Drop downs'!$G$5), B20&amp;": "&amp;K20&amp;CHAR(10),"")</f>
        <v/>
      </c>
      <c r="S20" s="141" t="str">
        <f>IF(J20='Drop downs'!$G$2,B20&amp;": "&amp;K20&amp;""," ")</f>
        <v xml:space="preserve"> </v>
      </c>
      <c r="T20" s="141" t="str">
        <f>IF(GR11_Planning_Obligations!E20='Drop downs'!$B$6,GR11_Planning_Obligations!B20&amp;": "&amp;GR11_Planning_Obligations!K20&amp;"","")</f>
        <v/>
      </c>
      <c r="U20" s="126" t="str">
        <f t="shared" si="0"/>
        <v/>
      </c>
      <c r="V20" s="126" t="str">
        <f>IF(N20&gt;0,B20&amp;":"&amp;N20&amp;"
","")</f>
        <v/>
      </c>
    </row>
    <row r="21" spans="1:22" ht="52" x14ac:dyDescent="0.6">
      <c r="A21" s="470"/>
      <c r="B21" s="473"/>
      <c r="C21" s="145" t="s">
        <v>272</v>
      </c>
      <c r="D21" s="142" t="s">
        <v>185</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490"/>
      <c r="L27" s="428"/>
      <c r="M27" s="482"/>
      <c r="N27" s="456"/>
      <c r="R27" s="141"/>
      <c r="S27" s="141"/>
      <c r="T27" s="141"/>
    </row>
    <row r="28" spans="1:22" ht="78" x14ac:dyDescent="0.6">
      <c r="A28" s="469" t="s">
        <v>279</v>
      </c>
      <c r="B28" s="472" t="s">
        <v>104</v>
      </c>
      <c r="C28" s="147" t="s">
        <v>280</v>
      </c>
      <c r="D28" s="144" t="s">
        <v>189</v>
      </c>
      <c r="E28" s="475" t="s">
        <v>353</v>
      </c>
      <c r="F28" s="475" t="s">
        <v>370</v>
      </c>
      <c r="G28" s="477" t="s">
        <v>358</v>
      </c>
      <c r="H28" s="475" t="s">
        <v>478</v>
      </c>
      <c r="I28" s="573" t="s">
        <v>357</v>
      </c>
      <c r="J28" s="475" t="s">
        <v>119</v>
      </c>
      <c r="K28" s="575" t="s">
        <v>835</v>
      </c>
      <c r="L28" s="475" t="s">
        <v>189</v>
      </c>
      <c r="M28" s="480"/>
      <c r="N28" s="454"/>
      <c r="R28" s="141" t="str">
        <f>IF(OR(J28='Drop downs'!$G$7,J28='Drop downs'!$G$5), B28&amp;": "&amp;K28&amp;CHAR(10),"")</f>
        <v/>
      </c>
      <c r="S28" s="141" t="str">
        <f>IF(J28='Drop downs'!$G$2,B28&amp;": "&amp;K28&amp;""," ")</f>
        <v xml:space="preserve"> </v>
      </c>
      <c r="T28" s="141" t="str">
        <f>IF(GR11_Planning_Obligations!E28='Drop downs'!$B$6,GR11_Planning_Obligations!B28&amp;": "&amp;GR11_Planning_Obligations!K28&amp;"","")</f>
        <v/>
      </c>
      <c r="U28" s="126" t="str">
        <f t="shared" si="0"/>
        <v/>
      </c>
      <c r="V28" s="126" t="str">
        <f>IF(N28&gt;0,B28&amp;":"&amp;N28&amp;"
","")</f>
        <v/>
      </c>
    </row>
    <row r="29" spans="1:22" ht="78" x14ac:dyDescent="0.6">
      <c r="A29" s="470"/>
      <c r="B29" s="473"/>
      <c r="C29" s="148" t="s">
        <v>281</v>
      </c>
      <c r="D29" s="145" t="s">
        <v>185</v>
      </c>
      <c r="E29" s="476"/>
      <c r="F29" s="476"/>
      <c r="G29" s="478"/>
      <c r="H29" s="476"/>
      <c r="I29" s="571"/>
      <c r="J29" s="476"/>
      <c r="K29" s="576"/>
      <c r="L29" s="476"/>
      <c r="M29" s="481"/>
      <c r="N29" s="455"/>
      <c r="R29" s="141"/>
      <c r="S29" s="141"/>
      <c r="T29" s="141"/>
    </row>
    <row r="30" spans="1:22" ht="52" x14ac:dyDescent="0.6">
      <c r="A30" s="470"/>
      <c r="B30" s="473"/>
      <c r="C30" s="148" t="s">
        <v>282</v>
      </c>
      <c r="D30" s="145" t="s">
        <v>189</v>
      </c>
      <c r="E30" s="476"/>
      <c r="F30" s="476"/>
      <c r="G30" s="478"/>
      <c r="H30" s="476"/>
      <c r="I30" s="571"/>
      <c r="J30" s="476"/>
      <c r="K30" s="576"/>
      <c r="L30" s="476"/>
      <c r="M30" s="481"/>
      <c r="N30" s="455"/>
      <c r="R30" s="141"/>
      <c r="S30" s="141"/>
      <c r="T30" s="141"/>
    </row>
    <row r="31" spans="1:22" ht="52" x14ac:dyDescent="0.6">
      <c r="A31" s="470"/>
      <c r="B31" s="473"/>
      <c r="C31" s="148" t="s">
        <v>283</v>
      </c>
      <c r="D31" s="145" t="s">
        <v>185</v>
      </c>
      <c r="E31" s="476"/>
      <c r="F31" s="476"/>
      <c r="G31" s="478"/>
      <c r="H31" s="476"/>
      <c r="I31" s="571"/>
      <c r="J31" s="476"/>
      <c r="K31" s="576"/>
      <c r="L31" s="476"/>
      <c r="M31" s="481"/>
      <c r="N31" s="455"/>
      <c r="R31" s="141"/>
      <c r="S31" s="141"/>
      <c r="T31" s="141"/>
    </row>
    <row r="32" spans="1:22" ht="52" x14ac:dyDescent="0.6">
      <c r="A32" s="470"/>
      <c r="B32" s="473"/>
      <c r="C32" s="148" t="s">
        <v>284</v>
      </c>
      <c r="D32" s="145" t="s">
        <v>189</v>
      </c>
      <c r="E32" s="476"/>
      <c r="F32" s="476"/>
      <c r="G32" s="478"/>
      <c r="H32" s="476"/>
      <c r="I32" s="571"/>
      <c r="J32" s="476"/>
      <c r="K32" s="576"/>
      <c r="L32" s="476"/>
      <c r="M32" s="481"/>
      <c r="N32" s="455"/>
      <c r="R32" s="141"/>
      <c r="S32" s="141"/>
      <c r="T32" s="141"/>
    </row>
    <row r="33" spans="1:22" ht="26" x14ac:dyDescent="0.6">
      <c r="A33" s="470"/>
      <c r="B33" s="473"/>
      <c r="C33" s="148" t="s">
        <v>285</v>
      </c>
      <c r="D33" s="145" t="s">
        <v>189</v>
      </c>
      <c r="E33" s="476"/>
      <c r="F33" s="476"/>
      <c r="G33" s="478"/>
      <c r="H33" s="476"/>
      <c r="I33" s="571"/>
      <c r="J33" s="476"/>
      <c r="K33" s="576"/>
      <c r="L33" s="476"/>
      <c r="M33" s="481"/>
      <c r="N33" s="455"/>
      <c r="R33" s="141"/>
      <c r="S33" s="141"/>
      <c r="T33" s="141"/>
    </row>
    <row r="34" spans="1:22" ht="52" x14ac:dyDescent="0.6">
      <c r="A34" s="470"/>
      <c r="B34" s="473"/>
      <c r="C34" s="148" t="s">
        <v>286</v>
      </c>
      <c r="D34" s="145" t="s">
        <v>189</v>
      </c>
      <c r="E34" s="476"/>
      <c r="F34" s="476"/>
      <c r="G34" s="478"/>
      <c r="H34" s="476"/>
      <c r="I34" s="571"/>
      <c r="J34" s="476"/>
      <c r="K34" s="576"/>
      <c r="L34" s="476"/>
      <c r="M34" s="481"/>
      <c r="N34" s="455"/>
      <c r="R34" s="141"/>
      <c r="S34" s="141"/>
      <c r="T34" s="141"/>
    </row>
    <row r="35" spans="1:22" ht="52.5" thickBot="1" x14ac:dyDescent="0.65">
      <c r="A35" s="517"/>
      <c r="B35" s="474"/>
      <c r="C35" s="149" t="s">
        <v>287</v>
      </c>
      <c r="D35" s="145" t="s">
        <v>189</v>
      </c>
      <c r="E35" s="483"/>
      <c r="F35" s="483"/>
      <c r="G35" s="519"/>
      <c r="H35" s="483"/>
      <c r="I35" s="572"/>
      <c r="J35" s="483"/>
      <c r="K35" s="612"/>
      <c r="L35" s="483"/>
      <c r="M35" s="492"/>
      <c r="N35" s="464"/>
      <c r="R35" s="141"/>
      <c r="S35" s="141"/>
      <c r="T35" s="141"/>
    </row>
    <row r="36" spans="1:22" ht="52" x14ac:dyDescent="0.6">
      <c r="A36" s="516" t="s">
        <v>288</v>
      </c>
      <c r="B36" s="472" t="s">
        <v>105</v>
      </c>
      <c r="C36" s="150" t="s">
        <v>289</v>
      </c>
      <c r="D36" s="150" t="s">
        <v>189</v>
      </c>
      <c r="E36" s="487" t="s">
        <v>353</v>
      </c>
      <c r="F36" s="487" t="s">
        <v>354</v>
      </c>
      <c r="G36" s="518" t="s">
        <v>358</v>
      </c>
      <c r="H36" s="487" t="s">
        <v>478</v>
      </c>
      <c r="I36" s="570" t="s">
        <v>357</v>
      </c>
      <c r="J36" s="487" t="s">
        <v>119</v>
      </c>
      <c r="K36" s="488" t="s">
        <v>480</v>
      </c>
      <c r="L36" s="487" t="s">
        <v>189</v>
      </c>
      <c r="M36" s="491"/>
      <c r="N36" s="463"/>
      <c r="R36" s="141" t="str">
        <f>IF(OR(J36='Drop downs'!$G$7,J36='Drop downs'!$G$5), B36&amp;": "&amp;K36&amp;CHAR(10),"")</f>
        <v/>
      </c>
      <c r="S36" s="141" t="str">
        <f>IF(J36='Drop downs'!$G$2,B36&amp;": "&amp;K36&amp;""," ")</f>
        <v xml:space="preserve"> </v>
      </c>
      <c r="T36" s="141" t="str">
        <f>IF(GR11_Planning_Obligations!E36='Drop downs'!$B$6,GR11_Planning_Obligations!B36&amp;": "&amp;GR11_Planning_Obligations!K36&amp;"","")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185</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517"/>
      <c r="B41" s="474"/>
      <c r="C41" s="151" t="s">
        <v>294</v>
      </c>
      <c r="D41" s="145" t="s">
        <v>189</v>
      </c>
      <c r="E41" s="483"/>
      <c r="F41" s="483"/>
      <c r="G41" s="519"/>
      <c r="H41" s="483"/>
      <c r="I41" s="572"/>
      <c r="J41" s="483"/>
      <c r="K41" s="490"/>
      <c r="L41" s="483"/>
      <c r="M41" s="492"/>
      <c r="N41" s="464"/>
      <c r="R41" s="141"/>
      <c r="S41" s="141"/>
      <c r="T41" s="141"/>
    </row>
    <row r="42" spans="1:22" ht="106.5" customHeight="1" x14ac:dyDescent="0.6">
      <c r="A42" s="516" t="s">
        <v>295</v>
      </c>
      <c r="B42" s="472" t="s">
        <v>106</v>
      </c>
      <c r="C42" s="150" t="s">
        <v>296</v>
      </c>
      <c r="D42" s="150" t="s">
        <v>189</v>
      </c>
      <c r="E42" s="487" t="s">
        <v>353</v>
      </c>
      <c r="F42" s="487" t="s">
        <v>370</v>
      </c>
      <c r="G42" s="518" t="s">
        <v>358</v>
      </c>
      <c r="H42" s="487" t="s">
        <v>478</v>
      </c>
      <c r="I42" s="570" t="s">
        <v>357</v>
      </c>
      <c r="J42" s="487" t="s">
        <v>119</v>
      </c>
      <c r="K42" s="643" t="s">
        <v>963</v>
      </c>
      <c r="L42" s="487" t="s">
        <v>189</v>
      </c>
      <c r="M42" s="491"/>
      <c r="N42" s="463"/>
      <c r="R42" s="141" t="str">
        <f>IF(OR(J42='Drop downs'!$G$7,J42='Drop downs'!$G$5), B42&amp;": "&amp;K42&amp;CHAR(10),"")</f>
        <v/>
      </c>
      <c r="S42" s="141" t="str">
        <f>IF(J42='Drop downs'!$G$2,B42&amp;": "&amp;K42&amp;""," ")</f>
        <v xml:space="preserve"> </v>
      </c>
      <c r="T42" s="141" t="str">
        <f>IF(GR11_Planning_Obligations!E42='Drop downs'!$B$6,GR11_Planning_Obligations!B42&amp;": "&amp;GR11_Planning_Obligations!K42&amp;"","")</f>
        <v/>
      </c>
      <c r="U42" s="126" t="str">
        <f t="shared" si="0"/>
        <v/>
      </c>
      <c r="V42" s="126" t="str">
        <f>IF(N42&gt;0,B42&amp;":"&amp;N42&amp;"
","")</f>
        <v/>
      </c>
    </row>
    <row r="43" spans="1:22" ht="111" customHeight="1" x14ac:dyDescent="0.6">
      <c r="A43" s="470"/>
      <c r="B43" s="473"/>
      <c r="C43" s="145" t="s">
        <v>297</v>
      </c>
      <c r="D43" s="145" t="s">
        <v>189</v>
      </c>
      <c r="E43" s="476"/>
      <c r="F43" s="476"/>
      <c r="G43" s="478"/>
      <c r="H43" s="476"/>
      <c r="I43" s="571"/>
      <c r="J43" s="476"/>
      <c r="K43" s="605"/>
      <c r="L43" s="476"/>
      <c r="M43" s="481"/>
      <c r="N43" s="455"/>
      <c r="R43" s="141"/>
      <c r="S43" s="141"/>
      <c r="T43" s="141"/>
    </row>
    <row r="44" spans="1:22" ht="88.5" customHeight="1" x14ac:dyDescent="0.6">
      <c r="A44" s="470"/>
      <c r="B44" s="473"/>
      <c r="C44" s="145" t="s">
        <v>298</v>
      </c>
      <c r="D44" s="145" t="s">
        <v>185</v>
      </c>
      <c r="E44" s="476"/>
      <c r="F44" s="476"/>
      <c r="G44" s="478"/>
      <c r="H44" s="476"/>
      <c r="I44" s="571"/>
      <c r="J44" s="476"/>
      <c r="K44" s="605"/>
      <c r="L44" s="476"/>
      <c r="M44" s="481"/>
      <c r="N44" s="455"/>
      <c r="R44" s="141"/>
      <c r="S44" s="141"/>
      <c r="T44" s="141"/>
    </row>
    <row r="45" spans="1:22" ht="75" customHeight="1" x14ac:dyDescent="0.6">
      <c r="A45" s="470"/>
      <c r="B45" s="473"/>
      <c r="C45" s="145" t="s">
        <v>299</v>
      </c>
      <c r="D45" s="145" t="s">
        <v>185</v>
      </c>
      <c r="E45" s="476"/>
      <c r="F45" s="476"/>
      <c r="G45" s="478"/>
      <c r="H45" s="476"/>
      <c r="I45" s="571"/>
      <c r="J45" s="476"/>
      <c r="K45" s="605"/>
      <c r="L45" s="476"/>
      <c r="M45" s="481"/>
      <c r="N45" s="455"/>
      <c r="R45" s="141"/>
      <c r="S45" s="141"/>
      <c r="T45" s="141"/>
    </row>
    <row r="46" spans="1:22" ht="78.5" thickBot="1" x14ac:dyDescent="0.65">
      <c r="A46" s="517"/>
      <c r="B46" s="474"/>
      <c r="C46" s="151" t="s">
        <v>300</v>
      </c>
      <c r="D46" s="151" t="s">
        <v>185</v>
      </c>
      <c r="E46" s="483"/>
      <c r="F46" s="483"/>
      <c r="G46" s="519"/>
      <c r="H46" s="483"/>
      <c r="I46" s="572"/>
      <c r="J46" s="483"/>
      <c r="K46" s="617"/>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70"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IF(GR11_Planning_Obligations!E47='Drop downs'!$B$6,GR11_Planning_Obligations!B47&amp;": "&amp;GR11_Planning_Obligations!K47&amp;"","")</f>
        <v/>
      </c>
      <c r="U47" s="126" t="str">
        <f t="shared" si="0"/>
        <v/>
      </c>
      <c r="V47" s="126" t="str">
        <f>IF(N47&gt;0,B47&amp;":"&amp;N47&amp;"
","")</f>
        <v/>
      </c>
    </row>
    <row r="48" spans="1:22" ht="129.7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IF(GR11_Planning_Obligations!E48='Drop downs'!$B$6,GR11_Planning_Obligations!B48&amp;": "&amp;GR11_Planning_Obligations!K48&amp;"","")</f>
        <v xml:space="preserve">: </v>
      </c>
    </row>
    <row r="49" spans="1:22" ht="78" x14ac:dyDescent="0.6">
      <c r="A49" s="469" t="s">
        <v>304</v>
      </c>
      <c r="B49" s="472" t="s">
        <v>108</v>
      </c>
      <c r="C49" s="140" t="s">
        <v>305</v>
      </c>
      <c r="D49" s="140" t="s">
        <v>189</v>
      </c>
      <c r="E49" s="475" t="s">
        <v>88</v>
      </c>
      <c r="F49" s="475" t="s">
        <v>88</v>
      </c>
      <c r="G49" s="477" t="s">
        <v>88</v>
      </c>
      <c r="H49" s="475"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IF(GR11_Planning_Obligations!E49='Drop downs'!$B$6,GR11_Planning_Obligations!B49&amp;": "&amp;GR11_Planning_Obligations!K49&amp;"","")</f>
        <v/>
      </c>
      <c r="U49" s="126" t="str">
        <f t="shared" si="0"/>
        <v/>
      </c>
      <c r="V49" s="126" t="str">
        <f>IF(N49&gt;0,B49&amp;":"&amp;N49&amp;"
","")</f>
        <v/>
      </c>
    </row>
    <row r="50" spans="1:22" ht="52" x14ac:dyDescent="0.6">
      <c r="A50" s="470"/>
      <c r="B50" s="473"/>
      <c r="C50" s="142" t="s">
        <v>306</v>
      </c>
      <c r="D50" s="142" t="s">
        <v>189</v>
      </c>
      <c r="E50" s="476"/>
      <c r="F50" s="476"/>
      <c r="G50" s="478"/>
      <c r="H50" s="476"/>
      <c r="I50" s="571"/>
      <c r="J50" s="476"/>
      <c r="K50" s="489"/>
      <c r="L50" s="476"/>
      <c r="M50" s="481"/>
      <c r="N50" s="455"/>
      <c r="R50" s="141"/>
      <c r="S50" s="141"/>
      <c r="T50" s="141"/>
    </row>
    <row r="51" spans="1:22" ht="26" x14ac:dyDescent="0.6">
      <c r="A51" s="470"/>
      <c r="B51" s="473"/>
      <c r="C51" s="152" t="s">
        <v>307</v>
      </c>
      <c r="D51" s="142" t="s">
        <v>189</v>
      </c>
      <c r="E51" s="476"/>
      <c r="F51" s="476"/>
      <c r="G51" s="478"/>
      <c r="H51" s="476"/>
      <c r="I51" s="571"/>
      <c r="J51" s="476"/>
      <c r="K51" s="489"/>
      <c r="L51" s="476"/>
      <c r="M51" s="481"/>
      <c r="N51" s="455"/>
      <c r="R51" s="141"/>
      <c r="S51" s="141"/>
      <c r="T51" s="141"/>
    </row>
    <row r="52" spans="1:22" ht="26" x14ac:dyDescent="0.6">
      <c r="A52" s="470"/>
      <c r="B52" s="473"/>
      <c r="C52" s="142" t="s">
        <v>308</v>
      </c>
      <c r="D52" s="142" t="s">
        <v>189</v>
      </c>
      <c r="E52" s="476"/>
      <c r="F52" s="476"/>
      <c r="G52" s="478"/>
      <c r="H52" s="476"/>
      <c r="I52" s="571"/>
      <c r="J52" s="476"/>
      <c r="K52" s="489"/>
      <c r="L52" s="476"/>
      <c r="M52" s="481"/>
      <c r="N52" s="455"/>
      <c r="R52" s="141"/>
      <c r="S52" s="141"/>
      <c r="T52" s="141"/>
    </row>
    <row r="53" spans="1:22" ht="26.5" thickBot="1" x14ac:dyDescent="0.65">
      <c r="A53" s="471"/>
      <c r="B53" s="474"/>
      <c r="C53" s="143" t="s">
        <v>309</v>
      </c>
      <c r="D53" s="142" t="s">
        <v>189</v>
      </c>
      <c r="E53" s="428"/>
      <c r="F53" s="428"/>
      <c r="G53" s="479"/>
      <c r="H53" s="428"/>
      <c r="I53" s="574"/>
      <c r="J53" s="428"/>
      <c r="K53" s="500"/>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IF(GR11_Planning_Obligations!E54='Drop downs'!$B$6,GR11_Planning_Obligations!B54&amp;": "&amp;GR11_Planning_Obligations!K54&amp;"","")</f>
        <v/>
      </c>
      <c r="U54" s="126" t="str">
        <f t="shared" si="0"/>
        <v/>
      </c>
      <c r="V54" s="126" t="str">
        <f>IF(N54&gt;0,B54&amp;":"&amp;N54&amp;"
","")</f>
        <v/>
      </c>
    </row>
    <row r="55" spans="1:22" ht="84.75" customHeight="1"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ht="26.5" thickBot="1" x14ac:dyDescent="0.65">
      <c r="A57" s="469" t="s">
        <v>314</v>
      </c>
      <c r="B57" s="472" t="s">
        <v>110</v>
      </c>
      <c r="C57" s="140" t="s">
        <v>315</v>
      </c>
      <c r="D57" s="140" t="s">
        <v>189</v>
      </c>
      <c r="E57" s="475" t="s">
        <v>353</v>
      </c>
      <c r="F57" s="475" t="s">
        <v>370</v>
      </c>
      <c r="G57" s="477" t="s">
        <v>427</v>
      </c>
      <c r="H57" s="475" t="s">
        <v>478</v>
      </c>
      <c r="I57" s="573" t="s">
        <v>368</v>
      </c>
      <c r="J57" s="475" t="s">
        <v>119</v>
      </c>
      <c r="K57" s="499" t="s">
        <v>481</v>
      </c>
      <c r="L57" s="475" t="s">
        <v>189</v>
      </c>
      <c r="M57" s="480"/>
      <c r="N57" s="454"/>
      <c r="R57" s="141" t="str">
        <f>IF(OR(J57='Drop downs'!$G$7,J57='Drop downs'!$G$5), B57&amp;": "&amp;K57&amp;CHAR(10),"")</f>
        <v/>
      </c>
      <c r="S57" s="141" t="str">
        <f>IF(J57='Drop downs'!$G$2,B57&amp;": "&amp;K57&amp;""," ")</f>
        <v xml:space="preserve"> </v>
      </c>
      <c r="T57" s="141" t="str">
        <f>IF(GR11_Planning_Obligations!E57='Drop downs'!$B$6,GR11_Planning_Obligations!B57&amp;": "&amp;GR11_Planning_Obligations!K57&amp;"","")</f>
        <v/>
      </c>
      <c r="U57" s="126" t="str">
        <f t="shared" si="0"/>
        <v/>
      </c>
      <c r="V57" s="126" t="str">
        <f>IF(N57&gt;0,B57&amp;":"&amp;N57&amp;"
","")</f>
        <v/>
      </c>
    </row>
    <row r="58" spans="1:22" ht="52.5" thickBot="1" x14ac:dyDescent="0.65">
      <c r="A58" s="470"/>
      <c r="B58" s="473"/>
      <c r="C58" s="142" t="s">
        <v>316</v>
      </c>
      <c r="D58" s="140" t="s">
        <v>189</v>
      </c>
      <c r="E58" s="476"/>
      <c r="F58" s="476"/>
      <c r="G58" s="478"/>
      <c r="H58" s="476"/>
      <c r="I58" s="571"/>
      <c r="J58" s="476"/>
      <c r="K58" s="489"/>
      <c r="L58" s="476"/>
      <c r="M58" s="481"/>
      <c r="N58" s="455"/>
      <c r="R58" s="141"/>
      <c r="S58" s="141"/>
      <c r="T58" s="141"/>
    </row>
    <row r="59" spans="1:22" ht="26.5" thickBot="1" x14ac:dyDescent="0.65">
      <c r="A59" s="470"/>
      <c r="B59" s="473"/>
      <c r="C59" s="142" t="s">
        <v>317</v>
      </c>
      <c r="D59" s="140" t="s">
        <v>189</v>
      </c>
      <c r="E59" s="476"/>
      <c r="F59" s="476"/>
      <c r="G59" s="478"/>
      <c r="H59" s="476"/>
      <c r="I59" s="571"/>
      <c r="J59" s="476"/>
      <c r="K59" s="489"/>
      <c r="L59" s="476"/>
      <c r="M59" s="481"/>
      <c r="N59" s="455"/>
      <c r="R59" s="141"/>
      <c r="S59" s="141"/>
      <c r="T59" s="141"/>
    </row>
    <row r="60" spans="1:22" ht="52" x14ac:dyDescent="0.6">
      <c r="A60" s="470"/>
      <c r="B60" s="473"/>
      <c r="C60" s="142" t="s">
        <v>318</v>
      </c>
      <c r="D60" s="140" t="s">
        <v>189</v>
      </c>
      <c r="E60" s="476"/>
      <c r="F60" s="476"/>
      <c r="G60" s="478"/>
      <c r="H60" s="476"/>
      <c r="I60" s="571"/>
      <c r="J60" s="476"/>
      <c r="K60" s="489"/>
      <c r="L60" s="476"/>
      <c r="M60" s="481"/>
      <c r="N60" s="455"/>
      <c r="R60" s="141"/>
      <c r="S60" s="141"/>
      <c r="T60" s="141"/>
    </row>
    <row r="61" spans="1:22" ht="26" x14ac:dyDescent="0.6">
      <c r="A61" s="470"/>
      <c r="B61" s="473"/>
      <c r="C61" s="142" t="s">
        <v>319</v>
      </c>
      <c r="D61" s="142" t="s">
        <v>185</v>
      </c>
      <c r="E61" s="476"/>
      <c r="F61" s="476"/>
      <c r="G61" s="478"/>
      <c r="H61" s="476"/>
      <c r="I61" s="571"/>
      <c r="J61" s="476"/>
      <c r="K61" s="489"/>
      <c r="L61" s="476"/>
      <c r="M61" s="481"/>
      <c r="N61" s="455"/>
      <c r="R61" s="141"/>
      <c r="S61" s="141"/>
      <c r="T61" s="141"/>
    </row>
    <row r="62" spans="1:22" ht="26"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189</v>
      </c>
      <c r="E63" s="476"/>
      <c r="F63" s="476"/>
      <c r="G63" s="478"/>
      <c r="H63" s="476"/>
      <c r="I63" s="571"/>
      <c r="J63" s="476"/>
      <c r="K63" s="489"/>
      <c r="L63" s="476"/>
      <c r="M63" s="481"/>
      <c r="N63" s="455"/>
      <c r="R63" s="141"/>
      <c r="S63" s="141"/>
      <c r="T63" s="141"/>
    </row>
    <row r="64" spans="1:22" ht="26.5" thickBot="1" x14ac:dyDescent="0.65">
      <c r="A64" s="471"/>
      <c r="B64" s="474"/>
      <c r="C64" s="143" t="s">
        <v>322</v>
      </c>
      <c r="D64" s="143" t="s">
        <v>189</v>
      </c>
      <c r="E64" s="428"/>
      <c r="F64" s="428"/>
      <c r="G64" s="479"/>
      <c r="H64" s="428"/>
      <c r="I64" s="574"/>
      <c r="J64" s="428"/>
      <c r="K64" s="500"/>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573"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IF(GR11_Planning_Obligations!E65='Drop downs'!$B$6,GR11_Planning_Obligations!B65&amp;": "&amp;GR11_Planning_Obligations!K65&amp;"","")</f>
        <v/>
      </c>
      <c r="U65" s="126" t="str">
        <f t="shared" si="0"/>
        <v/>
      </c>
      <c r="V65" s="126" t="str">
        <f>IF(N65&gt;0,B65&amp;":"&amp;N65&amp;"
","")</f>
        <v/>
      </c>
    </row>
    <row r="66" spans="1:22" ht="26" x14ac:dyDescent="0.6">
      <c r="A66" s="470"/>
      <c r="B66" s="473"/>
      <c r="C66" s="148" t="s">
        <v>325</v>
      </c>
      <c r="D66" s="142" t="s">
        <v>189</v>
      </c>
      <c r="E66" s="476"/>
      <c r="F66" s="476"/>
      <c r="G66" s="478"/>
      <c r="H66" s="476"/>
      <c r="I66" s="571"/>
      <c r="J66" s="476"/>
      <c r="K66" s="489"/>
      <c r="L66" s="476"/>
      <c r="M66" s="481"/>
      <c r="N66" s="455"/>
      <c r="R66" s="141"/>
      <c r="S66" s="141"/>
      <c r="T66" s="141"/>
    </row>
    <row r="67" spans="1:22" ht="78"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ht="26" x14ac:dyDescent="0.6">
      <c r="A69" s="470"/>
      <c r="B69" s="473"/>
      <c r="C69" s="148" t="s">
        <v>846</v>
      </c>
      <c r="D69" s="142" t="s">
        <v>189</v>
      </c>
      <c r="E69" s="476"/>
      <c r="F69" s="476"/>
      <c r="G69" s="478"/>
      <c r="H69" s="476"/>
      <c r="I69" s="571"/>
      <c r="J69" s="476"/>
      <c r="K69" s="489"/>
      <c r="L69" s="476"/>
      <c r="M69" s="481"/>
      <c r="N69" s="455"/>
      <c r="R69" s="141"/>
      <c r="S69" s="141"/>
      <c r="T69" s="141"/>
    </row>
    <row r="70" spans="1:22" ht="26"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87.75" customHeight="1" x14ac:dyDescent="0.6">
      <c r="A72" s="469" t="s">
        <v>331</v>
      </c>
      <c r="B72" s="472" t="s">
        <v>112</v>
      </c>
      <c r="C72" s="147" t="s">
        <v>332</v>
      </c>
      <c r="D72" s="140" t="s">
        <v>189</v>
      </c>
      <c r="E72" s="475" t="s">
        <v>353</v>
      </c>
      <c r="F72" s="475" t="s">
        <v>370</v>
      </c>
      <c r="G72" s="477" t="s">
        <v>358</v>
      </c>
      <c r="H72" s="475" t="s">
        <v>478</v>
      </c>
      <c r="I72" s="573" t="s">
        <v>357</v>
      </c>
      <c r="J72" s="475" t="s">
        <v>119</v>
      </c>
      <c r="K72" s="532" t="s">
        <v>482</v>
      </c>
      <c r="L72" s="475" t="s">
        <v>189</v>
      </c>
      <c r="M72" s="480"/>
      <c r="N72" s="454"/>
      <c r="R72" s="141" t="str">
        <f>IF(OR(J72='Drop downs'!$G$7,J72='Drop downs'!$G$5), B72&amp;": "&amp;K72&amp;CHAR(10),"")</f>
        <v/>
      </c>
      <c r="S72" s="141" t="str">
        <f>IF(J72='Drop downs'!$G$2,B72&amp;": "&amp;K72&amp;""," ")</f>
        <v xml:space="preserve"> </v>
      </c>
      <c r="T72" s="141" t="str">
        <f>IF(GR11_Planning_Obligations!E72='Drop downs'!$B$6,GR11_Planning_Obligations!B72&amp;": "&amp;GR11_Planning_Obligations!K72&amp;"","")</f>
        <v/>
      </c>
      <c r="U72" s="126" t="str">
        <f t="shared" si="0"/>
        <v/>
      </c>
      <c r="V72" s="126" t="str">
        <f>IF(N72&gt;0,B72&amp;":"&amp;N72&amp;"
","")</f>
        <v/>
      </c>
    </row>
    <row r="73" spans="1:22" ht="93.75" customHeight="1" x14ac:dyDescent="0.6">
      <c r="A73" s="470"/>
      <c r="B73" s="473"/>
      <c r="C73" s="148" t="s">
        <v>333</v>
      </c>
      <c r="D73" s="142" t="s">
        <v>185</v>
      </c>
      <c r="E73" s="476"/>
      <c r="F73" s="476"/>
      <c r="G73" s="478"/>
      <c r="H73" s="476"/>
      <c r="I73" s="571"/>
      <c r="J73" s="476"/>
      <c r="K73" s="530"/>
      <c r="L73" s="476"/>
      <c r="M73" s="481"/>
      <c r="N73" s="455"/>
      <c r="R73" s="141"/>
      <c r="S73" s="141"/>
      <c r="T73" s="141"/>
    </row>
    <row r="74" spans="1:22" ht="52" x14ac:dyDescent="0.6">
      <c r="A74" s="470"/>
      <c r="B74" s="473"/>
      <c r="C74" s="148" t="s">
        <v>334</v>
      </c>
      <c r="D74" s="142" t="s">
        <v>189</v>
      </c>
      <c r="E74" s="476"/>
      <c r="F74" s="476"/>
      <c r="G74" s="478"/>
      <c r="H74" s="476"/>
      <c r="I74" s="571"/>
      <c r="J74" s="476"/>
      <c r="K74" s="530"/>
      <c r="L74" s="476"/>
      <c r="M74" s="481"/>
      <c r="N74" s="455"/>
      <c r="R74" s="141"/>
      <c r="S74" s="141"/>
      <c r="T74" s="141"/>
    </row>
    <row r="75" spans="1:22" ht="51" customHeight="1" x14ac:dyDescent="0.6">
      <c r="A75" s="470"/>
      <c r="B75" s="473"/>
      <c r="C75" s="148" t="s">
        <v>335</v>
      </c>
      <c r="D75" s="142" t="s">
        <v>189</v>
      </c>
      <c r="E75" s="476"/>
      <c r="F75" s="476"/>
      <c r="G75" s="478"/>
      <c r="H75" s="476"/>
      <c r="I75" s="571"/>
      <c r="J75" s="476"/>
      <c r="K75" s="530"/>
      <c r="L75" s="476"/>
      <c r="M75" s="481"/>
      <c r="N75" s="455"/>
      <c r="R75" s="141"/>
      <c r="S75" s="141"/>
      <c r="T75" s="141"/>
    </row>
    <row r="76" spans="1:22" ht="26.5" thickBot="1" x14ac:dyDescent="0.65">
      <c r="A76" s="517"/>
      <c r="B76" s="474"/>
      <c r="C76" s="157" t="s">
        <v>336</v>
      </c>
      <c r="D76" s="142" t="s">
        <v>189</v>
      </c>
      <c r="E76" s="483"/>
      <c r="F76" s="483"/>
      <c r="G76" s="519"/>
      <c r="H76" s="483"/>
      <c r="I76" s="572"/>
      <c r="J76" s="483"/>
      <c r="K76" s="531"/>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IF(GR11_Planning_Obligations!E77='Drop downs'!$B$6,GR11_Planning_Obligations!B77&amp;": "&amp;GR11_Planning_Obligations!K77&amp;"","")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45"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70"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IF(GR11_Planning_Obligations!E84='Drop downs'!$B$6,GR11_Planning_Obligations!B84&amp;": "&amp;GR11_Planning_Obligations!K84&amp;"","")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26"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45"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xj2OnPjRqF0I4LmTIMBmLeWA44AdL11Q6yGt75yvE9UwzkeWOgrjI7On+eVVjjORYG18EpA2G/u0Fe8i4Ye1Dg==" saltValue="0hNjV9zUK1f6mxxAfCdjq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368" priority="44">
      <formula>$D50="No"</formula>
    </cfRule>
  </conditionalFormatting>
  <conditionalFormatting sqref="C8:D87">
    <cfRule type="expression" dxfId="2367" priority="43">
      <formula>$D8="No"</formula>
    </cfRule>
  </conditionalFormatting>
  <conditionalFormatting sqref="J8 J18">
    <cfRule type="cellIs" dxfId="2366" priority="81" operator="equal">
      <formula>"Significant Positive"</formula>
    </cfRule>
    <cfRule type="cellIs" dxfId="2365" priority="76" operator="equal">
      <formula>"Significant Negative"</formula>
    </cfRule>
    <cfRule type="cellIs" dxfId="2364" priority="77" operator="equal">
      <formula>"Minor Negative"</formula>
    </cfRule>
    <cfRule type="cellIs" dxfId="2363" priority="78" operator="equal">
      <formula>"Uncertain"</formula>
    </cfRule>
    <cfRule type="cellIs" dxfId="2362" priority="79" operator="equal">
      <formula>"Neutral"</formula>
    </cfRule>
    <cfRule type="cellIs" dxfId="2361" priority="80" operator="equal">
      <formula>"Minor Positive"</formula>
    </cfRule>
  </conditionalFormatting>
  <conditionalFormatting sqref="J20">
    <cfRule type="cellIs" dxfId="2360" priority="11" operator="equal">
      <formula>"Minor Positive"</formula>
    </cfRule>
    <cfRule type="cellIs" dxfId="2359" priority="7" operator="equal">
      <formula>"Significant Negative"</formula>
    </cfRule>
    <cfRule type="cellIs" dxfId="2358" priority="8" operator="equal">
      <formula>"Minor Negative"</formula>
    </cfRule>
    <cfRule type="cellIs" dxfId="2357" priority="9" operator="equal">
      <formula>"Uncertain"</formula>
    </cfRule>
    <cfRule type="cellIs" dxfId="2356" priority="10" operator="equal">
      <formula>"Neutral"</formula>
    </cfRule>
    <cfRule type="cellIs" dxfId="2355" priority="12" operator="equal">
      <formula>"Significant Positive"</formula>
    </cfRule>
  </conditionalFormatting>
  <conditionalFormatting sqref="J28 J49 J57 J65 J72 J77 J84">
    <cfRule type="cellIs" dxfId="2354" priority="39" operator="equal">
      <formula>"Uncertain"</formula>
    </cfRule>
    <cfRule type="cellIs" dxfId="2353" priority="38" operator="equal">
      <formula>"Minor Negative"</formula>
    </cfRule>
    <cfRule type="cellIs" dxfId="2352" priority="37" operator="equal">
      <formula>"Significant Negative"</formula>
    </cfRule>
    <cfRule type="cellIs" dxfId="2351" priority="41" operator="equal">
      <formula>"Minor Positive"</formula>
    </cfRule>
    <cfRule type="cellIs" dxfId="2350" priority="42" operator="equal">
      <formula>"Significant Positive"</formula>
    </cfRule>
    <cfRule type="cellIs" dxfId="2349" priority="40" operator="equal">
      <formula>"Neutral"</formula>
    </cfRule>
  </conditionalFormatting>
  <conditionalFormatting sqref="J36">
    <cfRule type="cellIs" dxfId="2348" priority="29" operator="equal">
      <formula>"Minor Positive"</formula>
    </cfRule>
    <cfRule type="cellIs" dxfId="2347" priority="25" operator="equal">
      <formula>"Significant Negative"</formula>
    </cfRule>
    <cfRule type="cellIs" dxfId="2346" priority="26" operator="equal">
      <formula>"Minor Negative"</formula>
    </cfRule>
    <cfRule type="cellIs" dxfId="2345" priority="27" operator="equal">
      <formula>"Uncertain"</formula>
    </cfRule>
    <cfRule type="cellIs" dxfId="2344" priority="28" operator="equal">
      <formula>"Neutral"</formula>
    </cfRule>
    <cfRule type="cellIs" dxfId="2343" priority="30" operator="equal">
      <formula>"Significant Positive"</formula>
    </cfRule>
  </conditionalFormatting>
  <conditionalFormatting sqref="J42">
    <cfRule type="cellIs" dxfId="2342" priority="5" operator="equal">
      <formula>"Minor Positive"</formula>
    </cfRule>
    <cfRule type="cellIs" dxfId="2341" priority="6" operator="equal">
      <formula>"Significant Positive"</formula>
    </cfRule>
    <cfRule type="cellIs" dxfId="2340" priority="1" operator="equal">
      <formula>"Significant Negative"</formula>
    </cfRule>
    <cfRule type="cellIs" dxfId="2339" priority="2" operator="equal">
      <formula>"Minor Negative"</formula>
    </cfRule>
    <cfRule type="cellIs" dxfId="2338" priority="3" operator="equal">
      <formula>"Uncertain"</formula>
    </cfRule>
    <cfRule type="cellIs" dxfId="2337" priority="4" operator="equal">
      <formula>"Neutral"</formula>
    </cfRule>
  </conditionalFormatting>
  <conditionalFormatting sqref="J47">
    <cfRule type="cellIs" dxfId="2336" priority="31" operator="equal">
      <formula>"Significant Negative"</formula>
    </cfRule>
    <cfRule type="cellIs" dxfId="2335" priority="32" operator="equal">
      <formula>"Minor Negative"</formula>
    </cfRule>
    <cfRule type="cellIs" dxfId="2334" priority="33" operator="equal">
      <formula>"Uncertain"</formula>
    </cfRule>
    <cfRule type="cellIs" dxfId="2333" priority="34" operator="equal">
      <formula>"Neutral"</formula>
    </cfRule>
    <cfRule type="cellIs" dxfId="2332" priority="35" operator="equal">
      <formula>"Minor Positive"</formula>
    </cfRule>
    <cfRule type="cellIs" dxfId="2331" priority="36" operator="equal">
      <formula>"Significant Positive"</formula>
    </cfRule>
  </conditionalFormatting>
  <conditionalFormatting sqref="J54">
    <cfRule type="cellIs" dxfId="2330" priority="14" operator="equal">
      <formula>"Minor Negative"</formula>
    </cfRule>
    <cfRule type="cellIs" dxfId="2329" priority="13" operator="equal">
      <formula>"Significant Negative"</formula>
    </cfRule>
    <cfRule type="cellIs" dxfId="2328" priority="17" operator="equal">
      <formula>"Minor Positive"</formula>
    </cfRule>
    <cfRule type="cellIs" dxfId="2327" priority="18" operator="equal">
      <formula>"Significant Positive"</formula>
    </cfRule>
    <cfRule type="cellIs" dxfId="2326" priority="16" operator="equal">
      <formula>"Neutral"</formula>
    </cfRule>
    <cfRule type="cellIs" dxfId="2325" priority="15" operator="equal">
      <formula>"Uncertain"</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008FFC8-0308-42C5-A0DE-B8C8C143CE57}">
          <x14:formula1>
            <xm:f>'Drop downs'!$G$2:$G$7</xm:f>
          </x14:formula1>
          <xm:sqref>J8 J18 J77 J47 J49 J28 J36 J20 J84 J54 J57 J65 J72</xm:sqref>
        </x14:dataValidation>
        <x14:dataValidation type="list" allowBlank="1" showInputMessage="1" showErrorMessage="1" xr:uid="{503A3B40-BC85-4F47-9E05-51D09BDA6537}">
          <x14:formula1>
            <xm:f>'Drop downs'!$F$2:$F$6</xm:f>
          </x14:formula1>
          <xm:sqref>I8 I18 I77 I47 I49 I28 I36 I42 I84 I54 I57 I65 I72 I20</xm:sqref>
        </x14:dataValidation>
        <x14:dataValidation type="list" allowBlank="1" showInputMessage="1" showErrorMessage="1" xr:uid="{EDEB9112-CC8A-4050-8063-76965BF041D4}">
          <x14:formula1>
            <xm:f>'Drop downs'!$E$2:$E$6</xm:f>
          </x14:formula1>
          <xm:sqref>H8 H18 H77 H47 H49 H28 H36 H42 H84 H54 H57 H65 H72 H20</xm:sqref>
        </x14:dataValidation>
        <x14:dataValidation type="list" allowBlank="1" showInputMessage="1" showErrorMessage="1" xr:uid="{04D4E40C-8FAC-47B6-807F-E98D2024C794}">
          <x14:formula1>
            <xm:f>'Drop downs'!$D$2:$D$7</xm:f>
          </x14:formula1>
          <xm:sqref>G8 G18 G77 G47 G49 G28 G36 G42 G84 G54 G57 G65 G72 G20</xm:sqref>
        </x14:dataValidation>
        <x14:dataValidation type="list" allowBlank="1" showInputMessage="1" showErrorMessage="1" xr:uid="{0506B8FE-AE97-4A05-8088-1A45164CF1BC}">
          <x14:formula1>
            <xm:f>'Drop downs'!$C$2:$C$5</xm:f>
          </x14:formula1>
          <xm:sqref>F8 F18 F77 F47 F49 F28 F36 F42 F84 F54 F57 F65 F72 F20</xm:sqref>
        </x14:dataValidation>
        <x14:dataValidation type="list" allowBlank="1" showInputMessage="1" showErrorMessage="1" xr:uid="{7F3405C7-B506-4E74-BE1E-6F0F51640BFF}">
          <x14:formula1>
            <xm:f>'Drop downs'!$B$2:$B$4</xm:f>
          </x14:formula1>
          <xm:sqref>E8 E18 E77 E47 E49 E28 E36 E42 E84 E54 E57 E65 E72 E20</xm:sqref>
        </x14:dataValidation>
        <x14:dataValidation type="list" allowBlank="1" showInputMessage="1" showErrorMessage="1" xr:uid="{339345C4-8996-49F9-BE71-A37AF6D95D04}">
          <x14:formula1>
            <xm:f>'Drop downs'!$J$2:$J$3</xm:f>
          </x14:formula1>
          <xm:sqref>L8 L18 L20 L28 L36 L42 L84 L54 L57 L65 L72 L77 L47 L49</xm:sqref>
        </x14:dataValidation>
        <x14:dataValidation type="list" allowBlank="1" showInputMessage="1" showErrorMessage="1" xr:uid="{0036C06F-6AD0-4AAA-B0A6-16F44B136A70}">
          <x14:formula1>
            <xm:f>'Drop downs'!$A$2:$A$3</xm:f>
          </x14:formula1>
          <xm:sqref>D8:D87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1345-D56F-4957-827E-8B5F96FBA129}">
  <sheetPr codeName="Sheet6"/>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36" customWidth="1"/>
    <col min="10" max="10" width="20.7265625" style="126" customWidth="1"/>
    <col min="11" max="11" width="56.4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965</v>
      </c>
      <c r="D1" s="393"/>
      <c r="E1" s="393"/>
      <c r="F1" s="394"/>
      <c r="G1" s="227"/>
      <c r="I1" s="233"/>
      <c r="J1" s="128"/>
      <c r="K1" s="128"/>
    </row>
    <row r="2" spans="1:22" x14ac:dyDescent="0.6">
      <c r="A2" s="125" t="s">
        <v>21</v>
      </c>
      <c r="B2" s="129"/>
      <c r="C2" s="393" t="s">
        <v>395</v>
      </c>
      <c r="D2" s="393"/>
      <c r="E2" s="393"/>
      <c r="F2" s="394"/>
      <c r="I2" s="234"/>
      <c r="J2" s="130"/>
      <c r="K2" s="130"/>
    </row>
    <row r="3" spans="1:22" ht="247" customHeight="1" x14ac:dyDescent="0.6">
      <c r="A3" s="131" t="s">
        <v>22</v>
      </c>
      <c r="B3" s="132"/>
      <c r="C3" s="393" t="s">
        <v>858</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93" t="s">
        <v>88</v>
      </c>
      <c r="J8" s="475" t="s">
        <v>120</v>
      </c>
      <c r="K8" s="499" t="s">
        <v>367</v>
      </c>
      <c r="L8" s="475" t="s">
        <v>189</v>
      </c>
      <c r="M8" s="480"/>
      <c r="N8" s="454"/>
      <c r="R8" s="141" t="str">
        <f>IF(OR(J8='Drop downs'!$G$7,J8='Drop downs'!$G$5), B8&amp;": "&amp;K8&amp;CHAR(10),"")</f>
        <v/>
      </c>
      <c r="S8" s="141" t="str">
        <f>IF(J8='Drop downs'!$G$2,B8&amp;": "&amp;K8&amp;""," ")</f>
        <v xml:space="preserve"> </v>
      </c>
      <c r="T8" s="141" t="str">
        <f>IF(GR12_Site_Allocations!E8='Drop downs'!$B$6,GR12_Site_Allocations!B8&amp;": "&amp;GR12_Site_Allocations!K8&amp;"","")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52"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92.25"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IF(GR12_Site_Allocations!E18='Drop downs'!$B$6,GR12_Site_Allocations!B18&amp;": "&amp;GR12_Site_Allocations!K18&amp;"","")</f>
        <v/>
      </c>
      <c r="U18" s="126" t="str">
        <f t="shared" ref="U18:U72" si="0">IF(M18&gt;0,B18&amp;":"&amp;M18&amp;"
","")</f>
        <v/>
      </c>
      <c r="V18" s="126" t="str">
        <f>IF(N18&gt;0,B18&amp;":"&amp;N18&amp;"
","")</f>
        <v/>
      </c>
    </row>
    <row r="19" spans="1:22" ht="96"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185</v>
      </c>
      <c r="E20" s="475" t="s">
        <v>364</v>
      </c>
      <c r="F20" s="475" t="s">
        <v>370</v>
      </c>
      <c r="G20" s="477" t="s">
        <v>358</v>
      </c>
      <c r="H20" s="475" t="s">
        <v>356</v>
      </c>
      <c r="I20" s="573" t="s">
        <v>357</v>
      </c>
      <c r="J20" s="475" t="s">
        <v>119</v>
      </c>
      <c r="K20" s="499" t="s">
        <v>859</v>
      </c>
      <c r="L20" s="475" t="s">
        <v>189</v>
      </c>
      <c r="M20" s="480"/>
      <c r="N20" s="454"/>
      <c r="R20" s="141" t="str">
        <f>IF(OR(J20='Drop downs'!$G$7,J20='Drop downs'!$G$5), B20&amp;": "&amp;K20&amp;CHAR(10),"")</f>
        <v/>
      </c>
      <c r="S20" s="141" t="str">
        <f>IF(J20='Drop downs'!$G$2,B20&amp;": "&amp;K20&amp;""," ")</f>
        <v xml:space="preserve"> </v>
      </c>
      <c r="T20" s="141" t="str">
        <f>IF(GR12_Site_Allocations!E20='Drop downs'!$B$6,GR12_Site_Allocations!B20&amp;": "&amp;GR12_Site_Allocations!K20&amp;"","")</f>
        <v/>
      </c>
      <c r="U20" s="126" t="str">
        <f t="shared" si="0"/>
        <v/>
      </c>
      <c r="V20" s="126" t="str">
        <f>IF(N20&gt;0,B20&amp;":"&amp;N20&amp;"
","")</f>
        <v/>
      </c>
    </row>
    <row r="21" spans="1:22" ht="52" x14ac:dyDescent="0.6">
      <c r="A21" s="470"/>
      <c r="B21" s="473"/>
      <c r="C21" s="145" t="s">
        <v>272</v>
      </c>
      <c r="D21" s="142" t="s">
        <v>185</v>
      </c>
      <c r="E21" s="476"/>
      <c r="F21" s="476"/>
      <c r="G21" s="478"/>
      <c r="H21" s="476"/>
      <c r="I21" s="571"/>
      <c r="J21" s="476"/>
      <c r="K21" s="489"/>
      <c r="L21" s="476"/>
      <c r="M21" s="481"/>
      <c r="N21" s="455"/>
      <c r="R21" s="141"/>
      <c r="S21" s="141"/>
      <c r="T21" s="141"/>
    </row>
    <row r="22" spans="1:22" ht="52" x14ac:dyDescent="0.6">
      <c r="A22" s="470"/>
      <c r="B22" s="473"/>
      <c r="C22" s="145" t="s">
        <v>273</v>
      </c>
      <c r="D22" s="142" t="s">
        <v>185</v>
      </c>
      <c r="E22" s="476"/>
      <c r="F22" s="476"/>
      <c r="G22" s="478"/>
      <c r="H22" s="476"/>
      <c r="I22" s="571"/>
      <c r="J22" s="476"/>
      <c r="K22" s="489"/>
      <c r="L22" s="476"/>
      <c r="M22" s="481"/>
      <c r="N22" s="455"/>
      <c r="R22" s="141"/>
      <c r="S22" s="141"/>
      <c r="T22" s="141"/>
    </row>
    <row r="23" spans="1:22" ht="52" x14ac:dyDescent="0.6">
      <c r="A23" s="470"/>
      <c r="B23" s="473"/>
      <c r="C23" s="145" t="s">
        <v>274</v>
      </c>
      <c r="D23" s="142" t="s">
        <v>185</v>
      </c>
      <c r="E23" s="476"/>
      <c r="F23" s="476"/>
      <c r="G23" s="478"/>
      <c r="H23" s="476"/>
      <c r="I23" s="571"/>
      <c r="J23" s="476"/>
      <c r="K23" s="489"/>
      <c r="L23" s="476"/>
      <c r="M23" s="481"/>
      <c r="N23" s="455"/>
      <c r="R23" s="141"/>
      <c r="S23" s="141"/>
      <c r="T23" s="141"/>
    </row>
    <row r="24" spans="1:22" ht="52" x14ac:dyDescent="0.6">
      <c r="A24" s="470"/>
      <c r="B24" s="473"/>
      <c r="C24" s="145" t="s">
        <v>275</v>
      </c>
      <c r="D24" s="142" t="s">
        <v>185</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490"/>
      <c r="L27" s="428"/>
      <c r="M27" s="482"/>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573" t="s">
        <v>88</v>
      </c>
      <c r="J28" s="475" t="s">
        <v>120</v>
      </c>
      <c r="K28" s="575" t="s">
        <v>367</v>
      </c>
      <c r="L28" s="475" t="s">
        <v>189</v>
      </c>
      <c r="M28" s="480"/>
      <c r="N28" s="454"/>
      <c r="R28" s="141" t="str">
        <f>IF(OR(J28='Drop downs'!$G$7,J28='Drop downs'!$G$5), B28&amp;": "&amp;K28&amp;CHAR(10),"")</f>
        <v/>
      </c>
      <c r="S28" s="141" t="str">
        <f>IF(J28='Drop downs'!$G$2,B28&amp;": "&amp;K28&amp;""," ")</f>
        <v xml:space="preserve"> </v>
      </c>
      <c r="T28" s="141" t="str">
        <f>IF(GR12_Site_Allocations!E28='Drop downs'!$B$6,GR12_Site_Allocations!B28&amp;": "&amp;GR12_Site_Allocations!K28&amp;"","")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576"/>
      <c r="L29" s="476"/>
      <c r="M29" s="481"/>
      <c r="N29" s="455"/>
      <c r="R29" s="141"/>
      <c r="S29" s="141"/>
      <c r="T29" s="141"/>
    </row>
    <row r="30" spans="1:22" ht="52" x14ac:dyDescent="0.6">
      <c r="A30" s="470"/>
      <c r="B30" s="473"/>
      <c r="C30" s="148" t="s">
        <v>282</v>
      </c>
      <c r="D30" s="145" t="s">
        <v>189</v>
      </c>
      <c r="E30" s="476"/>
      <c r="F30" s="476"/>
      <c r="G30" s="478"/>
      <c r="H30" s="476"/>
      <c r="I30" s="571"/>
      <c r="J30" s="476"/>
      <c r="K30" s="576"/>
      <c r="L30" s="476"/>
      <c r="M30" s="481"/>
      <c r="N30" s="455"/>
      <c r="R30" s="141"/>
      <c r="S30" s="141"/>
      <c r="T30" s="141"/>
    </row>
    <row r="31" spans="1:22" ht="52" x14ac:dyDescent="0.6">
      <c r="A31" s="470"/>
      <c r="B31" s="473"/>
      <c r="C31" s="148" t="s">
        <v>283</v>
      </c>
      <c r="D31" s="145" t="s">
        <v>189</v>
      </c>
      <c r="E31" s="476"/>
      <c r="F31" s="476"/>
      <c r="G31" s="478"/>
      <c r="H31" s="476"/>
      <c r="I31" s="571"/>
      <c r="J31" s="476"/>
      <c r="K31" s="576"/>
      <c r="L31" s="476"/>
      <c r="M31" s="481"/>
      <c r="N31" s="455"/>
      <c r="R31" s="141"/>
      <c r="S31" s="141"/>
      <c r="T31" s="141"/>
    </row>
    <row r="32" spans="1:22" ht="52" x14ac:dyDescent="0.6">
      <c r="A32" s="470"/>
      <c r="B32" s="473"/>
      <c r="C32" s="148" t="s">
        <v>284</v>
      </c>
      <c r="D32" s="145" t="s">
        <v>189</v>
      </c>
      <c r="E32" s="476"/>
      <c r="F32" s="476"/>
      <c r="G32" s="478"/>
      <c r="H32" s="476"/>
      <c r="I32" s="571"/>
      <c r="J32" s="476"/>
      <c r="K32" s="576"/>
      <c r="L32" s="476"/>
      <c r="M32" s="481"/>
      <c r="N32" s="455"/>
      <c r="R32" s="141"/>
      <c r="S32" s="141"/>
      <c r="T32" s="141"/>
    </row>
    <row r="33" spans="1:22" ht="26" x14ac:dyDescent="0.6">
      <c r="A33" s="470"/>
      <c r="B33" s="473"/>
      <c r="C33" s="148" t="s">
        <v>285</v>
      </c>
      <c r="D33" s="145" t="s">
        <v>189</v>
      </c>
      <c r="E33" s="476"/>
      <c r="F33" s="476"/>
      <c r="G33" s="478"/>
      <c r="H33" s="476"/>
      <c r="I33" s="571"/>
      <c r="J33" s="476"/>
      <c r="K33" s="576"/>
      <c r="L33" s="476"/>
      <c r="M33" s="481"/>
      <c r="N33" s="455"/>
      <c r="R33" s="141"/>
      <c r="S33" s="141"/>
      <c r="T33" s="141"/>
    </row>
    <row r="34" spans="1:22" ht="52" x14ac:dyDescent="0.6">
      <c r="A34" s="470"/>
      <c r="B34" s="473"/>
      <c r="C34" s="148" t="s">
        <v>286</v>
      </c>
      <c r="D34" s="145" t="s">
        <v>189</v>
      </c>
      <c r="E34" s="476"/>
      <c r="F34" s="476"/>
      <c r="G34" s="478"/>
      <c r="H34" s="476"/>
      <c r="I34" s="571"/>
      <c r="J34" s="476"/>
      <c r="K34" s="576"/>
      <c r="L34" s="476"/>
      <c r="M34" s="481"/>
      <c r="N34" s="455"/>
      <c r="R34" s="141"/>
      <c r="S34" s="141"/>
      <c r="T34" s="141"/>
    </row>
    <row r="35" spans="1:22" ht="52.5" thickBot="1" x14ac:dyDescent="0.65">
      <c r="A35" s="517"/>
      <c r="B35" s="474"/>
      <c r="C35" s="149" t="s">
        <v>287</v>
      </c>
      <c r="D35" s="145" t="s">
        <v>189</v>
      </c>
      <c r="E35" s="483"/>
      <c r="F35" s="483"/>
      <c r="G35" s="519"/>
      <c r="H35" s="483"/>
      <c r="I35" s="572"/>
      <c r="J35" s="483"/>
      <c r="K35" s="612"/>
      <c r="L35" s="483"/>
      <c r="M35" s="492"/>
      <c r="N35" s="464"/>
      <c r="R35" s="141"/>
      <c r="S35" s="141"/>
      <c r="T35" s="141"/>
    </row>
    <row r="36" spans="1:22" ht="52" x14ac:dyDescent="0.6">
      <c r="A36" s="516" t="s">
        <v>288</v>
      </c>
      <c r="B36" s="472" t="s">
        <v>105</v>
      </c>
      <c r="C36" s="150" t="s">
        <v>289</v>
      </c>
      <c r="D36" s="150" t="s">
        <v>185</v>
      </c>
      <c r="E36" s="487" t="s">
        <v>353</v>
      </c>
      <c r="F36" s="487" t="s">
        <v>354</v>
      </c>
      <c r="G36" s="518" t="s">
        <v>358</v>
      </c>
      <c r="H36" s="487" t="s">
        <v>478</v>
      </c>
      <c r="I36" s="570" t="s">
        <v>357</v>
      </c>
      <c r="J36" s="487" t="s">
        <v>249</v>
      </c>
      <c r="K36" s="488" t="s">
        <v>861</v>
      </c>
      <c r="L36" s="487" t="s">
        <v>189</v>
      </c>
      <c r="M36" s="491"/>
      <c r="N36" s="463"/>
      <c r="R36" s="141" t="str">
        <f>IF(OR(J36='Drop downs'!$G$7,J36='Drop downs'!$G$5), B36&amp;": "&amp;K36&amp;CHAR(10),"")</f>
        <v/>
      </c>
      <c r="S36" s="141" t="str">
        <f>IF(J36='Drop downs'!$G$2,B36&amp;": "&amp;K36&amp;""," ")</f>
        <v>IIA5: The policy supports the achievement of objective IIA5 through delivery of the housing allocations. The site allocations will provide a range of housing developments to meet housing needs across the Borough. Therefore, a potential significant positive effect is recorded.</v>
      </c>
      <c r="T36" s="141" t="str">
        <f>IF(GR12_Site_Allocations!E36='Drop downs'!$B$6,GR12_Site_Allocations!B36&amp;": "&amp;GR12_Site_Allocations!K36&amp;"","")</f>
        <v/>
      </c>
      <c r="U36" s="126" t="str">
        <f t="shared" si="0"/>
        <v/>
      </c>
      <c r="V36" s="126" t="str">
        <f>IF(N36&gt;0,B36&amp;":"&amp;N36&amp;"
","")</f>
        <v/>
      </c>
    </row>
    <row r="37" spans="1:22" ht="52" x14ac:dyDescent="0.6">
      <c r="A37" s="470"/>
      <c r="B37" s="473"/>
      <c r="C37" s="145" t="s">
        <v>290</v>
      </c>
      <c r="D37" s="145" t="s">
        <v>185</v>
      </c>
      <c r="E37" s="476"/>
      <c r="F37" s="476"/>
      <c r="G37" s="478"/>
      <c r="H37" s="476"/>
      <c r="I37" s="571"/>
      <c r="J37" s="476"/>
      <c r="K37" s="489"/>
      <c r="L37" s="476"/>
      <c r="M37" s="481"/>
      <c r="N37" s="455"/>
      <c r="R37" s="141"/>
      <c r="S37" s="141"/>
      <c r="T37" s="141"/>
    </row>
    <row r="38" spans="1:22" ht="52" x14ac:dyDescent="0.6">
      <c r="A38" s="470"/>
      <c r="B38" s="473"/>
      <c r="C38" s="145" t="s">
        <v>291</v>
      </c>
      <c r="D38" s="145" t="s">
        <v>185</v>
      </c>
      <c r="E38" s="476"/>
      <c r="F38" s="476"/>
      <c r="G38" s="478"/>
      <c r="H38" s="476"/>
      <c r="I38" s="571"/>
      <c r="J38" s="476"/>
      <c r="K38" s="489"/>
      <c r="L38" s="476"/>
      <c r="M38" s="481"/>
      <c r="N38" s="455"/>
      <c r="R38" s="141"/>
      <c r="S38" s="141"/>
      <c r="T38" s="141"/>
    </row>
    <row r="39" spans="1:22" ht="78" x14ac:dyDescent="0.6">
      <c r="A39" s="470"/>
      <c r="B39" s="473"/>
      <c r="C39" s="145" t="s">
        <v>292</v>
      </c>
      <c r="D39" s="145" t="s">
        <v>185</v>
      </c>
      <c r="E39" s="476"/>
      <c r="F39" s="476"/>
      <c r="G39" s="478"/>
      <c r="H39" s="476"/>
      <c r="I39" s="571"/>
      <c r="J39" s="476"/>
      <c r="K39" s="489"/>
      <c r="L39" s="476"/>
      <c r="M39" s="481"/>
      <c r="N39" s="455"/>
      <c r="R39" s="141"/>
      <c r="S39" s="141"/>
      <c r="T39" s="141"/>
    </row>
    <row r="40" spans="1:22" ht="104" x14ac:dyDescent="0.6">
      <c r="A40" s="470"/>
      <c r="B40" s="473"/>
      <c r="C40" s="145" t="s">
        <v>293</v>
      </c>
      <c r="D40" s="145" t="s">
        <v>185</v>
      </c>
      <c r="E40" s="476"/>
      <c r="F40" s="476"/>
      <c r="G40" s="478"/>
      <c r="H40" s="476"/>
      <c r="I40" s="571"/>
      <c r="J40" s="476"/>
      <c r="K40" s="489"/>
      <c r="L40" s="476"/>
      <c r="M40" s="481"/>
      <c r="N40" s="455"/>
      <c r="R40" s="141"/>
      <c r="S40" s="141"/>
      <c r="T40" s="141"/>
    </row>
    <row r="41" spans="1:22" ht="52.5" thickBot="1" x14ac:dyDescent="0.65">
      <c r="A41" s="517"/>
      <c r="B41" s="474"/>
      <c r="C41" s="151" t="s">
        <v>294</v>
      </c>
      <c r="D41" s="145" t="s">
        <v>185</v>
      </c>
      <c r="E41" s="483"/>
      <c r="F41" s="483"/>
      <c r="G41" s="519"/>
      <c r="H41" s="483"/>
      <c r="I41" s="572"/>
      <c r="J41" s="483"/>
      <c r="K41" s="490"/>
      <c r="L41" s="483"/>
      <c r="M41" s="492"/>
      <c r="N41" s="464"/>
      <c r="R41" s="141"/>
      <c r="S41" s="141"/>
      <c r="T41" s="141"/>
    </row>
    <row r="42" spans="1:22" ht="78" x14ac:dyDescent="0.6">
      <c r="A42" s="516" t="s">
        <v>295</v>
      </c>
      <c r="B42" s="472" t="s">
        <v>106</v>
      </c>
      <c r="C42" s="150" t="s">
        <v>296</v>
      </c>
      <c r="D42" s="150" t="s">
        <v>189</v>
      </c>
      <c r="E42" s="487" t="s">
        <v>364</v>
      </c>
      <c r="F42" s="487" t="s">
        <v>370</v>
      </c>
      <c r="G42" s="518" t="s">
        <v>358</v>
      </c>
      <c r="H42" s="487" t="s">
        <v>478</v>
      </c>
      <c r="I42" s="570" t="s">
        <v>357</v>
      </c>
      <c r="J42" s="487" t="s">
        <v>119</v>
      </c>
      <c r="K42" s="488" t="s">
        <v>860</v>
      </c>
      <c r="L42" s="487" t="s">
        <v>189</v>
      </c>
      <c r="M42" s="491"/>
      <c r="N42" s="463"/>
      <c r="R42" s="141" t="str">
        <f>IF(OR(J42='Drop downs'!$G$7,J42='Drop downs'!$G$5), B42&amp;": "&amp;K42&amp;CHAR(10),"")</f>
        <v/>
      </c>
      <c r="S42" s="141" t="str">
        <f>IF(J42='Drop downs'!$G$2,B42&amp;": "&amp;K42&amp;""," ")</f>
        <v xml:space="preserve"> </v>
      </c>
      <c r="T42" s="141" t="str">
        <f>IF(GR12_Site_Allocations!E42='Drop downs'!$B$6,GR12_Site_Allocations!B42&amp;": "&amp;GR12_Site_Allocations!K42&amp;"","")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185</v>
      </c>
      <c r="E44" s="476"/>
      <c r="F44" s="476"/>
      <c r="G44" s="478"/>
      <c r="H44" s="476"/>
      <c r="I44" s="571"/>
      <c r="J44" s="476"/>
      <c r="K44" s="489"/>
      <c r="L44" s="476"/>
      <c r="M44" s="481"/>
      <c r="N44" s="455"/>
      <c r="R44" s="141"/>
      <c r="S44" s="141"/>
      <c r="T44" s="141"/>
    </row>
    <row r="45" spans="1:22" ht="52" x14ac:dyDescent="0.6">
      <c r="A45" s="470"/>
      <c r="B45" s="473"/>
      <c r="C45" s="145" t="s">
        <v>299</v>
      </c>
      <c r="D45" s="145" t="s">
        <v>185</v>
      </c>
      <c r="E45" s="476"/>
      <c r="F45" s="476"/>
      <c r="G45" s="478"/>
      <c r="H45" s="476"/>
      <c r="I45" s="571"/>
      <c r="J45" s="476"/>
      <c r="K45" s="489"/>
      <c r="L45" s="476"/>
      <c r="M45" s="481"/>
      <c r="N45" s="455"/>
      <c r="R45" s="141"/>
      <c r="S45" s="141"/>
      <c r="T45" s="141"/>
    </row>
    <row r="46" spans="1:22" ht="78.5" thickBot="1" x14ac:dyDescent="0.65">
      <c r="A46" s="517"/>
      <c r="B46" s="474"/>
      <c r="C46" s="151" t="s">
        <v>300</v>
      </c>
      <c r="D46" s="151" t="s">
        <v>185</v>
      </c>
      <c r="E46" s="483"/>
      <c r="F46" s="483"/>
      <c r="G46" s="519"/>
      <c r="H46" s="483"/>
      <c r="I46" s="572"/>
      <c r="J46" s="483"/>
      <c r="K46" s="490"/>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70"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IF(GR12_Site_Allocations!E47='Drop downs'!$B$6,GR12_Site_Allocations!B47&amp;": "&amp;GR12_Site_Allocations!K47&amp;"","")</f>
        <v/>
      </c>
      <c r="U47" s="126" t="str">
        <f t="shared" si="0"/>
        <v/>
      </c>
      <c r="V47" s="126" t="str">
        <f>IF(N47&gt;0,B47&amp;":"&amp;N47&amp;"
","")</f>
        <v/>
      </c>
    </row>
    <row r="48" spans="1:22" ht="120.7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IF(GR12_Site_Allocations!E48='Drop downs'!$B$6,GR12_Site_Allocations!B48&amp;": "&amp;GR12_Site_Allocations!K48&amp;"","")</f>
        <v xml:space="preserve">: </v>
      </c>
    </row>
    <row r="49" spans="1:22" ht="78" x14ac:dyDescent="0.6">
      <c r="A49" s="469" t="s">
        <v>304</v>
      </c>
      <c r="B49" s="472" t="s">
        <v>108</v>
      </c>
      <c r="C49" s="140" t="s">
        <v>305</v>
      </c>
      <c r="D49" s="140" t="s">
        <v>189</v>
      </c>
      <c r="E49" s="475" t="s">
        <v>88</v>
      </c>
      <c r="F49" s="475" t="s">
        <v>88</v>
      </c>
      <c r="G49" s="477" t="s">
        <v>88</v>
      </c>
      <c r="H49" s="475"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IF(GR12_Site_Allocations!E49='Drop downs'!$B$6,GR12_Site_Allocations!B49&amp;": "&amp;GR12_Site_Allocations!K49&amp;"","")</f>
        <v/>
      </c>
      <c r="U49" s="126" t="str">
        <f t="shared" si="0"/>
        <v/>
      </c>
      <c r="V49" s="126" t="str">
        <f>IF(N49&gt;0,B49&amp;":"&amp;N49&amp;"
","")</f>
        <v/>
      </c>
    </row>
    <row r="50" spans="1:22" ht="52" x14ac:dyDescent="0.6">
      <c r="A50" s="470"/>
      <c r="B50" s="473"/>
      <c r="C50" s="142" t="s">
        <v>306</v>
      </c>
      <c r="D50" s="142" t="s">
        <v>189</v>
      </c>
      <c r="E50" s="476"/>
      <c r="F50" s="476"/>
      <c r="G50" s="478"/>
      <c r="H50" s="476"/>
      <c r="I50" s="571"/>
      <c r="J50" s="476"/>
      <c r="K50" s="489"/>
      <c r="L50" s="476"/>
      <c r="M50" s="481"/>
      <c r="N50" s="455"/>
      <c r="R50" s="141"/>
      <c r="S50" s="141"/>
      <c r="T50" s="141"/>
    </row>
    <row r="51" spans="1:22" ht="26" x14ac:dyDescent="0.6">
      <c r="A51" s="470"/>
      <c r="B51" s="473"/>
      <c r="C51" s="152" t="s">
        <v>307</v>
      </c>
      <c r="D51" s="142" t="s">
        <v>189</v>
      </c>
      <c r="E51" s="476"/>
      <c r="F51" s="476"/>
      <c r="G51" s="478"/>
      <c r="H51" s="476"/>
      <c r="I51" s="571"/>
      <c r="J51" s="476"/>
      <c r="K51" s="489"/>
      <c r="L51" s="476"/>
      <c r="M51" s="481"/>
      <c r="N51" s="455"/>
      <c r="R51" s="141"/>
      <c r="S51" s="141"/>
      <c r="T51" s="141"/>
    </row>
    <row r="52" spans="1:22" ht="57.75" customHeight="1" x14ac:dyDescent="0.6">
      <c r="A52" s="470"/>
      <c r="B52" s="473"/>
      <c r="C52" s="142" t="s">
        <v>308</v>
      </c>
      <c r="D52" s="142" t="s">
        <v>189</v>
      </c>
      <c r="E52" s="476"/>
      <c r="F52" s="476"/>
      <c r="G52" s="478"/>
      <c r="H52" s="476"/>
      <c r="I52" s="571"/>
      <c r="J52" s="476"/>
      <c r="K52" s="489"/>
      <c r="L52" s="476"/>
      <c r="M52" s="481"/>
      <c r="N52" s="455"/>
      <c r="R52" s="141"/>
      <c r="S52" s="141"/>
      <c r="T52" s="141"/>
    </row>
    <row r="53" spans="1:22" ht="26.5" thickBot="1" x14ac:dyDescent="0.65">
      <c r="A53" s="471"/>
      <c r="B53" s="474"/>
      <c r="C53" s="143" t="s">
        <v>309</v>
      </c>
      <c r="D53" s="142" t="s">
        <v>189</v>
      </c>
      <c r="E53" s="428"/>
      <c r="F53" s="428"/>
      <c r="G53" s="479"/>
      <c r="H53" s="428"/>
      <c r="I53" s="574"/>
      <c r="J53" s="428"/>
      <c r="K53" s="500"/>
      <c r="L53" s="428"/>
      <c r="M53" s="482"/>
      <c r="N53" s="456"/>
      <c r="R53" s="141"/>
      <c r="S53" s="141"/>
      <c r="T53" s="141"/>
    </row>
    <row r="54" spans="1:22" ht="102.75" customHeight="1"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IF(GR12_Site_Allocations!E54='Drop downs'!$B$6,GR12_Site_Allocations!B54&amp;": "&amp;GR12_Site_Allocations!K54&amp;"","")</f>
        <v/>
      </c>
      <c r="U54" s="126" t="str">
        <f t="shared" si="0"/>
        <v/>
      </c>
      <c r="V54" s="126" t="str">
        <f>IF(N54&gt;0,B54&amp;":"&amp;N54&amp;"
","")</f>
        <v/>
      </c>
    </row>
    <row r="55" spans="1:22" ht="52"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ht="26.5" thickBot="1" x14ac:dyDescent="0.65">
      <c r="A57" s="469" t="s">
        <v>314</v>
      </c>
      <c r="B57" s="472" t="s">
        <v>110</v>
      </c>
      <c r="C57" s="140" t="s">
        <v>315</v>
      </c>
      <c r="D57" s="140" t="s">
        <v>189</v>
      </c>
      <c r="E57" s="475" t="s">
        <v>88</v>
      </c>
      <c r="F57" s="475" t="s">
        <v>88</v>
      </c>
      <c r="G57" s="477" t="s">
        <v>88</v>
      </c>
      <c r="H57" s="475" t="s">
        <v>88</v>
      </c>
      <c r="I57" s="573"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IF(GR12_Site_Allocations!E57='Drop downs'!$B$6,GR12_Site_Allocations!B57&amp;": "&amp;GR12_Site_Allocations!K57&amp;"","")</f>
        <v/>
      </c>
      <c r="U57" s="126" t="str">
        <f t="shared" si="0"/>
        <v/>
      </c>
      <c r="V57" s="126" t="str">
        <f>IF(N57&gt;0,B57&amp;":"&amp;N57&amp;"
","")</f>
        <v/>
      </c>
    </row>
    <row r="58" spans="1:22" ht="52.5" thickBot="1" x14ac:dyDescent="0.65">
      <c r="A58" s="470"/>
      <c r="B58" s="473"/>
      <c r="C58" s="142" t="s">
        <v>316</v>
      </c>
      <c r="D58" s="140" t="s">
        <v>189</v>
      </c>
      <c r="E58" s="476"/>
      <c r="F58" s="476"/>
      <c r="G58" s="478"/>
      <c r="H58" s="476"/>
      <c r="I58" s="571"/>
      <c r="J58" s="476"/>
      <c r="K58" s="489"/>
      <c r="L58" s="476"/>
      <c r="M58" s="481"/>
      <c r="N58" s="455"/>
      <c r="R58" s="141"/>
      <c r="S58" s="141"/>
      <c r="T58" s="141"/>
    </row>
    <row r="59" spans="1:22" ht="26.5" thickBot="1" x14ac:dyDescent="0.65">
      <c r="A59" s="470"/>
      <c r="B59" s="473"/>
      <c r="C59" s="142" t="s">
        <v>317</v>
      </c>
      <c r="D59" s="140" t="s">
        <v>189</v>
      </c>
      <c r="E59" s="476"/>
      <c r="F59" s="476"/>
      <c r="G59" s="478"/>
      <c r="H59" s="476"/>
      <c r="I59" s="571"/>
      <c r="J59" s="476"/>
      <c r="K59" s="489"/>
      <c r="L59" s="476"/>
      <c r="M59" s="481"/>
      <c r="N59" s="455"/>
      <c r="R59" s="141"/>
      <c r="S59" s="141"/>
      <c r="T59" s="141"/>
    </row>
    <row r="60" spans="1:22" ht="52" x14ac:dyDescent="0.6">
      <c r="A60" s="470"/>
      <c r="B60" s="473"/>
      <c r="C60" s="142" t="s">
        <v>318</v>
      </c>
      <c r="D60" s="140" t="s">
        <v>189</v>
      </c>
      <c r="E60" s="476"/>
      <c r="F60" s="476"/>
      <c r="G60" s="478"/>
      <c r="H60" s="476"/>
      <c r="I60" s="571"/>
      <c r="J60" s="476"/>
      <c r="K60" s="489"/>
      <c r="L60" s="476"/>
      <c r="M60" s="481"/>
      <c r="N60" s="455"/>
      <c r="R60" s="141"/>
      <c r="S60" s="141"/>
      <c r="T60" s="141"/>
    </row>
    <row r="61" spans="1:22" ht="26" x14ac:dyDescent="0.6">
      <c r="A61" s="470"/>
      <c r="B61" s="473"/>
      <c r="C61" s="142" t="s">
        <v>319</v>
      </c>
      <c r="D61" s="142" t="s">
        <v>189</v>
      </c>
      <c r="E61" s="476"/>
      <c r="F61" s="476"/>
      <c r="G61" s="478"/>
      <c r="H61" s="476"/>
      <c r="I61" s="571"/>
      <c r="J61" s="476"/>
      <c r="K61" s="489"/>
      <c r="L61" s="476"/>
      <c r="M61" s="481"/>
      <c r="N61" s="455"/>
      <c r="R61" s="141"/>
      <c r="S61" s="141"/>
      <c r="T61" s="141"/>
    </row>
    <row r="62" spans="1:22" ht="26"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189</v>
      </c>
      <c r="E63" s="476"/>
      <c r="F63" s="476"/>
      <c r="G63" s="478"/>
      <c r="H63" s="476"/>
      <c r="I63" s="571"/>
      <c r="J63" s="476"/>
      <c r="K63" s="489"/>
      <c r="L63" s="476"/>
      <c r="M63" s="481"/>
      <c r="N63" s="455"/>
      <c r="R63" s="141"/>
      <c r="S63" s="141"/>
      <c r="T63" s="141"/>
    </row>
    <row r="64" spans="1:22" ht="26.5" thickBot="1" x14ac:dyDescent="0.65">
      <c r="A64" s="471"/>
      <c r="B64" s="474"/>
      <c r="C64" s="143" t="s">
        <v>322</v>
      </c>
      <c r="D64" s="143" t="s">
        <v>189</v>
      </c>
      <c r="E64" s="428"/>
      <c r="F64" s="428"/>
      <c r="G64" s="479"/>
      <c r="H64" s="428"/>
      <c r="I64" s="574"/>
      <c r="J64" s="428"/>
      <c r="K64" s="500"/>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573"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IF(GR12_Site_Allocations!E65='Drop downs'!$B$6,GR12_Site_Allocations!B65&amp;": "&amp;GR12_Site_Allocations!K65&amp;"","")</f>
        <v/>
      </c>
      <c r="U65" s="126" t="str">
        <f t="shared" si="0"/>
        <v/>
      </c>
      <c r="V65" s="126" t="str">
        <f>IF(N65&gt;0,B65&amp;":"&amp;N65&amp;"
","")</f>
        <v/>
      </c>
    </row>
    <row r="66" spans="1:22" ht="26" x14ac:dyDescent="0.6">
      <c r="A66" s="470"/>
      <c r="B66" s="473"/>
      <c r="C66" s="148" t="s">
        <v>325</v>
      </c>
      <c r="D66" s="142" t="s">
        <v>189</v>
      </c>
      <c r="E66" s="476"/>
      <c r="F66" s="476"/>
      <c r="G66" s="478"/>
      <c r="H66" s="476"/>
      <c r="I66" s="571"/>
      <c r="J66" s="476"/>
      <c r="K66" s="489"/>
      <c r="L66" s="476"/>
      <c r="M66" s="481"/>
      <c r="N66" s="455"/>
      <c r="R66" s="141"/>
      <c r="S66" s="141"/>
      <c r="T66" s="141"/>
    </row>
    <row r="67" spans="1:22" ht="78"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ht="26" x14ac:dyDescent="0.6">
      <c r="A69" s="470"/>
      <c r="B69" s="473"/>
      <c r="C69" s="148" t="s">
        <v>846</v>
      </c>
      <c r="D69" s="142" t="s">
        <v>189</v>
      </c>
      <c r="E69" s="476"/>
      <c r="F69" s="476"/>
      <c r="G69" s="478"/>
      <c r="H69" s="476"/>
      <c r="I69" s="571"/>
      <c r="J69" s="476"/>
      <c r="K69" s="489"/>
      <c r="L69" s="476"/>
      <c r="M69" s="481"/>
      <c r="N69" s="455"/>
      <c r="R69" s="141"/>
      <c r="S69" s="141"/>
      <c r="T69" s="141"/>
    </row>
    <row r="70" spans="1:22" ht="26"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52" x14ac:dyDescent="0.6">
      <c r="A72" s="469" t="s">
        <v>331</v>
      </c>
      <c r="B72" s="472" t="s">
        <v>112</v>
      </c>
      <c r="C72" s="147" t="s">
        <v>332</v>
      </c>
      <c r="D72" s="140" t="s">
        <v>189</v>
      </c>
      <c r="E72" s="475" t="s">
        <v>364</v>
      </c>
      <c r="F72" s="475" t="s">
        <v>354</v>
      </c>
      <c r="G72" s="477" t="s">
        <v>358</v>
      </c>
      <c r="H72" s="475" t="s">
        <v>356</v>
      </c>
      <c r="I72" s="573" t="s">
        <v>357</v>
      </c>
      <c r="J72" s="475" t="s">
        <v>119</v>
      </c>
      <c r="K72" s="532" t="s">
        <v>862</v>
      </c>
      <c r="L72" s="475" t="s">
        <v>189</v>
      </c>
      <c r="M72" s="480"/>
      <c r="N72" s="454"/>
      <c r="R72" s="141" t="str">
        <f>IF(OR(J72='Drop downs'!$G$7,J72='Drop downs'!$G$5), B72&amp;": "&amp;K72&amp;CHAR(10),"")</f>
        <v/>
      </c>
      <c r="S72" s="141" t="str">
        <f>IF(J72='Drop downs'!$G$2,B72&amp;": "&amp;K72&amp;""," ")</f>
        <v xml:space="preserve"> </v>
      </c>
      <c r="T72" s="141" t="str">
        <f>IF(GR12_Site_Allocations!E72='Drop downs'!$B$6,GR12_Site_Allocations!B72&amp;": "&amp;GR12_Site_Allocations!K72&amp;"","")</f>
        <v/>
      </c>
      <c r="U72" s="126" t="str">
        <f t="shared" si="0"/>
        <v/>
      </c>
      <c r="V72" s="126" t="str">
        <f>IF(N72&gt;0,B72&amp;":"&amp;N72&amp;"
","")</f>
        <v/>
      </c>
    </row>
    <row r="73" spans="1:22" ht="62.25" customHeight="1" x14ac:dyDescent="0.6">
      <c r="A73" s="470"/>
      <c r="B73" s="473"/>
      <c r="C73" s="148" t="s">
        <v>333</v>
      </c>
      <c r="D73" s="142" t="s">
        <v>185</v>
      </c>
      <c r="E73" s="476"/>
      <c r="F73" s="476"/>
      <c r="G73" s="478"/>
      <c r="H73" s="476"/>
      <c r="I73" s="571"/>
      <c r="J73" s="476"/>
      <c r="K73" s="530"/>
      <c r="L73" s="476"/>
      <c r="M73" s="481"/>
      <c r="N73" s="455"/>
      <c r="R73" s="141"/>
      <c r="S73" s="141"/>
      <c r="T73" s="141"/>
    </row>
    <row r="74" spans="1:22" ht="52" x14ac:dyDescent="0.6">
      <c r="A74" s="470"/>
      <c r="B74" s="473"/>
      <c r="C74" s="148" t="s">
        <v>334</v>
      </c>
      <c r="D74" s="142" t="s">
        <v>189</v>
      </c>
      <c r="E74" s="476"/>
      <c r="F74" s="476"/>
      <c r="G74" s="478"/>
      <c r="H74" s="476"/>
      <c r="I74" s="571"/>
      <c r="J74" s="476"/>
      <c r="K74" s="530"/>
      <c r="L74" s="476"/>
      <c r="M74" s="481"/>
      <c r="N74" s="455"/>
      <c r="R74" s="141"/>
      <c r="S74" s="141"/>
      <c r="T74" s="141"/>
    </row>
    <row r="75" spans="1:22" ht="26" x14ac:dyDescent="0.6">
      <c r="A75" s="470"/>
      <c r="B75" s="473"/>
      <c r="C75" s="148" t="s">
        <v>335</v>
      </c>
      <c r="D75" s="142" t="s">
        <v>189</v>
      </c>
      <c r="E75" s="476"/>
      <c r="F75" s="476"/>
      <c r="G75" s="478"/>
      <c r="H75" s="476"/>
      <c r="I75" s="571"/>
      <c r="J75" s="476"/>
      <c r="K75" s="530"/>
      <c r="L75" s="476"/>
      <c r="M75" s="481"/>
      <c r="N75" s="455"/>
      <c r="R75" s="141"/>
      <c r="S75" s="141"/>
      <c r="T75" s="141"/>
    </row>
    <row r="76" spans="1:22" ht="26.5" thickBot="1" x14ac:dyDescent="0.65">
      <c r="A76" s="517"/>
      <c r="B76" s="474"/>
      <c r="C76" s="157" t="s">
        <v>336</v>
      </c>
      <c r="D76" s="142" t="s">
        <v>189</v>
      </c>
      <c r="E76" s="483"/>
      <c r="F76" s="483"/>
      <c r="G76" s="519"/>
      <c r="H76" s="483"/>
      <c r="I76" s="572"/>
      <c r="J76" s="483"/>
      <c r="K76" s="531"/>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IF(GR12_Site_Allocations!E77='Drop downs'!$B$6,GR12_Site_Allocations!B77&amp;": "&amp;GR12_Site_Allocations!K77&amp;"","")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45"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70"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IF(GR12_Site_Allocations!E84='Drop downs'!$B$6,GR12_Site_Allocations!B84&amp;": "&amp;GR12_Site_Allocations!K84&amp;"","")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26"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45"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56.25" customHeight="1" x14ac:dyDescent="0.6">
      <c r="A92" s="449" t="str">
        <f>S8&amp;S18&amp;S20&amp;S28&amp;S36&amp;S42&amp;S47&amp;S48&amp;S49&amp;S54&amp;S57&amp;S65&amp;S72&amp;S77&amp;S84&amp;S87</f>
        <v xml:space="preserve">    IIA5: The policy supports the achievement of objective IIA5 through delivery of the housing allocations. The site allocations will provide a range of housing developments to meet housing needs across the Borough.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4kitqy5rqZPvhWFsE29roGeEt/D7USyjIb//oaAbT9xW+e1PoqtF8cQz5RHj/2oc8/GFTqrMTccmw8Madz5Rmg==" saltValue="+JfePAqLMilO3TSgF8bYB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324" priority="38">
      <formula>$D50="No"</formula>
    </cfRule>
  </conditionalFormatting>
  <conditionalFormatting sqref="C8:D87">
    <cfRule type="expression" dxfId="2323" priority="37">
      <formula>$D8="No"</formula>
    </cfRule>
  </conditionalFormatting>
  <conditionalFormatting sqref="J8 J18">
    <cfRule type="cellIs" dxfId="2322" priority="45" operator="equal">
      <formula>"Significant Positive"</formula>
    </cfRule>
    <cfRule type="cellIs" dxfId="2321" priority="40" operator="equal">
      <formula>"Significant Negative"</formula>
    </cfRule>
    <cfRule type="cellIs" dxfId="2320" priority="41" operator="equal">
      <formula>"Minor Negative"</formula>
    </cfRule>
    <cfRule type="cellIs" dxfId="2319" priority="42" operator="equal">
      <formula>"Uncertain"</formula>
    </cfRule>
    <cfRule type="cellIs" dxfId="2318" priority="43" operator="equal">
      <formula>"Neutral"</formula>
    </cfRule>
    <cfRule type="cellIs" dxfId="2317" priority="44" operator="equal">
      <formula>"Minor Positive"</formula>
    </cfRule>
  </conditionalFormatting>
  <conditionalFormatting sqref="J20">
    <cfRule type="cellIs" dxfId="2316" priority="11" operator="equal">
      <formula>"Minor Positive"</formula>
    </cfRule>
    <cfRule type="cellIs" dxfId="2315" priority="7" operator="equal">
      <formula>"Significant Negative"</formula>
    </cfRule>
    <cfRule type="cellIs" dxfId="2314" priority="8" operator="equal">
      <formula>"Minor Negative"</formula>
    </cfRule>
    <cfRule type="cellIs" dxfId="2313" priority="9" operator="equal">
      <formula>"Uncertain"</formula>
    </cfRule>
    <cfRule type="cellIs" dxfId="2312" priority="10" operator="equal">
      <formula>"Neutral"</formula>
    </cfRule>
    <cfRule type="cellIs" dxfId="2311" priority="12" operator="equal">
      <formula>"Significant Positive"</formula>
    </cfRule>
  </conditionalFormatting>
  <conditionalFormatting sqref="J28 J49 J57 J65 J72 J77 J84">
    <cfRule type="cellIs" dxfId="2310" priority="33" operator="equal">
      <formula>"Uncertain"</formula>
    </cfRule>
    <cfRule type="cellIs" dxfId="2309" priority="32" operator="equal">
      <formula>"Minor Negative"</formula>
    </cfRule>
    <cfRule type="cellIs" dxfId="2308" priority="31" operator="equal">
      <formula>"Significant Negative"</formula>
    </cfRule>
    <cfRule type="cellIs" dxfId="2307" priority="35" operator="equal">
      <formula>"Minor Positive"</formula>
    </cfRule>
    <cfRule type="cellIs" dxfId="2306" priority="36" operator="equal">
      <formula>"Significant Positive"</formula>
    </cfRule>
    <cfRule type="cellIs" dxfId="2305" priority="34" operator="equal">
      <formula>"Neutral"</formula>
    </cfRule>
  </conditionalFormatting>
  <conditionalFormatting sqref="J36">
    <cfRule type="cellIs" dxfId="2304" priority="23" operator="equal">
      <formula>"Minor Positive"</formula>
    </cfRule>
    <cfRule type="cellIs" dxfId="2303" priority="19" operator="equal">
      <formula>"Significant Negative"</formula>
    </cfRule>
    <cfRule type="cellIs" dxfId="2302" priority="20" operator="equal">
      <formula>"Minor Negative"</formula>
    </cfRule>
    <cfRule type="cellIs" dxfId="2301" priority="21" operator="equal">
      <formula>"Uncertain"</formula>
    </cfRule>
    <cfRule type="cellIs" dxfId="2300" priority="22" operator="equal">
      <formula>"Neutral"</formula>
    </cfRule>
    <cfRule type="cellIs" dxfId="2299" priority="24" operator="equal">
      <formula>"Significant Positive"</formula>
    </cfRule>
  </conditionalFormatting>
  <conditionalFormatting sqref="J42">
    <cfRule type="cellIs" dxfId="2298" priority="5" operator="equal">
      <formula>"Minor Positive"</formula>
    </cfRule>
    <cfRule type="cellIs" dxfId="2297" priority="6" operator="equal">
      <formula>"Significant Positive"</formula>
    </cfRule>
    <cfRule type="cellIs" dxfId="2296" priority="1" operator="equal">
      <formula>"Significant Negative"</formula>
    </cfRule>
    <cfRule type="cellIs" dxfId="2295" priority="2" operator="equal">
      <formula>"Minor Negative"</formula>
    </cfRule>
    <cfRule type="cellIs" dxfId="2294" priority="3" operator="equal">
      <formula>"Uncertain"</formula>
    </cfRule>
    <cfRule type="cellIs" dxfId="2293" priority="4" operator="equal">
      <formula>"Neutral"</formula>
    </cfRule>
  </conditionalFormatting>
  <conditionalFormatting sqref="J47">
    <cfRule type="cellIs" dxfId="2292" priority="25" operator="equal">
      <formula>"Significant Negative"</formula>
    </cfRule>
    <cfRule type="cellIs" dxfId="2291" priority="26" operator="equal">
      <formula>"Minor Negative"</formula>
    </cfRule>
    <cfRule type="cellIs" dxfId="2290" priority="27" operator="equal">
      <formula>"Uncertain"</formula>
    </cfRule>
    <cfRule type="cellIs" dxfId="2289" priority="28" operator="equal">
      <formula>"Neutral"</formula>
    </cfRule>
    <cfRule type="cellIs" dxfId="2288" priority="29" operator="equal">
      <formula>"Minor Positive"</formula>
    </cfRule>
    <cfRule type="cellIs" dxfId="2287" priority="30" operator="equal">
      <formula>"Significant Positive"</formula>
    </cfRule>
  </conditionalFormatting>
  <conditionalFormatting sqref="J54">
    <cfRule type="cellIs" dxfId="2286" priority="14" operator="equal">
      <formula>"Minor Negative"</formula>
    </cfRule>
    <cfRule type="cellIs" dxfId="2285" priority="13" operator="equal">
      <formula>"Significant Negative"</formula>
    </cfRule>
    <cfRule type="cellIs" dxfId="2284" priority="17" operator="equal">
      <formula>"Minor Positive"</formula>
    </cfRule>
    <cfRule type="cellIs" dxfId="2283" priority="18" operator="equal">
      <formula>"Significant Positive"</formula>
    </cfRule>
    <cfRule type="cellIs" dxfId="2282" priority="16" operator="equal">
      <formula>"Neutral"</formula>
    </cfRule>
    <cfRule type="cellIs" dxfId="2281" priority="15" operator="equal">
      <formula>"Uncertain"</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02368A5-F51B-4483-900B-20EDA32BF569}">
          <x14:formula1>
            <xm:f>'Drop downs'!$A$2:$A$3</xm:f>
          </x14:formula1>
          <xm:sqref>D8:D87</xm:sqref>
        </x14:dataValidation>
        <x14:dataValidation type="list" allowBlank="1" showInputMessage="1" showErrorMessage="1" xr:uid="{424B6D72-D333-43B7-BCF5-9C258EF4775F}">
          <x14:formula1>
            <xm:f>'Drop downs'!$J$2:$J$3</xm:f>
          </x14:formula1>
          <xm:sqref>L8 L18 L20 L28 L36 L42 L84 L54 L57 L65 L72 L77 L47 L49</xm:sqref>
        </x14:dataValidation>
        <x14:dataValidation type="list" allowBlank="1" showInputMessage="1" showErrorMessage="1" xr:uid="{D480A6C8-69B4-4BC7-BF9A-CA75714D473B}">
          <x14:formula1>
            <xm:f>'Drop downs'!$B$2:$B$4</xm:f>
          </x14:formula1>
          <xm:sqref>E8 E18 E77 E47 E49 E28 E36 E42 E84 E54 E57 E65 E72 E20</xm:sqref>
        </x14:dataValidation>
        <x14:dataValidation type="list" allowBlank="1" showInputMessage="1" showErrorMessage="1" xr:uid="{B6BD9500-1CE9-48A3-B26B-9B7CE82E2A18}">
          <x14:formula1>
            <xm:f>'Drop downs'!$C$2:$C$5</xm:f>
          </x14:formula1>
          <xm:sqref>F8 F18 F77 F47 F49 F28 F36 F42 F84 F54 F57 F65 F72 F20</xm:sqref>
        </x14:dataValidation>
        <x14:dataValidation type="list" allowBlank="1" showInputMessage="1" showErrorMessage="1" xr:uid="{F171977E-FE63-44EA-AE54-48BB58DF6F8C}">
          <x14:formula1>
            <xm:f>'Drop downs'!$D$2:$D$7</xm:f>
          </x14:formula1>
          <xm:sqref>G8 G18 G77 G47 G49 G28 G36 G42 G84 G54 G57 G65 G72 G20</xm:sqref>
        </x14:dataValidation>
        <x14:dataValidation type="list" allowBlank="1" showInputMessage="1" showErrorMessage="1" xr:uid="{F1E7B854-ABA8-4972-B9B3-67CD5C33C0D6}">
          <x14:formula1>
            <xm:f>'Drop downs'!$E$2:$E$6</xm:f>
          </x14:formula1>
          <xm:sqref>H8 H18 H77 H47 H49 H28 H36 H42 H84 H54 H57 H65 H72 H20</xm:sqref>
        </x14:dataValidation>
        <x14:dataValidation type="list" allowBlank="1" showInputMessage="1" showErrorMessage="1" xr:uid="{C387C70E-2A99-4FFE-BB95-3E67504C93D5}">
          <x14:formula1>
            <xm:f>'Drop downs'!$F$2:$F$6</xm:f>
          </x14:formula1>
          <xm:sqref>I8 I18 I77 I47 I49 I28 I36 I42 I84 I54 I57 I65 I72 I20</xm:sqref>
        </x14:dataValidation>
        <x14:dataValidation type="list" allowBlank="1" showInputMessage="1" showErrorMessage="1" xr:uid="{8BC04534-F829-4B5D-B54C-6C1BA93CEE12}">
          <x14:formula1>
            <xm:f>'Drop downs'!$G$2:$G$7</xm:f>
          </x14:formula1>
          <xm:sqref>J8 J18 J77 J47 J49 J28 J36 J20 J84 J54 J57 J65 J72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5C70-8E20-4E6A-A33E-64455A303833}">
  <sheetPr codeName="Sheet99"/>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36" customWidth="1"/>
    <col min="10" max="10" width="20.7265625" style="126" customWidth="1"/>
    <col min="11" max="11" width="68.906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832</v>
      </c>
      <c r="D1" s="393"/>
      <c r="E1" s="393"/>
      <c r="F1" s="394"/>
      <c r="G1" s="227"/>
      <c r="I1" s="233"/>
      <c r="J1" s="128"/>
      <c r="K1" s="128"/>
    </row>
    <row r="2" spans="1:22" x14ac:dyDescent="0.6">
      <c r="A2" s="125" t="s">
        <v>21</v>
      </c>
      <c r="B2" s="129"/>
      <c r="C2" s="393" t="s">
        <v>483</v>
      </c>
      <c r="D2" s="393"/>
      <c r="E2" s="393"/>
      <c r="F2" s="394"/>
      <c r="I2" s="234"/>
      <c r="J2" s="130"/>
      <c r="K2" s="130"/>
    </row>
    <row r="3" spans="1:22" ht="77.5" customHeight="1" x14ac:dyDescent="0.6">
      <c r="A3" s="131" t="s">
        <v>22</v>
      </c>
      <c r="B3" s="132"/>
      <c r="C3" s="393" t="s">
        <v>796</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364</v>
      </c>
      <c r="F8" s="493" t="s">
        <v>370</v>
      </c>
      <c r="G8" s="505" t="s">
        <v>427</v>
      </c>
      <c r="H8" s="493" t="s">
        <v>429</v>
      </c>
      <c r="I8" s="593" t="s">
        <v>368</v>
      </c>
      <c r="J8" s="475" t="s">
        <v>119</v>
      </c>
      <c r="K8" s="499" t="s">
        <v>484</v>
      </c>
      <c r="L8" s="475" t="s">
        <v>189</v>
      </c>
      <c r="M8" s="480"/>
      <c r="N8" s="454"/>
      <c r="R8" s="141" t="str">
        <f>IF(OR(J8='Drop downs'!$G$7,J8='Drop downs'!$G$5), B8&amp;": "&amp;K8&amp;CHAR(10),"")</f>
        <v/>
      </c>
      <c r="S8" s="141" t="str">
        <f>IF(J8='Drop downs'!$G$2,B8&amp;": "&amp;K8&amp;""," ")</f>
        <v xml:space="preserve"> </v>
      </c>
      <c r="T8" s="141" t="str">
        <f>IF(Strategic_Policy_02!E8='Drop downs'!$B$6,Strategic_Policy_02!B8&amp;": "&amp;Strategic_Policy_02!K8&amp;"","")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105"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IF(Strategic_Policy_02!E18='Drop downs'!$B$6,Strategic_Policy_02!B18&amp;": "&amp;Strategic_Policy_02!K18&amp;"","")</f>
        <v/>
      </c>
      <c r="U18" s="126" t="str">
        <f t="shared" ref="U18:U72" si="0">IF(M18&gt;0,B18&amp;":"&amp;M18&amp;"
","")</f>
        <v/>
      </c>
      <c r="V18" s="126" t="str">
        <f>IF(N18&gt;0,B18&amp;":"&amp;N18&amp;"
","")</f>
        <v/>
      </c>
    </row>
    <row r="19" spans="1:22" ht="69.75"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189</v>
      </c>
      <c r="E20" s="475" t="s">
        <v>88</v>
      </c>
      <c r="F20" s="475" t="s">
        <v>88</v>
      </c>
      <c r="G20" s="477" t="s">
        <v>88</v>
      </c>
      <c r="H20" s="475" t="s">
        <v>88</v>
      </c>
      <c r="I20" s="573"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IF(Strategic_Policy_02!E20='Drop downs'!$B$6,Strategic_Policy_02!B20&amp;": "&amp;Strategic_Policy_02!K20&amp;"","")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573" t="s">
        <v>88</v>
      </c>
      <c r="J28" s="475" t="s">
        <v>120</v>
      </c>
      <c r="K28" s="499" t="s">
        <v>367</v>
      </c>
      <c r="L28" s="475" t="s">
        <v>189</v>
      </c>
      <c r="M28" s="480"/>
      <c r="N28" s="454"/>
      <c r="R28" s="141" t="str">
        <f>IF(OR(J28='Drop downs'!$G$7,J28='Drop downs'!$G$5), B28&amp;": "&amp;K28&amp;CHAR(10),"")</f>
        <v/>
      </c>
      <c r="S28" s="141" t="str">
        <f>IF(J28='Drop downs'!$G$2,B28&amp;": "&amp;K28&amp;""," ")</f>
        <v xml:space="preserve"> </v>
      </c>
      <c r="T28" s="141" t="str">
        <f>IF(Strategic_Policy_02!E28='Drop downs'!$B$6,Strategic_Policy_02!B28&amp;": "&amp;Strategic_Policy_02!K28&amp;"","")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ht="26"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517"/>
      <c r="B35" s="474"/>
      <c r="C35" s="149" t="s">
        <v>287</v>
      </c>
      <c r="D35" s="145" t="s">
        <v>189</v>
      </c>
      <c r="E35" s="483"/>
      <c r="F35" s="483"/>
      <c r="G35" s="519"/>
      <c r="H35" s="483"/>
      <c r="I35" s="572"/>
      <c r="J35" s="483"/>
      <c r="K35" s="490"/>
      <c r="L35" s="483"/>
      <c r="M35" s="492"/>
      <c r="N35" s="464"/>
      <c r="R35" s="141"/>
      <c r="S35" s="141"/>
      <c r="T35" s="141"/>
    </row>
    <row r="36" spans="1:22" ht="52" x14ac:dyDescent="0.6">
      <c r="A36" s="516" t="s">
        <v>288</v>
      </c>
      <c r="B36" s="472" t="s">
        <v>105</v>
      </c>
      <c r="C36" s="150" t="s">
        <v>289</v>
      </c>
      <c r="D36" s="150" t="s">
        <v>189</v>
      </c>
      <c r="E36" s="487" t="s">
        <v>88</v>
      </c>
      <c r="F36" s="487" t="s">
        <v>88</v>
      </c>
      <c r="G36" s="518" t="s">
        <v>88</v>
      </c>
      <c r="H36" s="487" t="s">
        <v>88</v>
      </c>
      <c r="I36" s="570" t="s">
        <v>88</v>
      </c>
      <c r="J36" s="487" t="s">
        <v>120</v>
      </c>
      <c r="K36" s="488" t="s">
        <v>367</v>
      </c>
      <c r="L36" s="487" t="s">
        <v>189</v>
      </c>
      <c r="M36" s="491"/>
      <c r="N36" s="463"/>
      <c r="R36" s="141" t="str">
        <f>IF(OR(J36='Drop downs'!$G$7,J36='Drop downs'!$G$5), B36&amp;": "&amp;K36&amp;CHAR(10),"")</f>
        <v/>
      </c>
      <c r="S36" s="141" t="str">
        <f>IF(J36='Drop downs'!$G$2,B36&amp;": "&amp;K36&amp;""," ")</f>
        <v xml:space="preserve"> </v>
      </c>
      <c r="T36" s="141" t="str">
        <f>IF(Strategic_Policy_02!E36='Drop downs'!$B$6,Strategic_Policy_02!B36&amp;": "&amp;Strategic_Policy_02!K36&amp;"","")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517"/>
      <c r="B41" s="474"/>
      <c r="C41" s="151" t="s">
        <v>294</v>
      </c>
      <c r="D41" s="145" t="s">
        <v>189</v>
      </c>
      <c r="E41" s="483"/>
      <c r="F41" s="483"/>
      <c r="G41" s="519"/>
      <c r="H41" s="483"/>
      <c r="I41" s="572"/>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70" t="s">
        <v>88</v>
      </c>
      <c r="J42" s="487" t="s">
        <v>120</v>
      </c>
      <c r="K42" s="488" t="s">
        <v>367</v>
      </c>
      <c r="L42" s="487" t="s">
        <v>189</v>
      </c>
      <c r="M42" s="491"/>
      <c r="N42" s="463"/>
      <c r="R42" s="141" t="str">
        <f>IF(OR(J42='Drop downs'!$G$7,J42='Drop downs'!$G$5), B42&amp;": "&amp;K42&amp;CHAR(10),"")</f>
        <v/>
      </c>
      <c r="S42" s="141" t="str">
        <f>IF(J42='Drop downs'!$G$2,B42&amp;": "&amp;K42&amp;""," ")</f>
        <v xml:space="preserve"> </v>
      </c>
      <c r="T42" s="141" t="str">
        <f>IF(Strategic_Policy_02!E42='Drop downs'!$B$6,Strategic_Policy_02!B42&amp;": "&amp;Strategic_Policy_02!K42&amp;"","")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78.5" thickBot="1" x14ac:dyDescent="0.65">
      <c r="A46" s="517"/>
      <c r="B46" s="474"/>
      <c r="C46" s="151" t="s">
        <v>300</v>
      </c>
      <c r="D46" s="145" t="s">
        <v>189</v>
      </c>
      <c r="E46" s="483"/>
      <c r="F46" s="483"/>
      <c r="G46" s="519"/>
      <c r="H46" s="483"/>
      <c r="I46" s="572"/>
      <c r="J46" s="483"/>
      <c r="K46" s="490"/>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70"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IF(Strategic_Policy_02!E47='Drop downs'!$B$6,Strategic_Policy_02!B47&amp;": "&amp;Strategic_Policy_02!K47&amp;"","")</f>
        <v/>
      </c>
      <c r="U47" s="126" t="str">
        <f t="shared" si="0"/>
        <v/>
      </c>
      <c r="V47" s="126" t="str">
        <f>IF(N47&gt;0,B47&amp;":"&amp;N47&amp;"
","")</f>
        <v/>
      </c>
    </row>
    <row r="48" spans="1:22" ht="118.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IF(Strategic_Policy_02!E48='Drop downs'!$B$6,Strategic_Policy_02!B48&amp;": "&amp;Strategic_Policy_02!K48&amp;"","")</f>
        <v xml:space="preserve">: </v>
      </c>
    </row>
    <row r="49" spans="1:22" ht="78" x14ac:dyDescent="0.6">
      <c r="A49" s="469" t="s">
        <v>304</v>
      </c>
      <c r="B49" s="472" t="s">
        <v>108</v>
      </c>
      <c r="C49" s="140" t="s">
        <v>305</v>
      </c>
      <c r="D49" s="140" t="s">
        <v>189</v>
      </c>
      <c r="E49" s="475" t="s">
        <v>88</v>
      </c>
      <c r="F49" s="475" t="s">
        <v>88</v>
      </c>
      <c r="G49" s="477" t="s">
        <v>88</v>
      </c>
      <c r="H49" s="475"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IF(Strategic_Policy_02!E49='Drop downs'!$B$6,Strategic_Policy_02!B49&amp;": "&amp;Strategic_Policy_02!K49&amp;"","")</f>
        <v/>
      </c>
      <c r="U49" s="126" t="str">
        <f t="shared" si="0"/>
        <v/>
      </c>
      <c r="V49" s="126" t="str">
        <f>IF(N49&gt;0,B49&amp;":"&amp;N49&amp;"
","")</f>
        <v/>
      </c>
    </row>
    <row r="50" spans="1:22" ht="52" x14ac:dyDescent="0.6">
      <c r="A50" s="470"/>
      <c r="B50" s="473"/>
      <c r="C50" s="142" t="s">
        <v>306</v>
      </c>
      <c r="D50" s="142" t="s">
        <v>189</v>
      </c>
      <c r="E50" s="476"/>
      <c r="F50" s="476"/>
      <c r="G50" s="478"/>
      <c r="H50" s="476"/>
      <c r="I50" s="571"/>
      <c r="J50" s="476"/>
      <c r="K50" s="489"/>
      <c r="L50" s="476"/>
      <c r="M50" s="481"/>
      <c r="N50" s="455"/>
      <c r="R50" s="141"/>
      <c r="S50" s="141"/>
      <c r="T50" s="141"/>
    </row>
    <row r="51" spans="1:22" ht="26" x14ac:dyDescent="0.6">
      <c r="A51" s="470"/>
      <c r="B51" s="473"/>
      <c r="C51" s="152" t="s">
        <v>307</v>
      </c>
      <c r="D51" s="142" t="s">
        <v>189</v>
      </c>
      <c r="E51" s="476"/>
      <c r="F51" s="476"/>
      <c r="G51" s="478"/>
      <c r="H51" s="476"/>
      <c r="I51" s="571"/>
      <c r="J51" s="476"/>
      <c r="K51" s="489"/>
      <c r="L51" s="476"/>
      <c r="M51" s="481"/>
      <c r="N51" s="455"/>
      <c r="R51" s="141"/>
      <c r="S51" s="141"/>
      <c r="T51" s="141"/>
    </row>
    <row r="52" spans="1:22" ht="26" x14ac:dyDescent="0.6">
      <c r="A52" s="470"/>
      <c r="B52" s="473"/>
      <c r="C52" s="142" t="s">
        <v>308</v>
      </c>
      <c r="D52" s="142" t="s">
        <v>189</v>
      </c>
      <c r="E52" s="476"/>
      <c r="F52" s="476"/>
      <c r="G52" s="478"/>
      <c r="H52" s="476"/>
      <c r="I52" s="571"/>
      <c r="J52" s="476"/>
      <c r="K52" s="489"/>
      <c r="L52" s="476"/>
      <c r="M52" s="481"/>
      <c r="N52" s="455"/>
      <c r="R52" s="141"/>
      <c r="S52" s="141"/>
      <c r="T52" s="141"/>
    </row>
    <row r="53" spans="1:22" ht="26.5" thickBot="1" x14ac:dyDescent="0.65">
      <c r="A53" s="471"/>
      <c r="B53" s="474"/>
      <c r="C53" s="143" t="s">
        <v>309</v>
      </c>
      <c r="D53" s="142" t="s">
        <v>189</v>
      </c>
      <c r="E53" s="428"/>
      <c r="F53" s="428"/>
      <c r="G53" s="479"/>
      <c r="H53" s="428"/>
      <c r="I53" s="574"/>
      <c r="J53" s="428"/>
      <c r="K53" s="500"/>
      <c r="L53" s="428"/>
      <c r="M53" s="482"/>
      <c r="N53" s="456"/>
      <c r="R53" s="141"/>
      <c r="S53" s="141"/>
      <c r="T53" s="141"/>
    </row>
    <row r="54" spans="1:22" ht="92.25" customHeight="1" x14ac:dyDescent="0.6">
      <c r="A54" s="469" t="s">
        <v>310</v>
      </c>
      <c r="B54" s="472" t="s">
        <v>109</v>
      </c>
      <c r="C54" s="153" t="s">
        <v>311</v>
      </c>
      <c r="D54" s="140" t="s">
        <v>189</v>
      </c>
      <c r="E54" s="475" t="s">
        <v>353</v>
      </c>
      <c r="F54" s="475" t="s">
        <v>370</v>
      </c>
      <c r="G54" s="477" t="s">
        <v>427</v>
      </c>
      <c r="H54" s="475" t="s">
        <v>478</v>
      </c>
      <c r="I54" s="573" t="s">
        <v>368</v>
      </c>
      <c r="J54" s="475" t="s">
        <v>119</v>
      </c>
      <c r="K54" s="575" t="s">
        <v>967</v>
      </c>
      <c r="L54" s="475" t="s">
        <v>189</v>
      </c>
      <c r="M54" s="480"/>
      <c r="N54" s="454"/>
      <c r="R54" s="141" t="str">
        <f>IF(OR(J54='Drop downs'!$G$7,J54='Drop downs'!$G$5), B54&amp;": "&amp;K54&amp;CHAR(10),"")</f>
        <v/>
      </c>
      <c r="S54" s="141" t="str">
        <f>IF(J54='Drop downs'!$G$2,B54&amp;": "&amp;K54&amp;""," ")</f>
        <v xml:space="preserve"> </v>
      </c>
      <c r="T54" s="141" t="str">
        <f>IF(Strategic_Policy_02!E54='Drop downs'!$B$6,Strategic_Policy_02!B54&amp;": "&amp;Strategic_Policy_02!K54&amp;"","")</f>
        <v/>
      </c>
      <c r="U54" s="126" t="str">
        <f t="shared" si="0"/>
        <v/>
      </c>
      <c r="V54" s="126" t="str">
        <f>IF(N54&gt;0,B54&amp;":"&amp;N54&amp;"
","")</f>
        <v/>
      </c>
    </row>
    <row r="55" spans="1:22" ht="67.5" customHeight="1" x14ac:dyDescent="0.6">
      <c r="A55" s="470"/>
      <c r="B55" s="473"/>
      <c r="C55" s="154" t="s">
        <v>312</v>
      </c>
      <c r="D55" s="142" t="s">
        <v>185</v>
      </c>
      <c r="E55" s="476"/>
      <c r="F55" s="476"/>
      <c r="G55" s="478"/>
      <c r="H55" s="476"/>
      <c r="I55" s="571"/>
      <c r="J55" s="476"/>
      <c r="K55" s="576"/>
      <c r="L55" s="476"/>
      <c r="M55" s="481"/>
      <c r="N55" s="455"/>
      <c r="R55" s="141"/>
      <c r="S55" s="141"/>
      <c r="T55" s="141"/>
    </row>
    <row r="56" spans="1:22" ht="78.5" thickBot="1" x14ac:dyDescent="0.65">
      <c r="A56" s="471"/>
      <c r="B56" s="474"/>
      <c r="C56" s="155" t="s">
        <v>313</v>
      </c>
      <c r="D56" s="143" t="s">
        <v>189</v>
      </c>
      <c r="E56" s="428"/>
      <c r="F56" s="428"/>
      <c r="G56" s="479"/>
      <c r="H56" s="428"/>
      <c r="I56" s="574"/>
      <c r="J56" s="428"/>
      <c r="K56" s="577"/>
      <c r="L56" s="428"/>
      <c r="M56" s="482"/>
      <c r="N56" s="456"/>
      <c r="R56" s="141"/>
      <c r="S56" s="141"/>
      <c r="T56" s="141"/>
    </row>
    <row r="57" spans="1:22" ht="26" x14ac:dyDescent="0.6">
      <c r="A57" s="469" t="s">
        <v>314</v>
      </c>
      <c r="B57" s="472" t="s">
        <v>110</v>
      </c>
      <c r="C57" s="140" t="s">
        <v>315</v>
      </c>
      <c r="D57" s="140" t="s">
        <v>189</v>
      </c>
      <c r="E57" s="475" t="s">
        <v>364</v>
      </c>
      <c r="F57" s="475" t="s">
        <v>370</v>
      </c>
      <c r="G57" s="477" t="s">
        <v>427</v>
      </c>
      <c r="H57" s="475" t="s">
        <v>478</v>
      </c>
      <c r="I57" s="573" t="s">
        <v>368</v>
      </c>
      <c r="J57" s="475" t="s">
        <v>119</v>
      </c>
      <c r="K57" s="575" t="s">
        <v>485</v>
      </c>
      <c r="L57" s="475" t="s">
        <v>189</v>
      </c>
      <c r="M57" s="480"/>
      <c r="N57" s="454"/>
      <c r="R57" s="141" t="str">
        <f>IF(OR(J57='Drop downs'!$G$7,J57='Drop downs'!$G$5), B57&amp;": "&amp;K57&amp;CHAR(10),"")</f>
        <v/>
      </c>
      <c r="S57" s="141" t="str">
        <f>IF(J57='Drop downs'!$G$2,B57&amp;": "&amp;K57&amp;""," ")</f>
        <v xml:space="preserve"> </v>
      </c>
      <c r="T57" s="141" t="str">
        <f>IF(Strategic_Policy_02!E57='Drop downs'!$B$6,Strategic_Policy_02!B57&amp;": "&amp;Strategic_Policy_02!K57&amp;"","")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576"/>
      <c r="L58" s="476"/>
      <c r="M58" s="481"/>
      <c r="N58" s="455"/>
      <c r="R58" s="141"/>
      <c r="S58" s="141"/>
      <c r="T58" s="141"/>
    </row>
    <row r="59" spans="1:22" ht="52" x14ac:dyDescent="0.6">
      <c r="A59" s="470"/>
      <c r="B59" s="473"/>
      <c r="C59" s="142" t="s">
        <v>317</v>
      </c>
      <c r="D59" s="142" t="s">
        <v>185</v>
      </c>
      <c r="E59" s="476"/>
      <c r="F59" s="476"/>
      <c r="G59" s="478"/>
      <c r="H59" s="476"/>
      <c r="I59" s="571"/>
      <c r="J59" s="476"/>
      <c r="K59" s="576"/>
      <c r="L59" s="476"/>
      <c r="M59" s="481"/>
      <c r="N59" s="455"/>
      <c r="R59" s="141"/>
      <c r="S59" s="141"/>
      <c r="T59" s="141"/>
    </row>
    <row r="60" spans="1:22" ht="52" x14ac:dyDescent="0.6">
      <c r="A60" s="470"/>
      <c r="B60" s="473"/>
      <c r="C60" s="142" t="s">
        <v>318</v>
      </c>
      <c r="D60" s="142"/>
      <c r="E60" s="476"/>
      <c r="F60" s="476"/>
      <c r="G60" s="478"/>
      <c r="H60" s="476"/>
      <c r="I60" s="571"/>
      <c r="J60" s="476"/>
      <c r="K60" s="576"/>
      <c r="L60" s="476"/>
      <c r="M60" s="481"/>
      <c r="N60" s="455"/>
      <c r="R60" s="141"/>
      <c r="S60" s="141"/>
      <c r="T60" s="141"/>
    </row>
    <row r="61" spans="1:22" ht="26" x14ac:dyDescent="0.6">
      <c r="A61" s="470"/>
      <c r="B61" s="473"/>
      <c r="C61" s="142" t="s">
        <v>319</v>
      </c>
      <c r="D61" s="142"/>
      <c r="E61" s="476"/>
      <c r="F61" s="476"/>
      <c r="G61" s="478"/>
      <c r="H61" s="476"/>
      <c r="I61" s="571"/>
      <c r="J61" s="476"/>
      <c r="K61" s="576"/>
      <c r="L61" s="476"/>
      <c r="M61" s="481"/>
      <c r="N61" s="455"/>
      <c r="R61" s="141"/>
      <c r="S61" s="141"/>
      <c r="T61" s="141"/>
    </row>
    <row r="62" spans="1:22" ht="26" x14ac:dyDescent="0.6">
      <c r="A62" s="470"/>
      <c r="B62" s="473"/>
      <c r="C62" s="142" t="s">
        <v>320</v>
      </c>
      <c r="D62" s="142" t="s">
        <v>189</v>
      </c>
      <c r="E62" s="476"/>
      <c r="F62" s="476"/>
      <c r="G62" s="478"/>
      <c r="H62" s="476"/>
      <c r="I62" s="571"/>
      <c r="J62" s="476"/>
      <c r="K62" s="576"/>
      <c r="L62" s="476"/>
      <c r="M62" s="481"/>
      <c r="N62" s="455"/>
      <c r="R62" s="141"/>
      <c r="S62" s="141"/>
      <c r="T62" s="141"/>
    </row>
    <row r="63" spans="1:22" ht="78" x14ac:dyDescent="0.6">
      <c r="A63" s="470"/>
      <c r="B63" s="473"/>
      <c r="C63" s="142" t="s">
        <v>321</v>
      </c>
      <c r="D63" s="142" t="s">
        <v>189</v>
      </c>
      <c r="E63" s="476"/>
      <c r="F63" s="476"/>
      <c r="G63" s="478"/>
      <c r="H63" s="476"/>
      <c r="I63" s="571"/>
      <c r="J63" s="476"/>
      <c r="K63" s="576"/>
      <c r="L63" s="476"/>
      <c r="M63" s="481"/>
      <c r="N63" s="455"/>
      <c r="R63" s="141"/>
      <c r="S63" s="141"/>
      <c r="T63" s="141"/>
    </row>
    <row r="64" spans="1:22" ht="26.5" thickBot="1" x14ac:dyDescent="0.65">
      <c r="A64" s="471"/>
      <c r="B64" s="474"/>
      <c r="C64" s="143" t="s">
        <v>322</v>
      </c>
      <c r="D64" s="142" t="s">
        <v>189</v>
      </c>
      <c r="E64" s="428"/>
      <c r="F64" s="428"/>
      <c r="G64" s="479"/>
      <c r="H64" s="428"/>
      <c r="I64" s="574"/>
      <c r="J64" s="428"/>
      <c r="K64" s="577"/>
      <c r="L64" s="428"/>
      <c r="M64" s="482"/>
      <c r="N64" s="456"/>
      <c r="R64" s="141"/>
      <c r="S64" s="141"/>
      <c r="T64" s="141"/>
    </row>
    <row r="65" spans="1:22" ht="92.25" customHeight="1" x14ac:dyDescent="0.6">
      <c r="A65" s="469" t="s">
        <v>843</v>
      </c>
      <c r="B65" s="472" t="s">
        <v>111</v>
      </c>
      <c r="C65" s="147" t="s">
        <v>845</v>
      </c>
      <c r="D65" s="140" t="s">
        <v>185</v>
      </c>
      <c r="E65" s="475" t="s">
        <v>353</v>
      </c>
      <c r="F65" s="475" t="s">
        <v>398</v>
      </c>
      <c r="G65" s="477" t="s">
        <v>358</v>
      </c>
      <c r="H65" s="475" t="s">
        <v>478</v>
      </c>
      <c r="I65" s="573" t="s">
        <v>357</v>
      </c>
      <c r="J65" s="475" t="s">
        <v>249</v>
      </c>
      <c r="K65" s="649" t="s">
        <v>833</v>
      </c>
      <c r="L65" s="475" t="s">
        <v>189</v>
      </c>
      <c r="M65" s="480"/>
      <c r="N65" s="454"/>
      <c r="R65" s="141" t="str">
        <f>IF(OR(J65='Drop downs'!$G$7,J65='Drop downs'!$G$5), B65&amp;": "&amp;K65&amp;CHAR(10),"")</f>
        <v/>
      </c>
      <c r="S65" s="141" t="str">
        <f>IF(J65='Drop downs'!$G$2,B65&amp;": "&amp;K65&amp;""," ")</f>
        <v>IIA11: The policy supports the achievement of IIA11 through the conservation and enhancement of both designated and non-designated heritage assets. The policy takes a significance-based approach to the management of the historic environment. The social, cultural, economic and environmental benefits of heritage assets within the Borough should be promoted. Proposals will need to identify where they may affect heritage assets; applications that do have an impact must demonstrate compliance with wider development plan policies (National Planning Policy Framework and the London Plan 2021). Non-designated heritage assets will be continually reviewed for statutory and local designation. Developments that would improve access to, and understanding of heritage assets will be supported where the significance of the asset is conserved or enhanced. The deteriorated state of a heritage asset should not be taken into account when approving development. Restoration schemes and changes of use will be supported where they secure a long term future for the heritage asset. Therefore, a potential significant positive effect is recorded.</v>
      </c>
      <c r="T65" s="141" t="str">
        <f>IF(Strategic_Policy_02!E65='Drop downs'!$B$6,Strategic_Policy_02!B65&amp;": "&amp;Strategic_Policy_02!K65&amp;"","")</f>
        <v/>
      </c>
      <c r="U65" s="126" t="str">
        <f t="shared" si="0"/>
        <v/>
      </c>
      <c r="V65" s="126" t="str">
        <f>IF(N65&gt;0,B65&amp;":"&amp;N65&amp;"
","")</f>
        <v/>
      </c>
    </row>
    <row r="66" spans="1:22" ht="182.25" customHeight="1" x14ac:dyDescent="0.6">
      <c r="A66" s="470"/>
      <c r="B66" s="473"/>
      <c r="C66" s="148" t="s">
        <v>325</v>
      </c>
      <c r="D66" s="142" t="s">
        <v>185</v>
      </c>
      <c r="E66" s="476"/>
      <c r="F66" s="476"/>
      <c r="G66" s="478"/>
      <c r="H66" s="476"/>
      <c r="I66" s="571"/>
      <c r="J66" s="476"/>
      <c r="K66" s="615"/>
      <c r="L66" s="476"/>
      <c r="M66" s="481"/>
      <c r="N66" s="455"/>
      <c r="R66" s="141"/>
      <c r="S66" s="141"/>
      <c r="T66" s="141"/>
    </row>
    <row r="67" spans="1:22" ht="104" x14ac:dyDescent="0.6">
      <c r="A67" s="470"/>
      <c r="B67" s="473"/>
      <c r="C67" s="148" t="s">
        <v>326</v>
      </c>
      <c r="D67" s="142" t="s">
        <v>185</v>
      </c>
      <c r="E67" s="476"/>
      <c r="F67" s="476"/>
      <c r="G67" s="478"/>
      <c r="H67" s="476"/>
      <c r="I67" s="571"/>
      <c r="J67" s="476"/>
      <c r="K67" s="615"/>
      <c r="L67" s="476"/>
      <c r="M67" s="481"/>
      <c r="N67" s="455"/>
      <c r="R67" s="141"/>
      <c r="S67" s="141"/>
      <c r="T67" s="141"/>
    </row>
    <row r="68" spans="1:22" ht="97.5" customHeight="1" x14ac:dyDescent="0.6">
      <c r="A68" s="470"/>
      <c r="B68" s="473"/>
      <c r="C68" s="148" t="s">
        <v>327</v>
      </c>
      <c r="D68" s="142" t="s">
        <v>185</v>
      </c>
      <c r="E68" s="476"/>
      <c r="F68" s="476"/>
      <c r="G68" s="478"/>
      <c r="H68" s="476"/>
      <c r="I68" s="571"/>
      <c r="J68" s="476"/>
      <c r="K68" s="615"/>
      <c r="L68" s="476"/>
      <c r="M68" s="481"/>
      <c r="N68" s="455"/>
      <c r="R68" s="141"/>
      <c r="S68" s="141"/>
      <c r="T68" s="141"/>
    </row>
    <row r="69" spans="1:22" ht="93.75" customHeight="1" x14ac:dyDescent="0.6">
      <c r="A69" s="470"/>
      <c r="B69" s="473"/>
      <c r="C69" s="148" t="s">
        <v>846</v>
      </c>
      <c r="D69" s="142" t="s">
        <v>185</v>
      </c>
      <c r="E69" s="476"/>
      <c r="F69" s="476"/>
      <c r="G69" s="478"/>
      <c r="H69" s="476"/>
      <c r="I69" s="571"/>
      <c r="J69" s="476"/>
      <c r="K69" s="615"/>
      <c r="L69" s="476"/>
      <c r="M69" s="481"/>
      <c r="N69" s="455"/>
      <c r="R69" s="141"/>
      <c r="S69" s="141"/>
      <c r="T69" s="141"/>
    </row>
    <row r="70" spans="1:22" ht="112.5" customHeight="1" x14ac:dyDescent="0.6">
      <c r="A70" s="470"/>
      <c r="B70" s="473"/>
      <c r="C70" s="148" t="s">
        <v>329</v>
      </c>
      <c r="D70" s="142" t="s">
        <v>185</v>
      </c>
      <c r="E70" s="476"/>
      <c r="F70" s="476"/>
      <c r="G70" s="478"/>
      <c r="H70" s="476"/>
      <c r="I70" s="571"/>
      <c r="J70" s="476"/>
      <c r="K70" s="615"/>
      <c r="L70" s="476"/>
      <c r="M70" s="481"/>
      <c r="N70" s="455"/>
      <c r="R70" s="141"/>
      <c r="S70" s="141"/>
      <c r="T70" s="141"/>
    </row>
    <row r="71" spans="1:22" ht="145.5" customHeight="1" thickBot="1" x14ac:dyDescent="0.65">
      <c r="A71" s="471"/>
      <c r="B71" s="474"/>
      <c r="C71" s="156" t="s">
        <v>330</v>
      </c>
      <c r="D71" s="142" t="s">
        <v>185</v>
      </c>
      <c r="E71" s="428"/>
      <c r="F71" s="428"/>
      <c r="G71" s="479"/>
      <c r="H71" s="428"/>
      <c r="I71" s="574"/>
      <c r="J71" s="428"/>
      <c r="K71" s="616"/>
      <c r="L71" s="428"/>
      <c r="M71" s="482"/>
      <c r="N71" s="456"/>
      <c r="R71" s="141"/>
      <c r="S71" s="141"/>
      <c r="T71" s="141"/>
    </row>
    <row r="72" spans="1:22" ht="101.25" customHeight="1" x14ac:dyDescent="0.6">
      <c r="A72" s="469" t="s">
        <v>331</v>
      </c>
      <c r="B72" s="472" t="s">
        <v>112</v>
      </c>
      <c r="C72" s="147" t="s">
        <v>332</v>
      </c>
      <c r="D72" s="140" t="s">
        <v>185</v>
      </c>
      <c r="E72" s="475" t="s">
        <v>353</v>
      </c>
      <c r="F72" s="475" t="s">
        <v>354</v>
      </c>
      <c r="G72" s="477" t="s">
        <v>358</v>
      </c>
      <c r="H72" s="475" t="s">
        <v>478</v>
      </c>
      <c r="I72" s="573" t="s">
        <v>357</v>
      </c>
      <c r="J72" s="475" t="s">
        <v>119</v>
      </c>
      <c r="K72" s="532" t="s">
        <v>966</v>
      </c>
      <c r="L72" s="475" t="s">
        <v>189</v>
      </c>
      <c r="M72" s="480"/>
      <c r="N72" s="454"/>
      <c r="R72" s="141" t="str">
        <f>IF(OR(J72='Drop downs'!$G$7,J72='Drop downs'!$G$5), B72&amp;": "&amp;K72&amp;CHAR(10),"")</f>
        <v/>
      </c>
      <c r="S72" s="141" t="str">
        <f>IF(J72='Drop downs'!$G$2,B72&amp;": "&amp;K72&amp;""," ")</f>
        <v xml:space="preserve"> </v>
      </c>
      <c r="T72" s="141" t="str">
        <f>IF(Strategic_Policy_02!E72='Drop downs'!$B$6,Strategic_Policy_02!B72&amp;": "&amp;Strategic_Policy_02!K72&amp;"","")</f>
        <v/>
      </c>
      <c r="U72" s="126" t="str">
        <f t="shared" si="0"/>
        <v/>
      </c>
      <c r="V72" s="126" t="str">
        <f>IF(N72&gt;0,B72&amp;":"&amp;N72&amp;"
","")</f>
        <v/>
      </c>
    </row>
    <row r="73" spans="1:22" ht="63.75" customHeight="1" x14ac:dyDescent="0.6">
      <c r="A73" s="470"/>
      <c r="B73" s="473"/>
      <c r="C73" s="148" t="s">
        <v>333</v>
      </c>
      <c r="D73" s="142" t="s">
        <v>189</v>
      </c>
      <c r="E73" s="476"/>
      <c r="F73" s="476"/>
      <c r="G73" s="478"/>
      <c r="H73" s="476"/>
      <c r="I73" s="571"/>
      <c r="J73" s="476"/>
      <c r="K73" s="530"/>
      <c r="L73" s="476"/>
      <c r="M73" s="481"/>
      <c r="N73" s="455"/>
      <c r="R73" s="141"/>
      <c r="S73" s="141"/>
      <c r="T73" s="141"/>
    </row>
    <row r="74" spans="1:22" ht="52" x14ac:dyDescent="0.6">
      <c r="A74" s="470"/>
      <c r="B74" s="473"/>
      <c r="C74" s="148" t="s">
        <v>334</v>
      </c>
      <c r="D74" s="142" t="s">
        <v>189</v>
      </c>
      <c r="E74" s="476"/>
      <c r="F74" s="476"/>
      <c r="G74" s="478"/>
      <c r="H74" s="476"/>
      <c r="I74" s="571"/>
      <c r="J74" s="476"/>
      <c r="K74" s="530"/>
      <c r="L74" s="476"/>
      <c r="M74" s="481"/>
      <c r="N74" s="455"/>
      <c r="R74" s="141"/>
      <c r="S74" s="141"/>
      <c r="T74" s="141"/>
    </row>
    <row r="75" spans="1:22" ht="51" customHeight="1" x14ac:dyDescent="0.6">
      <c r="A75" s="470"/>
      <c r="B75" s="473"/>
      <c r="C75" s="148" t="s">
        <v>335</v>
      </c>
      <c r="D75" s="142" t="s">
        <v>185</v>
      </c>
      <c r="E75" s="476"/>
      <c r="F75" s="476"/>
      <c r="G75" s="478"/>
      <c r="H75" s="476"/>
      <c r="I75" s="571"/>
      <c r="J75" s="476"/>
      <c r="K75" s="530"/>
      <c r="L75" s="476"/>
      <c r="M75" s="481"/>
      <c r="N75" s="455"/>
      <c r="R75" s="141"/>
      <c r="S75" s="141"/>
      <c r="T75" s="141"/>
    </row>
    <row r="76" spans="1:22" ht="26.5" thickBot="1" x14ac:dyDescent="0.65">
      <c r="A76" s="517"/>
      <c r="B76" s="474"/>
      <c r="C76" s="157" t="s">
        <v>336</v>
      </c>
      <c r="D76" s="165" t="s">
        <v>185</v>
      </c>
      <c r="E76" s="483"/>
      <c r="F76" s="483"/>
      <c r="G76" s="519"/>
      <c r="H76" s="483"/>
      <c r="I76" s="572"/>
      <c r="J76" s="483"/>
      <c r="K76" s="531"/>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IF(Strategic_Policy_02!E77='Drop downs'!$B$6,Strategic_Policy_02!B77&amp;": "&amp;Strategic_Policy_02!K77&amp;"","")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45"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70"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IF(Strategic_Policy_02!E84='Drop downs'!$B$6,Strategic_Policy_02!B84&amp;": "&amp;Strategic_Policy_02!K84&amp;"","")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52"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45"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150.75" customHeight="1" x14ac:dyDescent="0.6">
      <c r="A92" s="449" t="str">
        <f>S8&amp;S18&amp;S20&amp;S28&amp;S36&amp;S42&amp;S47&amp;S48&amp;S49&amp;S54&amp;S57&amp;S65&amp;S72&amp;S77&amp;S84&amp;S87</f>
        <v xml:space="preserve">           IIA11: The policy supports the achievement of IIA11 through the conservation and enhancement of both designated and non-designated heritage assets. The policy takes a significance-based approach to the management of the historic environment. The social, cultural, economic and environmental benefits of heritage assets within the Borough should be promoted. Proposals will need to identify where they may affect heritage assets; applications that do have an impact must demonstrate compliance with wider development plan policies (National Planning Policy Framework and the London Plan 2021). Non-designated heritage assets will be continually reviewed for statutory and local designation. Developments that would improve access to, and understanding of heritage assets will be supported where the significance of the asset is conserved or enhanced. The deteriorated state of a heritage asset should not be taken into account when approving development. Restoration schemes and changes of use will be supported where they secure a long term future for the heritage asset.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EEKrQExb8dSdo89QH1PGg0Hi/QHquvZiOXk5cxd9qcgS2Dn50abLLJZqi6FH40VaNygpWAYtqabjs8SZkcTfCw==" saltValue="S2673wquT3De7k02Xw8dT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280" priority="14">
      <formula>$D50="No"</formula>
    </cfRule>
  </conditionalFormatting>
  <conditionalFormatting sqref="C8:D87">
    <cfRule type="expression" dxfId="2279" priority="13">
      <formula>$D8="No"</formula>
    </cfRule>
  </conditionalFormatting>
  <conditionalFormatting sqref="J8 J18">
    <cfRule type="cellIs" dxfId="2278" priority="11" operator="equal">
      <formula>"Minor Positive"</formula>
    </cfRule>
    <cfRule type="cellIs" dxfId="2277" priority="7" operator="equal">
      <formula>"Significant Negative"</formula>
    </cfRule>
    <cfRule type="cellIs" dxfId="2276" priority="8" operator="equal">
      <formula>"Minor Negative"</formula>
    </cfRule>
    <cfRule type="cellIs" dxfId="2275" priority="9" operator="equal">
      <formula>"Uncertain"</formula>
    </cfRule>
    <cfRule type="cellIs" dxfId="2274" priority="10" operator="equal">
      <formula>"Neutral"</formula>
    </cfRule>
    <cfRule type="cellIs" dxfId="2273" priority="12" operator="equal">
      <formula>"Significant Positive"</formula>
    </cfRule>
  </conditionalFormatting>
  <conditionalFormatting sqref="J20">
    <cfRule type="cellIs" dxfId="2272" priority="2" operator="equal">
      <formula>"Minor Negative"</formula>
    </cfRule>
    <cfRule type="cellIs" dxfId="2271" priority="3" operator="equal">
      <formula>"Uncertain"</formula>
    </cfRule>
    <cfRule type="cellIs" dxfId="2270" priority="4" operator="equal">
      <formula>"Neutral"</formula>
    </cfRule>
    <cfRule type="cellIs" dxfId="2269" priority="5" operator="equal">
      <formula>"Minor Positive"</formula>
    </cfRule>
    <cfRule type="cellIs" dxfId="2268" priority="1" operator="equal">
      <formula>"Significant Negative"</formula>
    </cfRule>
    <cfRule type="cellIs" dxfId="2267" priority="6" operator="equal">
      <formula>"Significant Positive"</formula>
    </cfRule>
  </conditionalFormatting>
  <conditionalFormatting sqref="J28 J49 J57 J65 J72 J77 J84">
    <cfRule type="cellIs" dxfId="2266" priority="49" operator="equal">
      <formula>"Neutral"</formula>
    </cfRule>
    <cfRule type="cellIs" dxfId="2265" priority="50" operator="equal">
      <formula>"Minor Positive"</formula>
    </cfRule>
    <cfRule type="cellIs" dxfId="2264" priority="51" operator="equal">
      <formula>"Significant Positive"</formula>
    </cfRule>
    <cfRule type="cellIs" dxfId="2263" priority="46" operator="equal">
      <formula>"Significant Negative"</formula>
    </cfRule>
    <cfRule type="cellIs" dxfId="2262" priority="47" operator="equal">
      <formula>"Minor Negative"</formula>
    </cfRule>
    <cfRule type="cellIs" dxfId="2261" priority="48" operator="equal">
      <formula>"Uncertain"</formula>
    </cfRule>
  </conditionalFormatting>
  <conditionalFormatting sqref="J36">
    <cfRule type="cellIs" dxfId="2260" priority="29" operator="equal">
      <formula>"Minor Negative"</formula>
    </cfRule>
    <cfRule type="cellIs" dxfId="2259" priority="30" operator="equal">
      <formula>"Uncertain"</formula>
    </cfRule>
    <cfRule type="cellIs" dxfId="2258" priority="31" operator="equal">
      <formula>"Neutral"</formula>
    </cfRule>
    <cfRule type="cellIs" dxfId="2257" priority="32" operator="equal">
      <formula>"Minor Positive"</formula>
    </cfRule>
    <cfRule type="cellIs" dxfId="2256" priority="33" operator="equal">
      <formula>"Significant Positive"</formula>
    </cfRule>
    <cfRule type="cellIs" dxfId="2255" priority="28" operator="equal">
      <formula>"Significant Negative"</formula>
    </cfRule>
  </conditionalFormatting>
  <conditionalFormatting sqref="J42">
    <cfRule type="cellIs" dxfId="2254" priority="22" operator="equal">
      <formula>"Significant Negative"</formula>
    </cfRule>
    <cfRule type="cellIs" dxfId="2253" priority="23" operator="equal">
      <formula>"Minor Negative"</formula>
    </cfRule>
    <cfRule type="cellIs" dxfId="2252" priority="25" operator="equal">
      <formula>"Neutral"</formula>
    </cfRule>
    <cfRule type="cellIs" dxfId="2251" priority="24" operator="equal">
      <formula>"Uncertain"</formula>
    </cfRule>
    <cfRule type="cellIs" dxfId="2250" priority="26" operator="equal">
      <formula>"Minor Positive"</formula>
    </cfRule>
    <cfRule type="cellIs" dxfId="2249" priority="27" operator="equal">
      <formula>"Significant Positive"</formula>
    </cfRule>
  </conditionalFormatting>
  <conditionalFormatting sqref="J47">
    <cfRule type="cellIs" dxfId="2248" priority="40" operator="equal">
      <formula>"Significant Negative"</formula>
    </cfRule>
    <cfRule type="cellIs" dxfId="2247" priority="42" operator="equal">
      <formula>"Uncertain"</formula>
    </cfRule>
    <cfRule type="cellIs" dxfId="2246" priority="43" operator="equal">
      <formula>"Neutral"</formula>
    </cfRule>
    <cfRule type="cellIs" dxfId="2245" priority="44" operator="equal">
      <formula>"Minor Positive"</formula>
    </cfRule>
    <cfRule type="cellIs" dxfId="2244" priority="45" operator="equal">
      <formula>"Significant Positive"</formula>
    </cfRule>
    <cfRule type="cellIs" dxfId="2243" priority="41" operator="equal">
      <formula>"Minor Negative"</formula>
    </cfRule>
  </conditionalFormatting>
  <conditionalFormatting sqref="J54">
    <cfRule type="cellIs" dxfId="2242" priority="16" operator="equal">
      <formula>"Significant Negative"</formula>
    </cfRule>
    <cfRule type="cellIs" dxfId="2241" priority="17" operator="equal">
      <formula>"Minor Negative"</formula>
    </cfRule>
    <cfRule type="cellIs" dxfId="2240" priority="18" operator="equal">
      <formula>"Uncertain"</formula>
    </cfRule>
    <cfRule type="cellIs" dxfId="2239" priority="20" operator="equal">
      <formula>"Minor Positive"</formula>
    </cfRule>
    <cfRule type="cellIs" dxfId="2238" priority="21" operator="equal">
      <formula>"Significant Positive"</formula>
    </cfRule>
    <cfRule type="cellIs" dxfId="2237" priority="19"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8403B6E-7583-4CC5-9198-5F5D8DADA928}">
          <x14:formula1>
            <xm:f>'Drop downs'!$J$2:$J$3</xm:f>
          </x14:formula1>
          <xm:sqref>L8 L18 L20 L28 L36 L42 L84 L54 L57 L65 L72 L77 L47 L49</xm:sqref>
        </x14:dataValidation>
        <x14:dataValidation type="list" allowBlank="1" showInputMessage="1" showErrorMessage="1" xr:uid="{58AE8A7A-EAC6-4FB0-8545-5651389EAEA7}">
          <x14:formula1>
            <xm:f>'Drop downs'!$B$2:$B$4</xm:f>
          </x14:formula1>
          <xm:sqref>E77 E47 E49 E28 E36 E42 E84 E54 E57 E65 E72 E8 E18 E20</xm:sqref>
        </x14:dataValidation>
        <x14:dataValidation type="list" allowBlank="1" showInputMessage="1" showErrorMessage="1" xr:uid="{57AD4D92-3A7F-4EF9-BFBB-0C735CC93F01}">
          <x14:formula1>
            <xm:f>'Drop downs'!$C$2:$C$5</xm:f>
          </x14:formula1>
          <xm:sqref>F77 F47 F49 F28 F36 F42 F84 F54 F57 F65 F72 F8 F18 F20</xm:sqref>
        </x14:dataValidation>
        <x14:dataValidation type="list" allowBlank="1" showInputMessage="1" showErrorMessage="1" xr:uid="{89DD09B3-0CDE-4D0B-BC6C-7E7CF0E1FFA7}">
          <x14:formula1>
            <xm:f>'Drop downs'!$D$2:$D$7</xm:f>
          </x14:formula1>
          <xm:sqref>G77 G47 G49 G28 G36 G42 G84 G54 G57 G65 G72 G8 G18 G20</xm:sqref>
        </x14:dataValidation>
        <x14:dataValidation type="list" allowBlank="1" showInputMessage="1" showErrorMessage="1" xr:uid="{51FDD499-11F0-4BC1-886C-02DB61F0667C}">
          <x14:formula1>
            <xm:f>'Drop downs'!$E$2:$E$6</xm:f>
          </x14:formula1>
          <xm:sqref>H77 H47 H49 H28 H36 H42 H84 H54 H57 H65 H72 H8 H18 H20</xm:sqref>
        </x14:dataValidation>
        <x14:dataValidation type="list" allowBlank="1" showInputMessage="1" showErrorMessage="1" xr:uid="{812E27AA-87D2-492B-A8A5-E16A6C28F9C3}">
          <x14:formula1>
            <xm:f>'Drop downs'!$F$2:$F$6</xm:f>
          </x14:formula1>
          <xm:sqref>I77 I47 I49 I28 I36 I42 I84 I54 I57 I65 I72 I8 I18 I20</xm:sqref>
        </x14:dataValidation>
        <x14:dataValidation type="list" allowBlank="1" showInputMessage="1" showErrorMessage="1" xr:uid="{A92AB842-8DD0-45E6-B6CB-B63F89AF47C8}">
          <x14:formula1>
            <xm:f>'Drop downs'!$G$2:$G$7</xm:f>
          </x14:formula1>
          <xm:sqref>J77 J47 J49 J28 J36 J42 J84 J54 J57 J65 J72 J8 J18 J20</xm:sqref>
        </x14:dataValidation>
        <x14:dataValidation type="list" allowBlank="1" showInputMessage="1" showErrorMessage="1" xr:uid="{CC0E6997-00B1-4E79-9F08-36191DB330E7}">
          <x14:formula1>
            <xm:f>'Drop downs'!$A$2:$A$3</xm:f>
          </x14:formula1>
          <xm:sqref>D8:D87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FAFA-29CF-41A2-B1CC-AF5D780AA407}">
  <sheetPr codeName="Sheet152"/>
  <dimension ref="A1:U20"/>
  <sheetViews>
    <sheetView showGridLines="0" zoomScaleNormal="100" workbookViewId="0">
      <selection activeCell="I49" sqref="I49:I53"/>
    </sheetView>
  </sheetViews>
  <sheetFormatPr defaultRowHeight="14.5" x14ac:dyDescent="0.35"/>
  <cols>
    <col min="1" max="1" width="39.453125" customWidth="1"/>
    <col min="2" max="2" width="7.453125" hidden="1" customWidth="1"/>
    <col min="3" max="3" width="58.54296875" customWidth="1"/>
    <col min="4" max="4" width="23.54296875" customWidth="1"/>
    <col min="5" max="5" width="9.453125" customWidth="1"/>
    <col min="6" max="6" width="11.54296875" customWidth="1"/>
    <col min="7" max="7" width="9.54296875" customWidth="1"/>
    <col min="8" max="8" width="10" customWidth="1"/>
    <col min="9" max="9" width="14.453125" customWidth="1"/>
    <col min="10" max="10" width="16.54296875" customWidth="1"/>
    <col min="11" max="11" width="56.453125" customWidth="1"/>
    <col min="12" max="12" width="43" customWidth="1"/>
    <col min="13" max="13" width="42.54296875" customWidth="1"/>
    <col min="14" max="14" width="9.453125"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ht="18.5" x14ac:dyDescent="0.45">
      <c r="A1" s="28" t="s">
        <v>19</v>
      </c>
    </row>
    <row r="2" spans="1:21" x14ac:dyDescent="0.35">
      <c r="I2" s="8"/>
      <c r="J2" s="8"/>
      <c r="K2" s="8"/>
    </row>
    <row r="3" spans="1:21" x14ac:dyDescent="0.35">
      <c r="A3" s="72" t="s">
        <v>20</v>
      </c>
      <c r="C3" s="284"/>
      <c r="D3" s="285"/>
      <c r="E3" s="285"/>
      <c r="F3" s="286"/>
      <c r="G3" s="17"/>
      <c r="I3" s="8"/>
      <c r="J3" s="8"/>
      <c r="K3" s="8"/>
      <c r="Q3" s="8"/>
    </row>
    <row r="4" spans="1:21" x14ac:dyDescent="0.35">
      <c r="A4" s="72" t="s">
        <v>21</v>
      </c>
      <c r="B4" s="9"/>
      <c r="C4" s="287"/>
      <c r="D4" s="287"/>
      <c r="E4" s="287"/>
      <c r="F4" s="288"/>
      <c r="I4" s="8"/>
      <c r="J4" s="8"/>
      <c r="K4" s="8"/>
      <c r="Q4" s="8"/>
    </row>
    <row r="5" spans="1:21" x14ac:dyDescent="0.35">
      <c r="A5" s="73" t="s">
        <v>22</v>
      </c>
      <c r="B5" s="13"/>
      <c r="C5" s="287"/>
      <c r="D5" s="287"/>
      <c r="E5" s="287"/>
      <c r="F5" s="288"/>
      <c r="I5" s="8"/>
      <c r="J5" s="8"/>
      <c r="K5" s="8"/>
      <c r="Q5" s="8"/>
    </row>
    <row r="6" spans="1:21" x14ac:dyDescent="0.35">
      <c r="A6" s="73" t="s">
        <v>23</v>
      </c>
      <c r="B6" s="13"/>
      <c r="C6" s="287"/>
      <c r="D6" s="287"/>
      <c r="E6" s="287"/>
      <c r="F6" s="288"/>
      <c r="I6" s="8"/>
      <c r="J6" s="8"/>
      <c r="K6" s="8"/>
      <c r="Q6" s="8"/>
    </row>
    <row r="8" spans="1:21" ht="30.75" customHeight="1" x14ac:dyDescent="0.35">
      <c r="A8" s="283" t="s">
        <v>24</v>
      </c>
      <c r="B8" s="283"/>
      <c r="C8" s="283"/>
      <c r="D8" s="283"/>
      <c r="E8" s="282" t="s">
        <v>25</v>
      </c>
      <c r="F8" s="282"/>
      <c r="G8" s="282"/>
      <c r="H8" s="282"/>
      <c r="I8" s="282"/>
      <c r="J8" s="282"/>
      <c r="K8" s="282"/>
      <c r="L8" s="282"/>
      <c r="M8" s="282"/>
      <c r="Q8" s="19"/>
      <c r="R8" s="19"/>
      <c r="S8" s="19"/>
      <c r="T8" s="19"/>
      <c r="U8" s="19"/>
    </row>
    <row r="9" spans="1:21" ht="43.5" x14ac:dyDescent="0.35">
      <c r="A9" s="71" t="s">
        <v>26</v>
      </c>
      <c r="B9" s="71" t="s">
        <v>27</v>
      </c>
      <c r="C9" s="71" t="s">
        <v>28</v>
      </c>
      <c r="D9" s="71" t="s">
        <v>29</v>
      </c>
      <c r="E9" s="71" t="s">
        <v>30</v>
      </c>
      <c r="F9" s="71" t="s">
        <v>31</v>
      </c>
      <c r="G9" s="71" t="s">
        <v>32</v>
      </c>
      <c r="H9" s="71" t="s">
        <v>33</v>
      </c>
      <c r="I9" s="71" t="s">
        <v>34</v>
      </c>
      <c r="J9" s="71" t="s">
        <v>35</v>
      </c>
      <c r="K9" s="71" t="s">
        <v>36</v>
      </c>
      <c r="L9" s="71" t="s">
        <v>37</v>
      </c>
      <c r="M9" s="71" t="s">
        <v>38</v>
      </c>
      <c r="Q9" s="1" t="s">
        <v>39</v>
      </c>
      <c r="R9" s="2" t="str">
        <f>A12</f>
        <v>Significant Negative and Uncertain Effects</v>
      </c>
      <c r="S9" s="2" t="str">
        <f>A14</f>
        <v>Significant Positive Effects</v>
      </c>
      <c r="T9" s="2" t="str">
        <f>A16</f>
        <v>Potential Cumulative Effects Identified</v>
      </c>
    </row>
    <row r="10" spans="1:21" ht="153" customHeight="1" x14ac:dyDescent="0.35">
      <c r="A10" s="3" t="s">
        <v>40</v>
      </c>
      <c r="B10" s="3" t="s">
        <v>41</v>
      </c>
      <c r="C10" s="25" t="s">
        <v>779</v>
      </c>
      <c r="D10" s="3" t="s">
        <v>42</v>
      </c>
      <c r="E10" s="278" t="s">
        <v>43</v>
      </c>
      <c r="F10" s="279"/>
      <c r="G10" s="279"/>
      <c r="H10" s="279"/>
      <c r="I10" s="280"/>
      <c r="J10" s="15" t="s">
        <v>44</v>
      </c>
      <c r="K10" s="15" t="s">
        <v>45</v>
      </c>
      <c r="L10" s="24" t="s">
        <v>46</v>
      </c>
      <c r="M10" s="15" t="s">
        <v>47</v>
      </c>
      <c r="Q10" s="10" t="e">
        <f>MATCH($C$3,#REF!, 0)</f>
        <v>#REF!</v>
      </c>
      <c r="R10" s="12" t="str">
        <f>IF(E10='Drop downs'!$B$6,"",IF(OR(J10='Drop downs'!$G$7, J10='Drop downs'!$G$5),Methodology!B10&amp;": "&amp;Methodology!K10&amp;"", ""))</f>
        <v/>
      </c>
      <c r="S10" s="12" t="str">
        <f>IF(E10='Drop downs'!$B$6,"",IF(OR(J10='Drop downs'!$G$2), Methodology!B10&amp;": "&amp;Methodology!K10&amp;"", ""))</f>
        <v/>
      </c>
      <c r="T10" s="12" t="str">
        <f>IF(Methodology!E10='Drop downs'!$B$6,Methodology!B10&amp;": "&amp;Methodology!K10&amp;"","")</f>
        <v/>
      </c>
    </row>
    <row r="12" spans="1:21" x14ac:dyDescent="0.35">
      <c r="A12" s="276" t="s">
        <v>48</v>
      </c>
      <c r="B12" s="276"/>
      <c r="C12" s="276"/>
      <c r="D12" s="276"/>
      <c r="E12" s="276"/>
      <c r="F12" s="276"/>
      <c r="G12" s="276"/>
      <c r="H12" s="276"/>
      <c r="I12" s="276"/>
      <c r="J12" s="276"/>
      <c r="K12" s="276"/>
      <c r="L12" s="276"/>
      <c r="M12" s="276"/>
      <c r="Q12" s="2"/>
    </row>
    <row r="13" spans="1:21" s="2" customFormat="1" ht="40.4" customHeight="1" x14ac:dyDescent="0.35">
      <c r="A13" s="281" t="s">
        <v>49</v>
      </c>
      <c r="B13" s="281"/>
      <c r="C13" s="281"/>
      <c r="D13" s="281"/>
      <c r="E13" s="281"/>
      <c r="F13" s="281"/>
      <c r="G13" s="281"/>
      <c r="H13" s="281"/>
      <c r="I13" s="281"/>
      <c r="J13" s="281"/>
      <c r="K13" s="281"/>
      <c r="L13" s="281"/>
      <c r="M13" s="281"/>
    </row>
    <row r="14" spans="1:21" x14ac:dyDescent="0.35">
      <c r="A14" s="276" t="s">
        <v>50</v>
      </c>
      <c r="B14" s="276"/>
      <c r="C14" s="276"/>
      <c r="D14" s="276"/>
      <c r="E14" s="276"/>
      <c r="F14" s="276"/>
      <c r="G14" s="276"/>
      <c r="H14" s="276"/>
      <c r="I14" s="276"/>
      <c r="J14" s="276"/>
      <c r="K14" s="276"/>
      <c r="L14" s="276"/>
      <c r="M14" s="276"/>
      <c r="Q14" s="2"/>
    </row>
    <row r="15" spans="1:21" ht="40.4" customHeight="1" x14ac:dyDescent="0.35">
      <c r="A15" s="281" t="s">
        <v>51</v>
      </c>
      <c r="B15" s="281"/>
      <c r="C15" s="281"/>
      <c r="D15" s="281"/>
      <c r="E15" s="281"/>
      <c r="F15" s="281"/>
      <c r="G15" s="281"/>
      <c r="H15" s="281"/>
      <c r="I15" s="281"/>
      <c r="J15" s="281"/>
      <c r="K15" s="281"/>
      <c r="L15" s="281"/>
      <c r="M15" s="281"/>
      <c r="Q15" s="2"/>
    </row>
    <row r="16" spans="1:21" x14ac:dyDescent="0.35">
      <c r="A16" s="276" t="s">
        <v>52</v>
      </c>
      <c r="B16" s="276"/>
      <c r="C16" s="276"/>
      <c r="D16" s="276"/>
      <c r="E16" s="276"/>
      <c r="F16" s="276"/>
      <c r="G16" s="276"/>
      <c r="H16" s="276"/>
      <c r="I16" s="276"/>
      <c r="J16" s="276"/>
      <c r="K16" s="276"/>
      <c r="L16" s="276"/>
      <c r="M16" s="276"/>
      <c r="Q16" s="2"/>
    </row>
    <row r="17" spans="1:17" ht="40.4" customHeight="1" x14ac:dyDescent="0.35">
      <c r="A17" s="277" t="s">
        <v>53</v>
      </c>
      <c r="B17" s="277"/>
      <c r="C17" s="277"/>
      <c r="D17" s="277"/>
      <c r="E17" s="277"/>
      <c r="F17" s="277"/>
      <c r="G17" s="277"/>
      <c r="H17" s="277"/>
      <c r="I17" s="277"/>
      <c r="J17" s="277"/>
      <c r="K17" s="277"/>
      <c r="L17" s="277"/>
      <c r="M17" s="277"/>
      <c r="Q17" s="2"/>
    </row>
    <row r="18" spans="1:17" x14ac:dyDescent="0.35">
      <c r="A18" s="276" t="s">
        <v>54</v>
      </c>
      <c r="B18" s="276"/>
      <c r="C18" s="276"/>
      <c r="D18" s="276"/>
      <c r="E18" s="276"/>
      <c r="F18" s="276"/>
      <c r="G18" s="276"/>
      <c r="H18" s="276"/>
      <c r="I18" s="276"/>
      <c r="J18" s="276"/>
      <c r="K18" s="276"/>
      <c r="L18" s="276"/>
      <c r="M18" s="276"/>
      <c r="Q18" s="2"/>
    </row>
    <row r="19" spans="1:17" ht="40.4" customHeight="1" x14ac:dyDescent="0.35">
      <c r="A19" s="277" t="s">
        <v>55</v>
      </c>
      <c r="B19" s="277"/>
      <c r="C19" s="277"/>
      <c r="D19" s="277"/>
      <c r="E19" s="277"/>
      <c r="F19" s="277"/>
      <c r="G19" s="277"/>
      <c r="H19" s="277"/>
      <c r="I19" s="277"/>
      <c r="J19" s="277"/>
      <c r="K19" s="277"/>
      <c r="L19" s="277"/>
      <c r="M19" s="277"/>
      <c r="Q19" s="2"/>
    </row>
    <row r="20" spans="1:17" x14ac:dyDescent="0.35">
      <c r="Q20" s="2"/>
    </row>
  </sheetData>
  <sheetProtection algorithmName="SHA-512" hashValue="/CXVumRNgqALIPRyZgb2/8L1FlmCgOSrhtiTrVG2Gs0AuSqeh+cj+1cpDvtzP1Vgsv7IKtbXhtHOl9YxLYQewA==" saltValue="IwBQM1XbTWbVvl6cv6nfRQ==" spinCount="100000" sheet="1" objects="1" scenarios="1"/>
  <autoFilter ref="A9:M10" xr:uid="{D2C47CAF-421C-4D58-AA7A-22430CCF83D7}"/>
  <mergeCells count="15">
    <mergeCell ref="E8:M8"/>
    <mergeCell ref="A8:D8"/>
    <mergeCell ref="C3:F3"/>
    <mergeCell ref="C4:F4"/>
    <mergeCell ref="C5:F5"/>
    <mergeCell ref="C6:F6"/>
    <mergeCell ref="A16:M16"/>
    <mergeCell ref="A17:M17"/>
    <mergeCell ref="A18:M18"/>
    <mergeCell ref="A19:M19"/>
    <mergeCell ref="E10:I10"/>
    <mergeCell ref="A12:M12"/>
    <mergeCell ref="A13:M13"/>
    <mergeCell ref="A14:M14"/>
    <mergeCell ref="A15:M15"/>
  </mergeCells>
  <conditionalFormatting sqref="J10">
    <cfRule type="cellIs" dxfId="3388" priority="10" operator="equal">
      <formula>"Significant Negative"</formula>
    </cfRule>
    <cfRule type="cellIs" dxfId="3387" priority="11" operator="equal">
      <formula>"Minor Negative"</formula>
    </cfRule>
    <cfRule type="cellIs" dxfId="3386" priority="12" operator="equal">
      <formula>"Uncertain"</formula>
    </cfRule>
    <cfRule type="cellIs" dxfId="3385" priority="13" operator="equal">
      <formula>"Neutral"</formula>
    </cfRule>
    <cfRule type="cellIs" dxfId="3384" priority="14" operator="equal">
      <formula>"Minor Positive"</formula>
    </cfRule>
    <cfRule type="cellIs" dxfId="3383" priority="15" operator="equal">
      <formula>"Significant Positive"</formula>
    </cfRule>
  </conditionalFormatting>
  <pageMargins left="0.7" right="0.7" top="0.75" bottom="0.75" header="0.3" footer="0.3"/>
  <pageSetup orientation="portrait" horizontalDpi="4294967293" verticalDpi="4294967293"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3EC3C-1EF8-490C-AEE9-D416AB194AA3}">
  <sheetPr codeName="Sheet102"/>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6.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36" customWidth="1"/>
    <col min="10" max="10" width="20.7265625" style="126" customWidth="1"/>
    <col min="11" max="11" width="76.7265625" style="126" customWidth="1"/>
    <col min="12" max="12" width="20.7265625" style="126" customWidth="1"/>
    <col min="13" max="14" width="41.453125" style="126" customWidth="1"/>
    <col min="15" max="16" width="9.453125" style="126" customWidth="1"/>
    <col min="17" max="18" width="8.54296875" style="126" hidden="1" customWidth="1"/>
    <col min="19" max="19" width="20.54296875" style="126" hidden="1" customWidth="1"/>
    <col min="20" max="20" width="12.54296875" style="126" hidden="1" customWidth="1"/>
    <col min="21" max="21" width="21" style="126" hidden="1" customWidth="1"/>
    <col min="22" max="22" width="12.54296875" style="126" hidden="1" customWidth="1"/>
    <col min="23" max="23" width="0" style="126" hidden="1" customWidth="1"/>
    <col min="24" max="16384" width="8.54296875" style="126"/>
  </cols>
  <sheetData>
    <row r="1" spans="1:22" x14ac:dyDescent="0.6">
      <c r="A1" s="125" t="s">
        <v>20</v>
      </c>
      <c r="C1" s="393" t="s">
        <v>797</v>
      </c>
      <c r="D1" s="393"/>
      <c r="E1" s="393"/>
      <c r="F1" s="394"/>
      <c r="G1" s="227"/>
      <c r="I1" s="233"/>
      <c r="J1" s="128"/>
      <c r="K1" s="128"/>
    </row>
    <row r="2" spans="1:22" x14ac:dyDescent="0.6">
      <c r="A2" s="125" t="s">
        <v>21</v>
      </c>
      <c r="B2" s="129"/>
      <c r="C2" s="393" t="s">
        <v>483</v>
      </c>
      <c r="D2" s="393"/>
      <c r="E2" s="393"/>
      <c r="F2" s="394"/>
      <c r="I2" s="234"/>
      <c r="J2" s="130"/>
      <c r="K2" s="130"/>
    </row>
    <row r="3" spans="1:22" ht="102" customHeight="1" x14ac:dyDescent="0.6">
      <c r="A3" s="131" t="s">
        <v>22</v>
      </c>
      <c r="B3" s="132"/>
      <c r="C3" s="393" t="s">
        <v>798</v>
      </c>
      <c r="D3" s="393"/>
      <c r="E3" s="393"/>
      <c r="F3" s="394"/>
      <c r="I3" s="234"/>
      <c r="J3" s="130"/>
      <c r="K3" s="130"/>
    </row>
    <row r="4" spans="1:22" x14ac:dyDescent="0.6">
      <c r="A4" s="131" t="s">
        <v>23</v>
      </c>
      <c r="B4" s="133"/>
      <c r="C4" s="395" t="s">
        <v>372</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S6" s="135"/>
      <c r="T6" s="135"/>
      <c r="U6" s="135"/>
      <c r="V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S7" s="139" t="str">
        <f>A89</f>
        <v>Significant Negative and Uncertain Effects</v>
      </c>
      <c r="T7" s="139" t="str">
        <f>A91</f>
        <v>Significant Positive Effects</v>
      </c>
      <c r="U7" s="139" t="str">
        <f>A93</f>
        <v>Potential Cumulative Effects Identified</v>
      </c>
      <c r="V7" s="126" t="s">
        <v>256</v>
      </c>
    </row>
    <row r="8" spans="1:22" ht="78" x14ac:dyDescent="0.6">
      <c r="A8" s="469" t="s">
        <v>186</v>
      </c>
      <c r="B8" s="502" t="s">
        <v>101</v>
      </c>
      <c r="C8" s="140" t="s">
        <v>257</v>
      </c>
      <c r="D8" s="140" t="s">
        <v>185</v>
      </c>
      <c r="E8" s="493" t="s">
        <v>364</v>
      </c>
      <c r="F8" s="493" t="s">
        <v>370</v>
      </c>
      <c r="G8" s="505" t="s">
        <v>427</v>
      </c>
      <c r="H8" s="493" t="s">
        <v>429</v>
      </c>
      <c r="I8" s="593" t="s">
        <v>368</v>
      </c>
      <c r="J8" s="475" t="s">
        <v>119</v>
      </c>
      <c r="K8" s="575" t="s">
        <v>973</v>
      </c>
      <c r="L8" s="475" t="s">
        <v>189</v>
      </c>
      <c r="M8" s="480"/>
      <c r="N8" s="454"/>
      <c r="S8" s="141" t="str">
        <f>IF(OR(J8='Drop downs'!$G$7,J8='Drop downs'!$G$5), B8&amp;": "&amp;K8&amp;CHAR(10),"")</f>
        <v/>
      </c>
      <c r="T8" s="141" t="str">
        <f>IF(J8='Drop downs'!$G$2,B8&amp;": "&amp;K8&amp;""," ")</f>
        <v xml:space="preserve"> </v>
      </c>
      <c r="U8" s="141" t="str">
        <f>IF(HE1_Historic_Environment!E8='Drop downs'!$B$6,HE1_Historic_Environment!B8&amp;": "&amp;HE1_Historic_Environment!K8&amp;"","")</f>
        <v/>
      </c>
      <c r="V8" s="126" t="str">
        <f>IF(N8&gt;0,B8&amp;":"&amp;N8&amp;"
","")</f>
        <v/>
      </c>
    </row>
    <row r="9" spans="1:22" ht="52" x14ac:dyDescent="0.6">
      <c r="A9" s="470"/>
      <c r="B9" s="503"/>
      <c r="C9" s="142" t="s">
        <v>258</v>
      </c>
      <c r="D9" s="142" t="s">
        <v>189</v>
      </c>
      <c r="E9" s="494"/>
      <c r="F9" s="494"/>
      <c r="G9" s="506"/>
      <c r="H9" s="494"/>
      <c r="I9" s="594"/>
      <c r="J9" s="476"/>
      <c r="K9" s="576"/>
      <c r="L9" s="476"/>
      <c r="M9" s="481"/>
      <c r="N9" s="455"/>
      <c r="S9" s="141"/>
      <c r="T9" s="141"/>
      <c r="U9" s="141"/>
    </row>
    <row r="10" spans="1:22" ht="26" x14ac:dyDescent="0.6">
      <c r="A10" s="470"/>
      <c r="B10" s="503"/>
      <c r="C10" s="142" t="s">
        <v>259</v>
      </c>
      <c r="D10" s="142" t="s">
        <v>189</v>
      </c>
      <c r="E10" s="494"/>
      <c r="F10" s="494"/>
      <c r="G10" s="506"/>
      <c r="H10" s="494"/>
      <c r="I10" s="594"/>
      <c r="J10" s="476"/>
      <c r="K10" s="576"/>
      <c r="L10" s="476"/>
      <c r="M10" s="481"/>
      <c r="N10" s="455"/>
      <c r="S10" s="141"/>
      <c r="T10" s="141"/>
      <c r="U10" s="141"/>
    </row>
    <row r="11" spans="1:22" ht="52" x14ac:dyDescent="0.6">
      <c r="A11" s="470"/>
      <c r="B11" s="503"/>
      <c r="C11" s="142" t="s">
        <v>260</v>
      </c>
      <c r="D11" s="142" t="s">
        <v>189</v>
      </c>
      <c r="E11" s="494"/>
      <c r="F11" s="494"/>
      <c r="G11" s="506"/>
      <c r="H11" s="494"/>
      <c r="I11" s="594"/>
      <c r="J11" s="476"/>
      <c r="K11" s="576"/>
      <c r="L11" s="476"/>
      <c r="M11" s="481"/>
      <c r="N11" s="455"/>
      <c r="S11" s="141"/>
      <c r="T11" s="141"/>
      <c r="U11" s="141"/>
    </row>
    <row r="12" spans="1:22" ht="52" x14ac:dyDescent="0.6">
      <c r="A12" s="470"/>
      <c r="B12" s="503"/>
      <c r="C12" s="142" t="s">
        <v>261</v>
      </c>
      <c r="D12" s="142" t="s">
        <v>189</v>
      </c>
      <c r="E12" s="494"/>
      <c r="F12" s="494"/>
      <c r="G12" s="506"/>
      <c r="H12" s="494"/>
      <c r="I12" s="594"/>
      <c r="J12" s="476"/>
      <c r="K12" s="576"/>
      <c r="L12" s="476"/>
      <c r="M12" s="481"/>
      <c r="N12" s="455"/>
      <c r="S12" s="141"/>
      <c r="T12" s="141"/>
      <c r="U12" s="141"/>
    </row>
    <row r="13" spans="1:22" ht="26" x14ac:dyDescent="0.6">
      <c r="A13" s="470"/>
      <c r="B13" s="503"/>
      <c r="C13" s="142" t="s">
        <v>262</v>
      </c>
      <c r="D13" s="142" t="s">
        <v>189</v>
      </c>
      <c r="E13" s="494"/>
      <c r="F13" s="494"/>
      <c r="G13" s="506"/>
      <c r="H13" s="494"/>
      <c r="I13" s="594"/>
      <c r="J13" s="476"/>
      <c r="K13" s="576"/>
      <c r="L13" s="476"/>
      <c r="M13" s="481"/>
      <c r="N13" s="455"/>
      <c r="S13" s="141"/>
      <c r="T13" s="141"/>
      <c r="U13" s="141"/>
    </row>
    <row r="14" spans="1:22" ht="52" x14ac:dyDescent="0.6">
      <c r="A14" s="470"/>
      <c r="B14" s="503"/>
      <c r="C14" s="142" t="s">
        <v>263</v>
      </c>
      <c r="D14" s="142" t="s">
        <v>189</v>
      </c>
      <c r="E14" s="494"/>
      <c r="F14" s="494"/>
      <c r="G14" s="506"/>
      <c r="H14" s="494"/>
      <c r="I14" s="594"/>
      <c r="J14" s="476"/>
      <c r="K14" s="576"/>
      <c r="L14" s="476"/>
      <c r="M14" s="481"/>
      <c r="N14" s="455"/>
      <c r="S14" s="141"/>
      <c r="T14" s="141"/>
      <c r="U14" s="141"/>
    </row>
    <row r="15" spans="1:22" ht="52" x14ac:dyDescent="0.6">
      <c r="A15" s="470"/>
      <c r="B15" s="503"/>
      <c r="C15" s="142" t="s">
        <v>264</v>
      </c>
      <c r="D15" s="142" t="s">
        <v>189</v>
      </c>
      <c r="E15" s="494"/>
      <c r="F15" s="494"/>
      <c r="G15" s="506"/>
      <c r="H15" s="494"/>
      <c r="I15" s="594"/>
      <c r="J15" s="476"/>
      <c r="K15" s="576"/>
      <c r="L15" s="476"/>
      <c r="M15" s="481"/>
      <c r="N15" s="455"/>
      <c r="S15" s="141"/>
      <c r="T15" s="141"/>
      <c r="U15" s="141"/>
    </row>
    <row r="16" spans="1:22" ht="78" x14ac:dyDescent="0.6">
      <c r="A16" s="470"/>
      <c r="B16" s="503"/>
      <c r="C16" s="142" t="s">
        <v>265</v>
      </c>
      <c r="D16" s="142" t="s">
        <v>189</v>
      </c>
      <c r="E16" s="494"/>
      <c r="F16" s="494"/>
      <c r="G16" s="506"/>
      <c r="H16" s="494"/>
      <c r="I16" s="594"/>
      <c r="J16" s="476"/>
      <c r="K16" s="576"/>
      <c r="L16" s="476"/>
      <c r="M16" s="481"/>
      <c r="N16" s="455"/>
      <c r="S16" s="141"/>
      <c r="T16" s="141"/>
      <c r="U16" s="141"/>
    </row>
    <row r="17" spans="1:22" ht="52.5" thickBot="1" x14ac:dyDescent="0.65">
      <c r="A17" s="471"/>
      <c r="B17" s="504"/>
      <c r="C17" s="143" t="s">
        <v>266</v>
      </c>
      <c r="D17" s="142" t="s">
        <v>189</v>
      </c>
      <c r="E17" s="495"/>
      <c r="F17" s="495"/>
      <c r="G17" s="507"/>
      <c r="H17" s="495"/>
      <c r="I17" s="595"/>
      <c r="J17" s="428"/>
      <c r="K17" s="577"/>
      <c r="L17" s="428"/>
      <c r="M17" s="482"/>
      <c r="N17" s="456"/>
      <c r="S17" s="141"/>
      <c r="T17" s="141"/>
      <c r="U17" s="141"/>
    </row>
    <row r="18" spans="1:22" ht="82.5"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S18" s="141" t="str">
        <f>IF(OR(J18='Drop downs'!$G$7,J18='Drop downs'!$G$5), B18&amp;": "&amp;K18&amp;CHAR(10),"")</f>
        <v/>
      </c>
      <c r="T18" s="141" t="str">
        <f>IF(J18='Drop downs'!$G$2,B18&amp;": "&amp;K18&amp;""," ")</f>
        <v xml:space="preserve"> </v>
      </c>
      <c r="U18" s="141" t="str">
        <f>IF(HE1_Historic_Environment!E18='Drop downs'!$B$6,HE1_Historic_Environment!B18&amp;": "&amp;HE1_Historic_Environment!K18&amp;"","")</f>
        <v/>
      </c>
      <c r="V18" s="126" t="str">
        <f>IF(N18&gt;0,B18&amp;":"&amp;N18&amp;"
","")</f>
        <v/>
      </c>
    </row>
    <row r="19" spans="1:22" ht="90.75" customHeight="1" thickBot="1" x14ac:dyDescent="0.65">
      <c r="A19" s="512"/>
      <c r="B19" s="474"/>
      <c r="C19" s="143" t="s">
        <v>269</v>
      </c>
      <c r="D19" s="143" t="s">
        <v>189</v>
      </c>
      <c r="E19" s="428"/>
      <c r="F19" s="428"/>
      <c r="G19" s="479"/>
      <c r="H19" s="428"/>
      <c r="I19" s="574"/>
      <c r="J19" s="428"/>
      <c r="K19" s="500"/>
      <c r="L19" s="428"/>
      <c r="M19" s="482"/>
      <c r="N19" s="456"/>
      <c r="S19" s="141"/>
      <c r="T19" s="141"/>
      <c r="U19" s="141"/>
    </row>
    <row r="20" spans="1:22" ht="156" x14ac:dyDescent="0.6">
      <c r="A20" s="469" t="s">
        <v>270</v>
      </c>
      <c r="B20" s="472" t="s">
        <v>103</v>
      </c>
      <c r="C20" s="144" t="s">
        <v>271</v>
      </c>
      <c r="D20" s="140" t="s">
        <v>189</v>
      </c>
      <c r="E20" s="475" t="s">
        <v>88</v>
      </c>
      <c r="F20" s="475" t="s">
        <v>88</v>
      </c>
      <c r="G20" s="477" t="s">
        <v>88</v>
      </c>
      <c r="H20" s="475" t="s">
        <v>88</v>
      </c>
      <c r="I20" s="573" t="s">
        <v>88</v>
      </c>
      <c r="J20" s="475" t="s">
        <v>120</v>
      </c>
      <c r="K20" s="499" t="s">
        <v>367</v>
      </c>
      <c r="L20" s="475" t="s">
        <v>189</v>
      </c>
      <c r="M20" s="480"/>
      <c r="N20" s="454"/>
      <c r="S20" s="141" t="str">
        <f>IF(OR(J20='Drop downs'!$G$7,J20='Drop downs'!$G$5), B20&amp;": "&amp;K20&amp;CHAR(10),"")</f>
        <v/>
      </c>
      <c r="T20" s="141" t="str">
        <f>IF(J20='Drop downs'!$G$2,B20&amp;": "&amp;K20&amp;""," ")</f>
        <v xml:space="preserve"> </v>
      </c>
      <c r="U20" s="141" t="str">
        <f>IF(HE1_Historic_Environment!E20='Drop downs'!$B$6,HE1_Historic_Environment!B20&amp;": "&amp;HE1_Historic_Environment!K20&amp;"","")</f>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S21" s="141"/>
      <c r="T21" s="141"/>
      <c r="U21" s="141"/>
    </row>
    <row r="22" spans="1:22" ht="52" x14ac:dyDescent="0.6">
      <c r="A22" s="470"/>
      <c r="B22" s="473"/>
      <c r="C22" s="145" t="s">
        <v>273</v>
      </c>
      <c r="D22" s="142" t="s">
        <v>189</v>
      </c>
      <c r="E22" s="476"/>
      <c r="F22" s="476"/>
      <c r="G22" s="478"/>
      <c r="H22" s="476"/>
      <c r="I22" s="571"/>
      <c r="J22" s="476"/>
      <c r="K22" s="489"/>
      <c r="L22" s="476"/>
      <c r="M22" s="481"/>
      <c r="N22" s="455"/>
      <c r="S22" s="141"/>
      <c r="T22" s="141"/>
      <c r="U22" s="141"/>
    </row>
    <row r="23" spans="1:22" ht="52" x14ac:dyDescent="0.6">
      <c r="A23" s="470"/>
      <c r="B23" s="473"/>
      <c r="C23" s="145" t="s">
        <v>274</v>
      </c>
      <c r="D23" s="142" t="s">
        <v>189</v>
      </c>
      <c r="E23" s="476"/>
      <c r="F23" s="476"/>
      <c r="G23" s="478"/>
      <c r="H23" s="476"/>
      <c r="I23" s="571"/>
      <c r="J23" s="476"/>
      <c r="K23" s="489"/>
      <c r="L23" s="476"/>
      <c r="M23" s="481"/>
      <c r="N23" s="455"/>
      <c r="S23" s="141"/>
      <c r="T23" s="141"/>
      <c r="U23" s="141"/>
    </row>
    <row r="24" spans="1:22" ht="52" x14ac:dyDescent="0.6">
      <c r="A24" s="470"/>
      <c r="B24" s="473"/>
      <c r="C24" s="145" t="s">
        <v>275</v>
      </c>
      <c r="D24" s="142" t="s">
        <v>189</v>
      </c>
      <c r="E24" s="476"/>
      <c r="F24" s="476"/>
      <c r="G24" s="478"/>
      <c r="H24" s="476"/>
      <c r="I24" s="571"/>
      <c r="J24" s="476"/>
      <c r="K24" s="489"/>
      <c r="L24" s="476"/>
      <c r="M24" s="481"/>
      <c r="N24" s="455"/>
      <c r="S24" s="141"/>
      <c r="T24" s="141"/>
      <c r="U24" s="141"/>
    </row>
    <row r="25" spans="1:22" ht="104" x14ac:dyDescent="0.6">
      <c r="A25" s="470"/>
      <c r="B25" s="473"/>
      <c r="C25" s="145" t="s">
        <v>276</v>
      </c>
      <c r="D25" s="142" t="s">
        <v>189</v>
      </c>
      <c r="E25" s="476"/>
      <c r="F25" s="476"/>
      <c r="G25" s="478"/>
      <c r="H25" s="476"/>
      <c r="I25" s="571"/>
      <c r="J25" s="476"/>
      <c r="K25" s="489"/>
      <c r="L25" s="476"/>
      <c r="M25" s="481"/>
      <c r="N25" s="455"/>
      <c r="S25" s="141"/>
      <c r="T25" s="141"/>
      <c r="U25" s="141"/>
    </row>
    <row r="26" spans="1:22" ht="52" x14ac:dyDescent="0.6">
      <c r="A26" s="470"/>
      <c r="B26" s="473"/>
      <c r="C26" s="145" t="s">
        <v>277</v>
      </c>
      <c r="D26" s="142" t="s">
        <v>189</v>
      </c>
      <c r="E26" s="476"/>
      <c r="F26" s="476"/>
      <c r="G26" s="478"/>
      <c r="H26" s="476"/>
      <c r="I26" s="571"/>
      <c r="J26" s="476"/>
      <c r="K26" s="489"/>
      <c r="L26" s="476"/>
      <c r="M26" s="481"/>
      <c r="N26" s="455"/>
      <c r="S26" s="141"/>
      <c r="T26" s="141"/>
      <c r="U26" s="141"/>
    </row>
    <row r="27" spans="1:22" ht="78.5" thickBot="1" x14ac:dyDescent="0.65">
      <c r="A27" s="471"/>
      <c r="B27" s="474"/>
      <c r="C27" s="146" t="s">
        <v>278</v>
      </c>
      <c r="D27" s="142" t="s">
        <v>189</v>
      </c>
      <c r="E27" s="428"/>
      <c r="F27" s="428"/>
      <c r="G27" s="479"/>
      <c r="H27" s="428"/>
      <c r="I27" s="574"/>
      <c r="J27" s="428"/>
      <c r="K27" s="500"/>
      <c r="L27" s="428"/>
      <c r="M27" s="482"/>
      <c r="N27" s="456"/>
      <c r="S27" s="141"/>
      <c r="T27" s="141"/>
      <c r="U27" s="141"/>
    </row>
    <row r="28" spans="1:22" ht="78" x14ac:dyDescent="0.6">
      <c r="A28" s="469" t="s">
        <v>279</v>
      </c>
      <c r="B28" s="472" t="s">
        <v>104</v>
      </c>
      <c r="C28" s="147" t="s">
        <v>280</v>
      </c>
      <c r="D28" s="144" t="s">
        <v>189</v>
      </c>
      <c r="E28" s="475" t="s">
        <v>88</v>
      </c>
      <c r="F28" s="475" t="s">
        <v>88</v>
      </c>
      <c r="G28" s="477" t="s">
        <v>88</v>
      </c>
      <c r="H28" s="475" t="s">
        <v>88</v>
      </c>
      <c r="I28" s="573" t="s">
        <v>88</v>
      </c>
      <c r="J28" s="475" t="s">
        <v>120</v>
      </c>
      <c r="K28" s="499" t="s">
        <v>367</v>
      </c>
      <c r="L28" s="475" t="s">
        <v>189</v>
      </c>
      <c r="M28" s="480"/>
      <c r="N28" s="454"/>
      <c r="S28" s="141" t="str">
        <f>IF(OR(J28='Drop downs'!$G$7,J28='Drop downs'!$G$5), B28&amp;": "&amp;K28&amp;CHAR(10),"")</f>
        <v/>
      </c>
      <c r="T28" s="141" t="str">
        <f>IF(J28='Drop downs'!$G$2,B28&amp;": "&amp;K28&amp;""," ")</f>
        <v xml:space="preserve"> </v>
      </c>
      <c r="U28" s="141" t="str">
        <f>IF(HE1_Historic_Environment!E28='Drop downs'!$B$6,HE1_Historic_Environment!B28&amp;": "&amp;HE1_Historic_Environment!K28&amp;"","")</f>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S29" s="141"/>
      <c r="T29" s="141"/>
      <c r="U29" s="141"/>
    </row>
    <row r="30" spans="1:22" ht="52" x14ac:dyDescent="0.6">
      <c r="A30" s="470"/>
      <c r="B30" s="473"/>
      <c r="C30" s="148" t="s">
        <v>282</v>
      </c>
      <c r="D30" s="145" t="s">
        <v>189</v>
      </c>
      <c r="E30" s="476"/>
      <c r="F30" s="476"/>
      <c r="G30" s="478"/>
      <c r="H30" s="476"/>
      <c r="I30" s="571"/>
      <c r="J30" s="476"/>
      <c r="K30" s="489"/>
      <c r="L30" s="476"/>
      <c r="M30" s="481"/>
      <c r="N30" s="455"/>
      <c r="S30" s="141"/>
      <c r="T30" s="141"/>
      <c r="U30" s="141"/>
    </row>
    <row r="31" spans="1:22" ht="52" x14ac:dyDescent="0.6">
      <c r="A31" s="470"/>
      <c r="B31" s="473"/>
      <c r="C31" s="148" t="s">
        <v>283</v>
      </c>
      <c r="D31" s="145" t="s">
        <v>189</v>
      </c>
      <c r="E31" s="476"/>
      <c r="F31" s="476"/>
      <c r="G31" s="478"/>
      <c r="H31" s="476"/>
      <c r="I31" s="571"/>
      <c r="J31" s="476"/>
      <c r="K31" s="489"/>
      <c r="L31" s="476"/>
      <c r="M31" s="481"/>
      <c r="N31" s="455"/>
      <c r="S31" s="141"/>
      <c r="T31" s="141"/>
      <c r="U31" s="141"/>
    </row>
    <row r="32" spans="1:22" ht="52" x14ac:dyDescent="0.6">
      <c r="A32" s="470"/>
      <c r="B32" s="473"/>
      <c r="C32" s="148" t="s">
        <v>284</v>
      </c>
      <c r="D32" s="145" t="s">
        <v>189</v>
      </c>
      <c r="E32" s="476"/>
      <c r="F32" s="476"/>
      <c r="G32" s="478"/>
      <c r="H32" s="476"/>
      <c r="I32" s="571"/>
      <c r="J32" s="476"/>
      <c r="K32" s="489"/>
      <c r="L32" s="476"/>
      <c r="M32" s="481"/>
      <c r="N32" s="455"/>
      <c r="S32" s="141"/>
      <c r="T32" s="141"/>
      <c r="U32" s="141"/>
    </row>
    <row r="33" spans="1:22" ht="26" x14ac:dyDescent="0.6">
      <c r="A33" s="470"/>
      <c r="B33" s="473"/>
      <c r="C33" s="148" t="s">
        <v>285</v>
      </c>
      <c r="D33" s="145" t="s">
        <v>189</v>
      </c>
      <c r="E33" s="476"/>
      <c r="F33" s="476"/>
      <c r="G33" s="478"/>
      <c r="H33" s="476"/>
      <c r="I33" s="571"/>
      <c r="J33" s="476"/>
      <c r="K33" s="489"/>
      <c r="L33" s="476"/>
      <c r="M33" s="481"/>
      <c r="N33" s="455"/>
      <c r="S33" s="141"/>
      <c r="T33" s="141"/>
      <c r="U33" s="141"/>
    </row>
    <row r="34" spans="1:22" ht="52" x14ac:dyDescent="0.6">
      <c r="A34" s="470"/>
      <c r="B34" s="473"/>
      <c r="C34" s="148" t="s">
        <v>286</v>
      </c>
      <c r="D34" s="145" t="s">
        <v>189</v>
      </c>
      <c r="E34" s="476"/>
      <c r="F34" s="476"/>
      <c r="G34" s="478"/>
      <c r="H34" s="476"/>
      <c r="I34" s="571"/>
      <c r="J34" s="476"/>
      <c r="K34" s="489"/>
      <c r="L34" s="476"/>
      <c r="M34" s="481"/>
      <c r="N34" s="455"/>
      <c r="S34" s="141"/>
      <c r="T34" s="141"/>
      <c r="U34" s="141"/>
    </row>
    <row r="35" spans="1:22" ht="52.5" thickBot="1" x14ac:dyDescent="0.65">
      <c r="A35" s="517"/>
      <c r="B35" s="474"/>
      <c r="C35" s="149" t="s">
        <v>287</v>
      </c>
      <c r="D35" s="145" t="s">
        <v>189</v>
      </c>
      <c r="E35" s="483"/>
      <c r="F35" s="483"/>
      <c r="G35" s="519"/>
      <c r="H35" s="483"/>
      <c r="I35" s="572"/>
      <c r="J35" s="483"/>
      <c r="K35" s="490"/>
      <c r="L35" s="483"/>
      <c r="M35" s="492"/>
      <c r="N35" s="464"/>
      <c r="S35" s="141"/>
      <c r="T35" s="141"/>
      <c r="U35" s="141"/>
    </row>
    <row r="36" spans="1:22" ht="52" x14ac:dyDescent="0.6">
      <c r="A36" s="516" t="s">
        <v>288</v>
      </c>
      <c r="B36" s="472" t="s">
        <v>105</v>
      </c>
      <c r="C36" s="150" t="s">
        <v>289</v>
      </c>
      <c r="D36" s="150" t="s">
        <v>189</v>
      </c>
      <c r="E36" s="487" t="s">
        <v>88</v>
      </c>
      <c r="F36" s="487" t="s">
        <v>88</v>
      </c>
      <c r="G36" s="518" t="s">
        <v>88</v>
      </c>
      <c r="H36" s="487" t="s">
        <v>88</v>
      </c>
      <c r="I36" s="570" t="s">
        <v>88</v>
      </c>
      <c r="J36" s="487" t="s">
        <v>120</v>
      </c>
      <c r="K36" s="488" t="s">
        <v>367</v>
      </c>
      <c r="L36" s="487" t="s">
        <v>189</v>
      </c>
      <c r="M36" s="491"/>
      <c r="N36" s="463"/>
      <c r="S36" s="141" t="str">
        <f>IF(OR(J36='Drop downs'!$G$7,J36='Drop downs'!$G$5), B36&amp;": "&amp;K36&amp;CHAR(10),"")</f>
        <v/>
      </c>
      <c r="T36" s="141" t="str">
        <f>IF(J36='Drop downs'!$G$2,B36&amp;": "&amp;K36&amp;""," ")</f>
        <v xml:space="preserve"> </v>
      </c>
      <c r="U36" s="141" t="str">
        <f>IF(HE1_Historic_Environment!E36='Drop downs'!$B$6,HE1_Historic_Environment!B36&amp;": "&amp;HE1_Historic_Environment!K36&amp;"","")</f>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S37" s="141"/>
      <c r="T37" s="141"/>
      <c r="U37" s="141"/>
    </row>
    <row r="38" spans="1:22" ht="52" x14ac:dyDescent="0.6">
      <c r="A38" s="470"/>
      <c r="B38" s="473"/>
      <c r="C38" s="145" t="s">
        <v>291</v>
      </c>
      <c r="D38" s="145" t="s">
        <v>189</v>
      </c>
      <c r="E38" s="476"/>
      <c r="F38" s="476"/>
      <c r="G38" s="478"/>
      <c r="H38" s="476"/>
      <c r="I38" s="571"/>
      <c r="J38" s="476"/>
      <c r="K38" s="489"/>
      <c r="L38" s="476"/>
      <c r="M38" s="481"/>
      <c r="N38" s="455"/>
      <c r="S38" s="141"/>
      <c r="T38" s="141"/>
      <c r="U38" s="141"/>
    </row>
    <row r="39" spans="1:22" ht="78" x14ac:dyDescent="0.6">
      <c r="A39" s="470"/>
      <c r="B39" s="473"/>
      <c r="C39" s="145" t="s">
        <v>292</v>
      </c>
      <c r="D39" s="145" t="s">
        <v>189</v>
      </c>
      <c r="E39" s="476"/>
      <c r="F39" s="476"/>
      <c r="G39" s="478"/>
      <c r="H39" s="476"/>
      <c r="I39" s="571"/>
      <c r="J39" s="476"/>
      <c r="K39" s="489"/>
      <c r="L39" s="476"/>
      <c r="M39" s="481"/>
      <c r="N39" s="455"/>
      <c r="S39" s="141"/>
      <c r="T39" s="141"/>
      <c r="U39" s="141"/>
    </row>
    <row r="40" spans="1:22" ht="104" x14ac:dyDescent="0.6">
      <c r="A40" s="470"/>
      <c r="B40" s="473"/>
      <c r="C40" s="145" t="s">
        <v>293</v>
      </c>
      <c r="D40" s="145" t="s">
        <v>189</v>
      </c>
      <c r="E40" s="476"/>
      <c r="F40" s="476"/>
      <c r="G40" s="478"/>
      <c r="H40" s="476"/>
      <c r="I40" s="571"/>
      <c r="J40" s="476"/>
      <c r="K40" s="489"/>
      <c r="L40" s="476"/>
      <c r="M40" s="481"/>
      <c r="N40" s="455"/>
      <c r="S40" s="141"/>
      <c r="T40" s="141"/>
      <c r="U40" s="141"/>
    </row>
    <row r="41" spans="1:22" ht="78.5" thickBot="1" x14ac:dyDescent="0.65">
      <c r="A41" s="517"/>
      <c r="B41" s="474"/>
      <c r="C41" s="151" t="s">
        <v>294</v>
      </c>
      <c r="D41" s="145" t="s">
        <v>189</v>
      </c>
      <c r="E41" s="483"/>
      <c r="F41" s="483"/>
      <c r="G41" s="519"/>
      <c r="H41" s="483"/>
      <c r="I41" s="572"/>
      <c r="J41" s="483"/>
      <c r="K41" s="490"/>
      <c r="L41" s="483"/>
      <c r="M41" s="492"/>
      <c r="N41" s="464"/>
      <c r="S41" s="141"/>
      <c r="T41" s="141"/>
      <c r="U41" s="141"/>
    </row>
    <row r="42" spans="1:22" ht="78" x14ac:dyDescent="0.6">
      <c r="A42" s="516" t="s">
        <v>295</v>
      </c>
      <c r="B42" s="472" t="s">
        <v>106</v>
      </c>
      <c r="C42" s="150" t="s">
        <v>296</v>
      </c>
      <c r="D42" s="150" t="s">
        <v>189</v>
      </c>
      <c r="E42" s="487" t="s">
        <v>88</v>
      </c>
      <c r="F42" s="487" t="s">
        <v>88</v>
      </c>
      <c r="G42" s="518" t="s">
        <v>88</v>
      </c>
      <c r="H42" s="487" t="s">
        <v>88</v>
      </c>
      <c r="I42" s="570" t="s">
        <v>88</v>
      </c>
      <c r="J42" s="487" t="s">
        <v>120</v>
      </c>
      <c r="K42" s="488" t="s">
        <v>367</v>
      </c>
      <c r="L42" s="487" t="s">
        <v>189</v>
      </c>
      <c r="M42" s="491"/>
      <c r="N42" s="463"/>
      <c r="S42" s="141" t="str">
        <f>IF(OR(J42='Drop downs'!$G$7,J42='Drop downs'!$G$5), B42&amp;": "&amp;K42&amp;CHAR(10),"")</f>
        <v/>
      </c>
      <c r="T42" s="141" t="str">
        <f>IF(J42='Drop downs'!$G$2,B42&amp;": "&amp;K42&amp;""," ")</f>
        <v xml:space="preserve"> </v>
      </c>
      <c r="U42" s="141" t="str">
        <f>IF(HE1_Historic_Environment!E42='Drop downs'!$B$6,HE1_Historic_Environment!B42&amp;": "&amp;HE1_Historic_Environment!K42&amp;"","")</f>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S43" s="141"/>
      <c r="T43" s="141"/>
      <c r="U43" s="141"/>
    </row>
    <row r="44" spans="1:22" ht="52" x14ac:dyDescent="0.6">
      <c r="A44" s="470"/>
      <c r="B44" s="473"/>
      <c r="C44" s="145" t="s">
        <v>298</v>
      </c>
      <c r="D44" s="145" t="s">
        <v>189</v>
      </c>
      <c r="E44" s="476"/>
      <c r="F44" s="476"/>
      <c r="G44" s="478"/>
      <c r="H44" s="476"/>
      <c r="I44" s="571"/>
      <c r="J44" s="476"/>
      <c r="K44" s="489"/>
      <c r="L44" s="476"/>
      <c r="M44" s="481"/>
      <c r="N44" s="455"/>
      <c r="S44" s="141"/>
      <c r="T44" s="141"/>
      <c r="U44" s="141"/>
    </row>
    <row r="45" spans="1:22" ht="52" x14ac:dyDescent="0.6">
      <c r="A45" s="470"/>
      <c r="B45" s="473"/>
      <c r="C45" s="145" t="s">
        <v>299</v>
      </c>
      <c r="D45" s="145" t="s">
        <v>189</v>
      </c>
      <c r="E45" s="476"/>
      <c r="F45" s="476"/>
      <c r="G45" s="478"/>
      <c r="H45" s="476"/>
      <c r="I45" s="571"/>
      <c r="J45" s="476"/>
      <c r="K45" s="489"/>
      <c r="L45" s="476"/>
      <c r="M45" s="481"/>
      <c r="N45" s="455"/>
      <c r="S45" s="141"/>
      <c r="T45" s="141"/>
      <c r="U45" s="141"/>
    </row>
    <row r="46" spans="1:22" ht="78.5" thickBot="1" x14ac:dyDescent="0.65">
      <c r="A46" s="517"/>
      <c r="B46" s="474"/>
      <c r="C46" s="151" t="s">
        <v>300</v>
      </c>
      <c r="D46" s="145" t="s">
        <v>189</v>
      </c>
      <c r="E46" s="483"/>
      <c r="F46" s="483"/>
      <c r="G46" s="519"/>
      <c r="H46" s="483"/>
      <c r="I46" s="572"/>
      <c r="J46" s="483"/>
      <c r="K46" s="490"/>
      <c r="L46" s="483"/>
      <c r="M46" s="492"/>
      <c r="N46" s="464"/>
      <c r="S46" s="141"/>
      <c r="T46" s="141"/>
      <c r="U46" s="141"/>
    </row>
    <row r="47" spans="1:22" ht="130" x14ac:dyDescent="0.6">
      <c r="A47" s="516" t="s">
        <v>301</v>
      </c>
      <c r="B47" s="472" t="s">
        <v>107</v>
      </c>
      <c r="C47" s="150" t="s">
        <v>302</v>
      </c>
      <c r="D47" s="150" t="s">
        <v>189</v>
      </c>
      <c r="E47" s="487" t="s">
        <v>88</v>
      </c>
      <c r="F47" s="487" t="s">
        <v>88</v>
      </c>
      <c r="G47" s="518" t="s">
        <v>88</v>
      </c>
      <c r="H47" s="487" t="s">
        <v>88</v>
      </c>
      <c r="I47" s="570" t="s">
        <v>88</v>
      </c>
      <c r="J47" s="487" t="s">
        <v>120</v>
      </c>
      <c r="K47" s="488" t="s">
        <v>367</v>
      </c>
      <c r="L47" s="475" t="s">
        <v>189</v>
      </c>
      <c r="M47" s="491"/>
      <c r="N47" s="463"/>
      <c r="S47" s="141" t="str">
        <f>IF(OR(J47='Drop downs'!$G$7,J47='Drop downs'!$G$5), B47&amp;": "&amp;K47&amp;CHAR(10),"")</f>
        <v/>
      </c>
      <c r="T47" s="141" t="str">
        <f>IF(J47='Drop downs'!$G$2,B47&amp;": "&amp;K47&amp;""," ")</f>
        <v xml:space="preserve"> </v>
      </c>
      <c r="U47" s="141" t="str">
        <f>IF(HE1_Historic_Environment!E47='Drop downs'!$B$6,HE1_Historic_Environment!B47&amp;": "&amp;HE1_Historic_Environment!K47&amp;"","")</f>
        <v/>
      </c>
      <c r="V47" s="126" t="str">
        <f>IF(N47&gt;0,B47&amp;":"&amp;N47&amp;"
","")</f>
        <v/>
      </c>
    </row>
    <row r="48" spans="1:22" ht="123" customHeight="1" thickBot="1" x14ac:dyDescent="0.65">
      <c r="A48" s="471"/>
      <c r="B48" s="474"/>
      <c r="C48" s="146" t="s">
        <v>303</v>
      </c>
      <c r="D48" s="146" t="s">
        <v>189</v>
      </c>
      <c r="E48" s="428"/>
      <c r="F48" s="428"/>
      <c r="G48" s="479"/>
      <c r="H48" s="428"/>
      <c r="I48" s="574"/>
      <c r="J48" s="428"/>
      <c r="K48" s="500"/>
      <c r="L48" s="428"/>
      <c r="M48" s="482"/>
      <c r="N48" s="456"/>
      <c r="S48" s="141" t="str">
        <f>IF(OR(J48='Drop downs'!$G$7,J48='Drop downs'!$G$5), B48&amp;": "&amp;K48&amp;CHAR(10),"")</f>
        <v/>
      </c>
      <c r="T48" s="141" t="str">
        <f>IF(J48='Drop downs'!$G$2,B48&amp;": "&amp;K48&amp;""," ")</f>
        <v xml:space="preserve"> </v>
      </c>
      <c r="U48" s="141"/>
    </row>
    <row r="49" spans="1:22" ht="78" x14ac:dyDescent="0.6">
      <c r="A49" s="469" t="s">
        <v>304</v>
      </c>
      <c r="B49" s="472" t="s">
        <v>108</v>
      </c>
      <c r="C49" s="140" t="s">
        <v>305</v>
      </c>
      <c r="D49" s="140" t="s">
        <v>189</v>
      </c>
      <c r="E49" s="475" t="s">
        <v>88</v>
      </c>
      <c r="F49" s="475" t="s">
        <v>88</v>
      </c>
      <c r="G49" s="477" t="s">
        <v>88</v>
      </c>
      <c r="H49" s="475" t="s">
        <v>88</v>
      </c>
      <c r="I49" s="573" t="s">
        <v>88</v>
      </c>
      <c r="J49" s="475" t="s">
        <v>120</v>
      </c>
      <c r="K49" s="499" t="s">
        <v>367</v>
      </c>
      <c r="L49" s="475" t="s">
        <v>189</v>
      </c>
      <c r="M49" s="480"/>
      <c r="N49" s="454"/>
      <c r="S49" s="141" t="str">
        <f>IF(OR(J49='Drop downs'!$G$7,J49='Drop downs'!$G$5), B49&amp;": "&amp;K49&amp;CHAR(10),"")</f>
        <v/>
      </c>
      <c r="T49" s="141" t="str">
        <f>IF(J49='Drop downs'!$G$2,B49&amp;": "&amp;K49&amp;""," ")</f>
        <v xml:space="preserve"> </v>
      </c>
      <c r="U49" s="141" t="str">
        <f>IF(HE1_Historic_Environment!E49='Drop downs'!$B$6,HE1_Historic_Environment!B49&amp;": "&amp;HE1_Historic_Environment!K49&amp;"","")</f>
        <v/>
      </c>
      <c r="V49" s="126" t="str">
        <f>IF(N49&gt;0,B49&amp;":"&amp;N49&amp;"
","")</f>
        <v/>
      </c>
    </row>
    <row r="50" spans="1:22" ht="52" x14ac:dyDescent="0.6">
      <c r="A50" s="470"/>
      <c r="B50" s="473"/>
      <c r="C50" s="142" t="s">
        <v>306</v>
      </c>
      <c r="D50" s="142" t="s">
        <v>189</v>
      </c>
      <c r="E50" s="476"/>
      <c r="F50" s="476"/>
      <c r="G50" s="478"/>
      <c r="H50" s="476"/>
      <c r="I50" s="571"/>
      <c r="J50" s="476"/>
      <c r="K50" s="489"/>
      <c r="L50" s="476"/>
      <c r="M50" s="481"/>
      <c r="N50" s="455"/>
      <c r="S50" s="141"/>
      <c r="T50" s="141"/>
      <c r="U50" s="141"/>
    </row>
    <row r="51" spans="1:22" ht="54.75" customHeight="1" x14ac:dyDescent="0.6">
      <c r="A51" s="470"/>
      <c r="B51" s="473"/>
      <c r="C51" s="152" t="s">
        <v>307</v>
      </c>
      <c r="D51" s="142" t="s">
        <v>189</v>
      </c>
      <c r="E51" s="476"/>
      <c r="F51" s="476"/>
      <c r="G51" s="478"/>
      <c r="H51" s="476"/>
      <c r="I51" s="571"/>
      <c r="J51" s="476"/>
      <c r="K51" s="489"/>
      <c r="L51" s="476"/>
      <c r="M51" s="481"/>
      <c r="N51" s="455"/>
      <c r="S51" s="141"/>
      <c r="T51" s="141"/>
      <c r="U51" s="141"/>
    </row>
    <row r="52" spans="1:22" ht="26" x14ac:dyDescent="0.6">
      <c r="A52" s="470"/>
      <c r="B52" s="473"/>
      <c r="C52" s="142" t="s">
        <v>308</v>
      </c>
      <c r="D52" s="142" t="s">
        <v>189</v>
      </c>
      <c r="E52" s="476"/>
      <c r="F52" s="476"/>
      <c r="G52" s="478"/>
      <c r="H52" s="476"/>
      <c r="I52" s="571"/>
      <c r="J52" s="476"/>
      <c r="K52" s="489"/>
      <c r="L52" s="476"/>
      <c r="M52" s="481"/>
      <c r="N52" s="455"/>
      <c r="S52" s="141"/>
      <c r="T52" s="141"/>
      <c r="U52" s="141"/>
    </row>
    <row r="53" spans="1:22" ht="26.5" thickBot="1" x14ac:dyDescent="0.65">
      <c r="A53" s="471"/>
      <c r="B53" s="474"/>
      <c r="C53" s="143" t="s">
        <v>309</v>
      </c>
      <c r="D53" s="143" t="s">
        <v>189</v>
      </c>
      <c r="E53" s="428"/>
      <c r="F53" s="428"/>
      <c r="G53" s="479"/>
      <c r="H53" s="428"/>
      <c r="I53" s="574"/>
      <c r="J53" s="428"/>
      <c r="K53" s="500"/>
      <c r="L53" s="428"/>
      <c r="M53" s="482"/>
      <c r="N53" s="456"/>
      <c r="S53" s="141"/>
      <c r="T53" s="141"/>
      <c r="U53" s="141"/>
    </row>
    <row r="54" spans="1:22" ht="52"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S54" s="141" t="str">
        <f>IF(OR(J54='Drop downs'!$G$7,J54='Drop downs'!$G$5), B54&amp;": "&amp;K54&amp;CHAR(10),"")</f>
        <v/>
      </c>
      <c r="T54" s="141" t="str">
        <f>IF(J54='Drop downs'!$G$2,B54&amp;": "&amp;K54&amp;""," ")</f>
        <v xml:space="preserve"> </v>
      </c>
      <c r="U54" s="141" t="str">
        <f>IF(HE1_Historic_Environment!E54='Drop downs'!$B$6,HE1_Historic_Environment!B54&amp;": "&amp;HE1_Historic_Environment!K54&amp;"","")</f>
        <v/>
      </c>
      <c r="V54" s="126" t="str">
        <f>IF(N54&gt;0,B54&amp;":"&amp;N54&amp;"
","")</f>
        <v/>
      </c>
    </row>
    <row r="55" spans="1:22" ht="84" customHeight="1" x14ac:dyDescent="0.6">
      <c r="A55" s="470"/>
      <c r="B55" s="473"/>
      <c r="C55" s="154" t="s">
        <v>312</v>
      </c>
      <c r="D55" s="142" t="s">
        <v>189</v>
      </c>
      <c r="E55" s="476"/>
      <c r="F55" s="476"/>
      <c r="G55" s="478"/>
      <c r="H55" s="476"/>
      <c r="I55" s="571"/>
      <c r="J55" s="476"/>
      <c r="K55" s="489"/>
      <c r="L55" s="476"/>
      <c r="M55" s="481"/>
      <c r="N55" s="455"/>
      <c r="S55" s="141"/>
      <c r="T55" s="141"/>
      <c r="U55" s="141"/>
    </row>
    <row r="56" spans="1:22" ht="78.5" thickBot="1" x14ac:dyDescent="0.65">
      <c r="A56" s="471"/>
      <c r="B56" s="474"/>
      <c r="C56" s="155" t="s">
        <v>313</v>
      </c>
      <c r="D56" s="143" t="s">
        <v>189</v>
      </c>
      <c r="E56" s="428"/>
      <c r="F56" s="428"/>
      <c r="G56" s="479"/>
      <c r="H56" s="428"/>
      <c r="I56" s="574"/>
      <c r="J56" s="428"/>
      <c r="K56" s="500"/>
      <c r="L56" s="428"/>
      <c r="M56" s="482"/>
      <c r="N56" s="456"/>
      <c r="S56" s="141"/>
      <c r="T56" s="141"/>
      <c r="U56" s="141"/>
    </row>
    <row r="57" spans="1:22" ht="26" x14ac:dyDescent="0.6">
      <c r="A57" s="469" t="s">
        <v>314</v>
      </c>
      <c r="B57" s="472" t="s">
        <v>110</v>
      </c>
      <c r="C57" s="140" t="s">
        <v>315</v>
      </c>
      <c r="D57" s="140" t="s">
        <v>189</v>
      </c>
      <c r="E57" s="475" t="s">
        <v>364</v>
      </c>
      <c r="F57" s="475" t="s">
        <v>370</v>
      </c>
      <c r="G57" s="477" t="s">
        <v>427</v>
      </c>
      <c r="H57" s="475" t="s">
        <v>478</v>
      </c>
      <c r="I57" s="573" t="s">
        <v>368</v>
      </c>
      <c r="J57" s="475" t="s">
        <v>119</v>
      </c>
      <c r="K57" s="499" t="s">
        <v>486</v>
      </c>
      <c r="L57" s="475" t="s">
        <v>189</v>
      </c>
      <c r="M57" s="480"/>
      <c r="N57" s="454"/>
      <c r="S57" s="141" t="str">
        <f>IF(OR(J57='Drop downs'!$G$7,J57='Drop downs'!$G$5), B57&amp;": "&amp;K57&amp;CHAR(10),"")</f>
        <v/>
      </c>
      <c r="T57" s="141" t="str">
        <f>IF(J57='Drop downs'!$G$2,B57&amp;": "&amp;K57&amp;""," ")</f>
        <v xml:space="preserve"> </v>
      </c>
      <c r="U57" s="141" t="str">
        <f>IF(HE1_Historic_Environment!E57='Drop downs'!$B$6,HE1_Historic_Environment!B57&amp;": "&amp;HE1_Historic_Environment!K57&amp;"","")</f>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S58" s="141"/>
      <c r="T58" s="141"/>
      <c r="U58" s="141"/>
    </row>
    <row r="59" spans="1:22" ht="26" x14ac:dyDescent="0.6">
      <c r="A59" s="470"/>
      <c r="B59" s="473"/>
      <c r="C59" s="142" t="s">
        <v>317</v>
      </c>
      <c r="D59" s="142" t="s">
        <v>185</v>
      </c>
      <c r="E59" s="476"/>
      <c r="F59" s="476"/>
      <c r="G59" s="478"/>
      <c r="H59" s="476"/>
      <c r="I59" s="571"/>
      <c r="J59" s="476"/>
      <c r="K59" s="489"/>
      <c r="L59" s="476"/>
      <c r="M59" s="481"/>
      <c r="N59" s="455"/>
      <c r="S59" s="141"/>
      <c r="T59" s="141"/>
      <c r="U59" s="141"/>
    </row>
    <row r="60" spans="1:22" ht="52" x14ac:dyDescent="0.6">
      <c r="A60" s="470"/>
      <c r="B60" s="473"/>
      <c r="C60" s="142" t="s">
        <v>318</v>
      </c>
      <c r="D60" s="142" t="s">
        <v>185</v>
      </c>
      <c r="E60" s="476"/>
      <c r="F60" s="476"/>
      <c r="G60" s="478"/>
      <c r="H60" s="476"/>
      <c r="I60" s="571"/>
      <c r="J60" s="476"/>
      <c r="K60" s="489"/>
      <c r="L60" s="476"/>
      <c r="M60" s="481"/>
      <c r="N60" s="455"/>
      <c r="S60" s="141"/>
      <c r="T60" s="141"/>
      <c r="U60" s="141"/>
    </row>
    <row r="61" spans="1:22" ht="26" x14ac:dyDescent="0.6">
      <c r="A61" s="470"/>
      <c r="B61" s="473"/>
      <c r="C61" s="142" t="s">
        <v>319</v>
      </c>
      <c r="D61" s="142" t="s">
        <v>189</v>
      </c>
      <c r="E61" s="476"/>
      <c r="F61" s="476"/>
      <c r="G61" s="478"/>
      <c r="H61" s="476"/>
      <c r="I61" s="571"/>
      <c r="J61" s="476"/>
      <c r="K61" s="489"/>
      <c r="L61" s="476"/>
      <c r="M61" s="481"/>
      <c r="N61" s="455"/>
      <c r="S61" s="141"/>
      <c r="T61" s="141"/>
      <c r="U61" s="141"/>
    </row>
    <row r="62" spans="1:22" ht="26" x14ac:dyDescent="0.6">
      <c r="A62" s="470"/>
      <c r="B62" s="473"/>
      <c r="C62" s="142" t="s">
        <v>320</v>
      </c>
      <c r="D62" s="142" t="s">
        <v>189</v>
      </c>
      <c r="E62" s="476"/>
      <c r="F62" s="476"/>
      <c r="G62" s="478"/>
      <c r="H62" s="476"/>
      <c r="I62" s="571"/>
      <c r="J62" s="476"/>
      <c r="K62" s="489"/>
      <c r="L62" s="476"/>
      <c r="M62" s="481"/>
      <c r="N62" s="455"/>
      <c r="S62" s="141"/>
      <c r="T62" s="141"/>
      <c r="U62" s="141"/>
    </row>
    <row r="63" spans="1:22" ht="78" x14ac:dyDescent="0.6">
      <c r="A63" s="470"/>
      <c r="B63" s="473"/>
      <c r="C63" s="142" t="s">
        <v>321</v>
      </c>
      <c r="D63" s="142" t="s">
        <v>189</v>
      </c>
      <c r="E63" s="476"/>
      <c r="F63" s="476"/>
      <c r="G63" s="478"/>
      <c r="H63" s="476"/>
      <c r="I63" s="571"/>
      <c r="J63" s="476"/>
      <c r="K63" s="489"/>
      <c r="L63" s="476"/>
      <c r="M63" s="481"/>
      <c r="N63" s="455"/>
      <c r="S63" s="141"/>
      <c r="T63" s="141"/>
      <c r="U63" s="141"/>
    </row>
    <row r="64" spans="1:22" ht="26.5" thickBot="1" x14ac:dyDescent="0.65">
      <c r="A64" s="471"/>
      <c r="B64" s="474"/>
      <c r="C64" s="143" t="s">
        <v>322</v>
      </c>
      <c r="D64" s="142" t="s">
        <v>189</v>
      </c>
      <c r="E64" s="428"/>
      <c r="F64" s="428"/>
      <c r="G64" s="479"/>
      <c r="H64" s="428"/>
      <c r="I64" s="574"/>
      <c r="J64" s="428"/>
      <c r="K64" s="500"/>
      <c r="L64" s="428"/>
      <c r="M64" s="482"/>
      <c r="N64" s="456"/>
      <c r="S64" s="141"/>
      <c r="T64" s="141"/>
      <c r="U64" s="141"/>
    </row>
    <row r="65" spans="1:22" ht="84" customHeight="1" x14ac:dyDescent="0.6">
      <c r="A65" s="469" t="s">
        <v>843</v>
      </c>
      <c r="B65" s="472" t="s">
        <v>111</v>
      </c>
      <c r="C65" s="147" t="s">
        <v>845</v>
      </c>
      <c r="D65" s="140" t="s">
        <v>185</v>
      </c>
      <c r="E65" s="475" t="s">
        <v>353</v>
      </c>
      <c r="F65" s="475" t="s">
        <v>398</v>
      </c>
      <c r="G65" s="477" t="s">
        <v>358</v>
      </c>
      <c r="H65" s="475" t="s">
        <v>478</v>
      </c>
      <c r="I65" s="573" t="s">
        <v>357</v>
      </c>
      <c r="J65" s="475" t="s">
        <v>249</v>
      </c>
      <c r="K65" s="649" t="s">
        <v>974</v>
      </c>
      <c r="L65" s="475" t="s">
        <v>189</v>
      </c>
      <c r="M65" s="480"/>
      <c r="N65" s="454"/>
      <c r="S65" s="141" t="str">
        <f>IF(OR(J65='Drop downs'!$G$7,J65='Drop downs'!$G$5), B65&amp;": "&amp;K65&amp;CHAR(10),"")</f>
        <v/>
      </c>
      <c r="T65" s="141" t="str">
        <f>IF(J65='Drop downs'!$G$2,B65&amp;": "&amp;K65&amp;""," ")</f>
        <v>IIA11: The policy supports the achievement of IIA11 as it highlights that proposals that preserve or enhance a heritage asset's significance (including any contribution made by setting), will be supported. Proposals will need to identify the significance of heritage assets on development through a Heritage Impact Assessment. The Council will use planning conditions and planning obligations where necessary to deliver heritage related public benefit, in particular increasing understanding and appreciation of assets heritage significance by sharing knowledge gain from investigative work and improving access to heritage sites. The policy also provides specific requirements for designated heritage assets, including conservation areas, listed buildings, scheduled monuments, archaeological assets, and registered parks and gardens. Finally, the Council will consider the effects on the significance of a non-designated heritage asset. Therefore, a potential significant positive effect is recorded.</v>
      </c>
      <c r="U65" s="141" t="str">
        <f>IF(HE1_Historic_Environment!E65='Drop downs'!$B$6,HE1_Historic_Environment!B65&amp;": "&amp;HE1_Historic_Environment!K65&amp;"","")</f>
        <v/>
      </c>
      <c r="V65" s="126" t="str">
        <f>IF(N65&gt;0,B65&amp;":"&amp;N65&amp;"
","")</f>
        <v/>
      </c>
    </row>
    <row r="66" spans="1:22" ht="129.75" customHeight="1" x14ac:dyDescent="0.6">
      <c r="A66" s="470"/>
      <c r="B66" s="473"/>
      <c r="C66" s="148" t="s">
        <v>325</v>
      </c>
      <c r="D66" s="142" t="s">
        <v>185</v>
      </c>
      <c r="E66" s="476"/>
      <c r="F66" s="476"/>
      <c r="G66" s="478"/>
      <c r="H66" s="476"/>
      <c r="I66" s="571"/>
      <c r="J66" s="476"/>
      <c r="K66" s="615"/>
      <c r="L66" s="476"/>
      <c r="M66" s="481"/>
      <c r="N66" s="455"/>
      <c r="S66" s="141"/>
      <c r="T66" s="141"/>
      <c r="U66" s="141"/>
    </row>
    <row r="67" spans="1:22" ht="78" x14ac:dyDescent="0.6">
      <c r="A67" s="470"/>
      <c r="B67" s="473"/>
      <c r="C67" s="148" t="s">
        <v>326</v>
      </c>
      <c r="D67" s="142" t="s">
        <v>185</v>
      </c>
      <c r="E67" s="476"/>
      <c r="F67" s="476"/>
      <c r="G67" s="478"/>
      <c r="H67" s="476"/>
      <c r="I67" s="571"/>
      <c r="J67" s="476"/>
      <c r="K67" s="615"/>
      <c r="L67" s="476"/>
      <c r="M67" s="481"/>
      <c r="N67" s="455"/>
      <c r="S67" s="141"/>
      <c r="T67" s="141"/>
      <c r="U67" s="141"/>
    </row>
    <row r="68" spans="1:22" ht="86.25" customHeight="1" x14ac:dyDescent="0.6">
      <c r="A68" s="470"/>
      <c r="B68" s="473"/>
      <c r="C68" s="148" t="s">
        <v>327</v>
      </c>
      <c r="D68" s="142" t="s">
        <v>185</v>
      </c>
      <c r="E68" s="476"/>
      <c r="F68" s="476"/>
      <c r="G68" s="478"/>
      <c r="H68" s="476"/>
      <c r="I68" s="571"/>
      <c r="J68" s="476"/>
      <c r="K68" s="615"/>
      <c r="L68" s="476"/>
      <c r="M68" s="481"/>
      <c r="N68" s="455"/>
      <c r="S68" s="141"/>
      <c r="T68" s="141"/>
      <c r="U68" s="141"/>
    </row>
    <row r="69" spans="1:22" ht="90" customHeight="1" x14ac:dyDescent="0.6">
      <c r="A69" s="470"/>
      <c r="B69" s="473"/>
      <c r="C69" s="148" t="s">
        <v>846</v>
      </c>
      <c r="D69" s="142" t="s">
        <v>185</v>
      </c>
      <c r="E69" s="476"/>
      <c r="F69" s="476"/>
      <c r="G69" s="478"/>
      <c r="H69" s="476"/>
      <c r="I69" s="571"/>
      <c r="J69" s="476"/>
      <c r="K69" s="615"/>
      <c r="L69" s="476"/>
      <c r="M69" s="481"/>
      <c r="N69" s="455"/>
      <c r="S69" s="141"/>
      <c r="T69" s="141"/>
      <c r="U69" s="141"/>
    </row>
    <row r="70" spans="1:22" ht="84" customHeight="1" x14ac:dyDescent="0.6">
      <c r="A70" s="470"/>
      <c r="B70" s="473"/>
      <c r="C70" s="148" t="s">
        <v>329</v>
      </c>
      <c r="D70" s="142" t="s">
        <v>189</v>
      </c>
      <c r="E70" s="476"/>
      <c r="F70" s="476"/>
      <c r="G70" s="478"/>
      <c r="H70" s="476"/>
      <c r="I70" s="571"/>
      <c r="J70" s="476"/>
      <c r="K70" s="615"/>
      <c r="L70" s="476"/>
      <c r="M70" s="481"/>
      <c r="N70" s="455"/>
      <c r="S70" s="141"/>
      <c r="T70" s="141"/>
      <c r="U70" s="141"/>
    </row>
    <row r="71" spans="1:22" ht="115.5" customHeight="1" thickBot="1" x14ac:dyDescent="0.65">
      <c r="A71" s="471"/>
      <c r="B71" s="474"/>
      <c r="C71" s="156" t="s">
        <v>330</v>
      </c>
      <c r="D71" s="143" t="s">
        <v>185</v>
      </c>
      <c r="E71" s="428"/>
      <c r="F71" s="428"/>
      <c r="G71" s="479"/>
      <c r="H71" s="428"/>
      <c r="I71" s="574"/>
      <c r="J71" s="428"/>
      <c r="K71" s="616"/>
      <c r="L71" s="428"/>
      <c r="M71" s="482"/>
      <c r="N71" s="456"/>
      <c r="S71" s="141"/>
      <c r="T71" s="141"/>
      <c r="U71" s="141"/>
    </row>
    <row r="72" spans="1:22" ht="163.5" customHeight="1" x14ac:dyDescent="0.6">
      <c r="A72" s="469" t="s">
        <v>331</v>
      </c>
      <c r="B72" s="472" t="s">
        <v>112</v>
      </c>
      <c r="C72" s="147" t="s">
        <v>332</v>
      </c>
      <c r="D72" s="140" t="s">
        <v>185</v>
      </c>
      <c r="E72" s="475" t="s">
        <v>353</v>
      </c>
      <c r="F72" s="475" t="s">
        <v>354</v>
      </c>
      <c r="G72" s="477" t="s">
        <v>358</v>
      </c>
      <c r="H72" s="475" t="s">
        <v>478</v>
      </c>
      <c r="I72" s="573" t="s">
        <v>357</v>
      </c>
      <c r="J72" s="475" t="s">
        <v>249</v>
      </c>
      <c r="K72" s="650" t="s">
        <v>975</v>
      </c>
      <c r="L72" s="475" t="s">
        <v>189</v>
      </c>
      <c r="M72" s="480"/>
      <c r="N72" s="454"/>
      <c r="S72" s="141" t="str">
        <f>IF(OR(J72='Drop downs'!$G$7,J72='Drop downs'!$G$5), B72&amp;": "&amp;K72&amp;CHAR(10),"")</f>
        <v/>
      </c>
      <c r="T72" s="141" t="str">
        <f>IF(J72='Drop downs'!$G$2,B72&amp;": "&amp;K72&amp;""," ")</f>
        <v>IIA12: The policy supports the achievement of IIA12 as it highlights that proposals that secure the preservation, conservation or enhancement of a heritage asset’s significance, including any contribution made by setting, will be supported. Issues of design, appearance and character need to be considered. Design should take account of the significance of nearby assets, topography, general character of the area; current and historic uses; landscaping; and views (public and private). This includes the consideration of proportion, scale and height. More specifically, when considering proposals within conservation areas, the Council will support the redevelopment of sites that detract from the significance, character or appearance of the conservation area, as well as maximise opportunities to restore lost features or introduce new ones that would preserve and enhance the significance, character or appearance of the conservation area. Additionally, all opportunities should be taken to maximise the restoration of lost features and/or the introduction of new ones that would enhance the significance of the park, garden or landscape. Landscape features such as trees and hedgerows should also be safeguarded in historic areas. Therefore, a potential significant positive effect is recorded.</v>
      </c>
      <c r="U72" s="141" t="str">
        <f>IF(HE1_Historic_Environment!E72='Drop downs'!$B$6,HE1_Historic_Environment!B72&amp;": "&amp;HE1_Historic_Environment!K72&amp;"","")</f>
        <v/>
      </c>
      <c r="V72" s="126" t="str">
        <f>IF(N72&gt;0,B72&amp;":"&amp;N72&amp;"
","")</f>
        <v/>
      </c>
    </row>
    <row r="73" spans="1:22" ht="177" customHeight="1" x14ac:dyDescent="0.6">
      <c r="A73" s="470"/>
      <c r="B73" s="473"/>
      <c r="C73" s="148" t="s">
        <v>333</v>
      </c>
      <c r="D73" s="142" t="s">
        <v>185</v>
      </c>
      <c r="E73" s="476"/>
      <c r="F73" s="476"/>
      <c r="G73" s="478"/>
      <c r="H73" s="476"/>
      <c r="I73" s="571"/>
      <c r="J73" s="476"/>
      <c r="K73" s="651"/>
      <c r="L73" s="476"/>
      <c r="M73" s="481"/>
      <c r="N73" s="455"/>
      <c r="S73" s="141"/>
      <c r="T73" s="141"/>
      <c r="U73" s="141"/>
    </row>
    <row r="74" spans="1:22" ht="171.75" customHeight="1" x14ac:dyDescent="0.6">
      <c r="A74" s="470"/>
      <c r="B74" s="473"/>
      <c r="C74" s="148" t="s">
        <v>334</v>
      </c>
      <c r="D74" s="142" t="s">
        <v>189</v>
      </c>
      <c r="E74" s="476"/>
      <c r="F74" s="476"/>
      <c r="G74" s="478"/>
      <c r="H74" s="476"/>
      <c r="I74" s="571"/>
      <c r="J74" s="476"/>
      <c r="K74" s="651"/>
      <c r="L74" s="476"/>
      <c r="M74" s="481"/>
      <c r="N74" s="455"/>
      <c r="S74" s="141"/>
      <c r="T74" s="141"/>
      <c r="U74" s="141"/>
    </row>
    <row r="75" spans="1:22" ht="133.5" customHeight="1" x14ac:dyDescent="0.6">
      <c r="A75" s="470"/>
      <c r="B75" s="473"/>
      <c r="C75" s="148" t="s">
        <v>335</v>
      </c>
      <c r="D75" s="142" t="s">
        <v>185</v>
      </c>
      <c r="E75" s="476"/>
      <c r="F75" s="476"/>
      <c r="G75" s="478"/>
      <c r="H75" s="476"/>
      <c r="I75" s="571"/>
      <c r="J75" s="476"/>
      <c r="K75" s="651"/>
      <c r="L75" s="476"/>
      <c r="M75" s="481"/>
      <c r="N75" s="455"/>
      <c r="S75" s="141"/>
      <c r="T75" s="141"/>
      <c r="U75" s="141"/>
    </row>
    <row r="76" spans="1:22" ht="109.5" customHeight="1" thickBot="1" x14ac:dyDescent="0.65">
      <c r="A76" s="517"/>
      <c r="B76" s="474"/>
      <c r="C76" s="157" t="s">
        <v>336</v>
      </c>
      <c r="D76" s="165" t="s">
        <v>185</v>
      </c>
      <c r="E76" s="483"/>
      <c r="F76" s="483"/>
      <c r="G76" s="519"/>
      <c r="H76" s="483"/>
      <c r="I76" s="572"/>
      <c r="J76" s="483"/>
      <c r="K76" s="652"/>
      <c r="L76" s="483"/>
      <c r="M76" s="492"/>
      <c r="N76" s="464"/>
      <c r="S76" s="141"/>
      <c r="T76" s="141"/>
      <c r="U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S77" s="141" t="str">
        <f>IF(OR(J77='Drop downs'!$G$7,J77='Drop downs'!$G$5), B77&amp;": "&amp;K77&amp;CHAR(10),"")</f>
        <v/>
      </c>
      <c r="T77" s="141" t="str">
        <f>IF(J77='Drop downs'!$G$2,B77&amp;": "&amp;K77&amp;""," ")</f>
        <v xml:space="preserve"> </v>
      </c>
      <c r="U77" s="141" t="str">
        <f>IF(HE1_Historic_Environment!E77='Drop downs'!$B$6,HE1_Historic_Environment!B77&amp;": "&amp;HE1_Historic_Environment!K77&amp;"","")</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S78" s="141"/>
      <c r="T78" s="141"/>
      <c r="U78" s="141"/>
    </row>
    <row r="79" spans="1:22" ht="26" x14ac:dyDescent="0.6">
      <c r="A79" s="527"/>
      <c r="B79" s="473"/>
      <c r="C79" s="148" t="s">
        <v>340</v>
      </c>
      <c r="D79" s="145" t="s">
        <v>189</v>
      </c>
      <c r="E79" s="476"/>
      <c r="F79" s="476"/>
      <c r="G79" s="478"/>
      <c r="H79" s="476"/>
      <c r="I79" s="571"/>
      <c r="J79" s="476"/>
      <c r="K79" s="489"/>
      <c r="L79" s="476"/>
      <c r="M79" s="481"/>
      <c r="N79" s="455"/>
      <c r="S79" s="141"/>
      <c r="T79" s="141"/>
      <c r="U79" s="141"/>
    </row>
    <row r="80" spans="1:22" ht="26" x14ac:dyDescent="0.6">
      <c r="A80" s="527"/>
      <c r="B80" s="473"/>
      <c r="C80" s="159" t="s">
        <v>341</v>
      </c>
      <c r="D80" s="145" t="s">
        <v>189</v>
      </c>
      <c r="E80" s="476"/>
      <c r="F80" s="476"/>
      <c r="G80" s="478"/>
      <c r="H80" s="476"/>
      <c r="I80" s="571"/>
      <c r="J80" s="476"/>
      <c r="K80" s="489"/>
      <c r="L80" s="476"/>
      <c r="M80" s="481"/>
      <c r="N80" s="455"/>
      <c r="S80" s="141"/>
      <c r="T80" s="141"/>
      <c r="U80" s="141"/>
    </row>
    <row r="81" spans="1:22" ht="78" x14ac:dyDescent="0.6">
      <c r="A81" s="527"/>
      <c r="B81" s="473"/>
      <c r="C81" s="159" t="s">
        <v>342</v>
      </c>
      <c r="D81" s="145" t="s">
        <v>189</v>
      </c>
      <c r="E81" s="476"/>
      <c r="F81" s="476"/>
      <c r="G81" s="478"/>
      <c r="H81" s="476"/>
      <c r="I81" s="571"/>
      <c r="J81" s="476"/>
      <c r="K81" s="489"/>
      <c r="L81" s="476"/>
      <c r="M81" s="481"/>
      <c r="N81" s="455"/>
      <c r="S81" s="141"/>
      <c r="T81" s="141"/>
      <c r="U81" s="141"/>
    </row>
    <row r="82" spans="1:22" ht="78" x14ac:dyDescent="0.6">
      <c r="A82" s="527"/>
      <c r="B82" s="473"/>
      <c r="C82" s="159" t="s">
        <v>343</v>
      </c>
      <c r="D82" s="145" t="s">
        <v>189</v>
      </c>
      <c r="E82" s="476"/>
      <c r="F82" s="476"/>
      <c r="G82" s="478"/>
      <c r="H82" s="476"/>
      <c r="I82" s="571"/>
      <c r="J82" s="476"/>
      <c r="K82" s="489"/>
      <c r="L82" s="476"/>
      <c r="M82" s="481"/>
      <c r="N82" s="455"/>
      <c r="S82" s="141"/>
      <c r="T82" s="141"/>
      <c r="U82" s="141"/>
    </row>
    <row r="83" spans="1:22" ht="52.5" thickBot="1" x14ac:dyDescent="0.65">
      <c r="A83" s="528"/>
      <c r="B83" s="474"/>
      <c r="C83" s="160" t="s">
        <v>344</v>
      </c>
      <c r="D83" s="145" t="s">
        <v>189</v>
      </c>
      <c r="E83" s="483"/>
      <c r="F83" s="483"/>
      <c r="G83" s="519"/>
      <c r="H83" s="483"/>
      <c r="I83" s="572"/>
      <c r="J83" s="483"/>
      <c r="K83" s="490"/>
      <c r="L83" s="483"/>
      <c r="M83" s="492"/>
      <c r="N83" s="464"/>
      <c r="S83" s="141"/>
      <c r="T83" s="141"/>
      <c r="U83" s="141"/>
    </row>
    <row r="84" spans="1:22" ht="52" x14ac:dyDescent="0.6">
      <c r="A84" s="526" t="s">
        <v>345</v>
      </c>
      <c r="B84" s="472" t="s">
        <v>114</v>
      </c>
      <c r="C84" s="161" t="s">
        <v>346</v>
      </c>
      <c r="D84" s="150" t="s">
        <v>189</v>
      </c>
      <c r="E84" s="487" t="s">
        <v>88</v>
      </c>
      <c r="F84" s="487" t="s">
        <v>88</v>
      </c>
      <c r="G84" s="518" t="s">
        <v>88</v>
      </c>
      <c r="H84" s="487" t="s">
        <v>88</v>
      </c>
      <c r="I84" s="570" t="s">
        <v>88</v>
      </c>
      <c r="J84" s="487" t="s">
        <v>120</v>
      </c>
      <c r="K84" s="488" t="s">
        <v>367</v>
      </c>
      <c r="L84" s="487" t="s">
        <v>189</v>
      </c>
      <c r="M84" s="491"/>
      <c r="N84" s="463"/>
      <c r="S84" s="141" t="str">
        <f>IF(OR(J84='Drop downs'!$G$7,J84='Drop downs'!$G$5), B84&amp;": "&amp;K84&amp;CHAR(10),"")</f>
        <v/>
      </c>
      <c r="T84" s="141" t="str">
        <f>IF(J84='Drop downs'!$G$2,B84&amp;": "&amp;K84&amp;""," ")</f>
        <v xml:space="preserve"> </v>
      </c>
      <c r="U84" s="141" t="str">
        <f>IF(HE1_Historic_Environment!E84='Drop downs'!$B$6,HE1_Historic_Environment!B84&amp;": "&amp;HE1_Historic_Environment!K84&amp;"","")</f>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S85" s="141"/>
      <c r="T85" s="141"/>
      <c r="U85" s="141"/>
    </row>
    <row r="86" spans="1:22" ht="52" x14ac:dyDescent="0.6">
      <c r="A86" s="527"/>
      <c r="B86" s="473"/>
      <c r="C86" s="159" t="s">
        <v>348</v>
      </c>
      <c r="D86" s="145" t="s">
        <v>189</v>
      </c>
      <c r="E86" s="476"/>
      <c r="F86" s="476"/>
      <c r="G86" s="478"/>
      <c r="H86" s="476"/>
      <c r="I86" s="571"/>
      <c r="J86" s="476"/>
      <c r="K86" s="489"/>
      <c r="L86" s="476"/>
      <c r="M86" s="481"/>
      <c r="N86" s="455"/>
      <c r="S86" s="141"/>
      <c r="T86" s="141"/>
      <c r="U86" s="141"/>
    </row>
    <row r="87" spans="1:22" ht="26.5" thickBot="1" x14ac:dyDescent="0.65">
      <c r="A87" s="528"/>
      <c r="B87" s="474"/>
      <c r="C87" s="157" t="s">
        <v>349</v>
      </c>
      <c r="D87" s="145" t="s">
        <v>189</v>
      </c>
      <c r="E87" s="483"/>
      <c r="F87" s="483"/>
      <c r="G87" s="519"/>
      <c r="H87" s="483"/>
      <c r="I87" s="572"/>
      <c r="J87" s="483"/>
      <c r="K87" s="490"/>
      <c r="L87" s="483"/>
      <c r="M87" s="492"/>
      <c r="N87" s="464"/>
      <c r="S87" s="141" t="str">
        <f>IF(OR(J87='Drop downs'!$G$7,J87='Drop downs'!$G$5), B87&amp;": "&amp;K87&amp;CHAR(10),"")</f>
        <v/>
      </c>
      <c r="T87" s="141"/>
      <c r="U87" s="141" t="str">
        <f>IF(HE1_Historic_Environment!E87='Drop downs'!$B$6,HE1_Historic_Environment!B87&amp;": "&amp;HE1_Historic_Environment!K87&amp;"","")</f>
        <v xml:space="preserve">: </v>
      </c>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S8&amp;S18&amp;S20&amp;S28&amp;S36&amp;S42&amp;S47&amp;S48&amp;S49&amp;S54&amp;S57&amp;S65&amp;S72&amp;S77&amp;S84&amp;S87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235.5" customHeight="1" x14ac:dyDescent="0.6">
      <c r="A92" s="449" t="str">
        <f>T8&amp;T18&amp;T20&amp;T28&amp;T36&amp;T42&amp;T47&amp;T48&amp;T49&amp;T54&amp;T57&amp;T65&amp;T72&amp;T77&amp;T84&amp;T87</f>
        <v xml:space="preserve">           IIA11: The policy supports the achievement of IIA11 as it highlights that proposals that preserve or enhance a heritage asset's significance (including any contribution made by setting), will be supported. Proposals will need to identify the significance of heritage assets on development through a Heritage Impact Assessment. The Council will use planning conditions and planning obligations where necessary to deliver heritage related public benefit, in particular increasing understanding and appreciation of assets heritage significance by sharing knowledge gain from investigative work and improving access to heritage sites. The policy also provides specific requirements for designated heritage assets, including conservation areas, listed buildings, scheduled monuments, archaeological assets, and registered parks and gardens. Finally, the Council will consider the effects on the significance of a non-designated heritage asset. Therefore, a potential significant positive effect is recorded.IIA12: The policy supports the achievement of IIA12 as it highlights that proposals that secure the preservation, conservation or enhancement of a heritage asset’s significance, including any contribution made by setting, will be supported. Issues of design, appearance and character need to be considered. Design should take account of the significance of nearby assets, topography, general character of the area; current and historic uses; landscaping; and views (public and private). This includes the consideration of proportion, scale and height. More specifically, when considering proposals within conservation areas, the Council will support the redevelopment of sites that detract from the significance, character or appearance of the conservation area, as well as maximise opportunities to restore lost features or introduce new ones that would preserve and enhance the significance, character or appearance of the conservation area. Additionally, all opportunities should be taken to maximise the restoration of lost features and/or the introduction of new ones that would enhance the significance of the park, garden or landscape. Landscape features such as trees and hedgerows should also be safeguarded in historic areas. Therefore, a potential significant positive effect is recorded.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5d8QmrfAsZiTMQ9FuW6iS6ix9TkLYVO0KWwX36G2WJDT9NDkwBvBhKWq12UFHqF/DFoUMTM2DNPtOP74PyQrzA==" saltValue="RCTPd7RSdwvojRPR5QmAq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236" priority="56">
      <formula>$D50="No"</formula>
    </cfRule>
  </conditionalFormatting>
  <conditionalFormatting sqref="C8:D87">
    <cfRule type="expression" dxfId="2235" priority="55">
      <formula>$D8="No"</formula>
    </cfRule>
  </conditionalFormatting>
  <conditionalFormatting sqref="J8">
    <cfRule type="cellIs" dxfId="2234" priority="19" operator="equal">
      <formula>"Significant Negative"</formula>
    </cfRule>
    <cfRule type="cellIs" dxfId="2233" priority="20" operator="equal">
      <formula>"Minor Negative"</formula>
    </cfRule>
    <cfRule type="cellIs" dxfId="2232" priority="21" operator="equal">
      <formula>"Uncertain"</formula>
    </cfRule>
    <cfRule type="cellIs" dxfId="2231" priority="22" operator="equal">
      <formula>"Neutral"</formula>
    </cfRule>
    <cfRule type="cellIs" dxfId="2230" priority="23" operator="equal">
      <formula>"Minor Positive"</formula>
    </cfRule>
    <cfRule type="cellIs" dxfId="2229" priority="24" operator="equal">
      <formula>"Significant Positive"</formula>
    </cfRule>
  </conditionalFormatting>
  <conditionalFormatting sqref="J18 J49 J65 J77">
    <cfRule type="cellIs" dxfId="2228" priority="89" operator="equal">
      <formula>"Minor Negative"</formula>
    </cfRule>
    <cfRule type="cellIs" dxfId="2227" priority="88" operator="equal">
      <formula>"Significant Negative"</formula>
    </cfRule>
    <cfRule type="cellIs" dxfId="2226" priority="93" operator="equal">
      <formula>"Significant Positive"</formula>
    </cfRule>
    <cfRule type="cellIs" dxfId="2225" priority="90" operator="equal">
      <formula>"Uncertain"</formula>
    </cfRule>
    <cfRule type="cellIs" dxfId="2224" priority="91" operator="equal">
      <formula>"Neutral"</formula>
    </cfRule>
    <cfRule type="cellIs" dxfId="2223" priority="92" operator="equal">
      <formula>"Minor Positive"</formula>
    </cfRule>
  </conditionalFormatting>
  <conditionalFormatting sqref="J20">
    <cfRule type="cellIs" dxfId="2222" priority="54" operator="equal">
      <formula>"Significant Positive"</formula>
    </cfRule>
    <cfRule type="cellIs" dxfId="2221" priority="53" operator="equal">
      <formula>"Minor Positive"</formula>
    </cfRule>
    <cfRule type="cellIs" dxfId="2220" priority="51" operator="equal">
      <formula>"Uncertain"</formula>
    </cfRule>
    <cfRule type="cellIs" dxfId="2219" priority="52" operator="equal">
      <formula>"Neutral"</formula>
    </cfRule>
    <cfRule type="cellIs" dxfId="2218" priority="50" operator="equal">
      <formula>"Minor Negative"</formula>
    </cfRule>
    <cfRule type="cellIs" dxfId="2217" priority="49" operator="equal">
      <formula>"Significant Negative"</formula>
    </cfRule>
  </conditionalFormatting>
  <conditionalFormatting sqref="J28">
    <cfRule type="cellIs" dxfId="2216" priority="42" operator="equal">
      <formula>"Significant Positive"</formula>
    </cfRule>
    <cfRule type="cellIs" dxfId="2215" priority="41" operator="equal">
      <formula>"Minor Positive"</formula>
    </cfRule>
    <cfRule type="cellIs" dxfId="2214" priority="40" operator="equal">
      <formula>"Neutral"</formula>
    </cfRule>
    <cfRule type="cellIs" dxfId="2213" priority="39" operator="equal">
      <formula>"Uncertain"</formula>
    </cfRule>
    <cfRule type="cellIs" dxfId="2212" priority="38" operator="equal">
      <formula>"Minor Negative"</formula>
    </cfRule>
    <cfRule type="cellIs" dxfId="2211" priority="37" operator="equal">
      <formula>"Significant Negative"</formula>
    </cfRule>
  </conditionalFormatting>
  <conditionalFormatting sqref="J36">
    <cfRule type="cellIs" dxfId="2210" priority="36" operator="equal">
      <formula>"Significant Positive"</formula>
    </cfRule>
    <cfRule type="cellIs" dxfId="2209" priority="34" operator="equal">
      <formula>"Neutral"</formula>
    </cfRule>
    <cfRule type="cellIs" dxfId="2208" priority="31" operator="equal">
      <formula>"Significant Negative"</formula>
    </cfRule>
    <cfRule type="cellIs" dxfId="2207" priority="35" operator="equal">
      <formula>"Minor Positive"</formula>
    </cfRule>
    <cfRule type="cellIs" dxfId="2206" priority="32" operator="equal">
      <formula>"Minor Negative"</formula>
    </cfRule>
    <cfRule type="cellIs" dxfId="2205" priority="33" operator="equal">
      <formula>"Uncertain"</formula>
    </cfRule>
  </conditionalFormatting>
  <conditionalFormatting sqref="J42">
    <cfRule type="cellIs" dxfId="2204" priority="29" operator="equal">
      <formula>"Minor Positive"</formula>
    </cfRule>
    <cfRule type="cellIs" dxfId="2203" priority="30" operator="equal">
      <formula>"Significant Positive"</formula>
    </cfRule>
    <cfRule type="cellIs" dxfId="2202" priority="27" operator="equal">
      <formula>"Uncertain"</formula>
    </cfRule>
    <cfRule type="cellIs" dxfId="2201" priority="25" operator="equal">
      <formula>"Significant Negative"</formula>
    </cfRule>
    <cfRule type="cellIs" dxfId="2200" priority="26" operator="equal">
      <formula>"Minor Negative"</formula>
    </cfRule>
    <cfRule type="cellIs" dxfId="2199" priority="28" operator="equal">
      <formula>"Neutral"</formula>
    </cfRule>
  </conditionalFormatting>
  <conditionalFormatting sqref="J47">
    <cfRule type="cellIs" dxfId="2198" priority="6" operator="equal">
      <formula>"Significant Positive"</formula>
    </cfRule>
    <cfRule type="cellIs" dxfId="2197" priority="5" operator="equal">
      <formula>"Minor Positive"</formula>
    </cfRule>
    <cfRule type="cellIs" dxfId="2196" priority="4" operator="equal">
      <formula>"Neutral"</formula>
    </cfRule>
    <cfRule type="cellIs" dxfId="2195" priority="3" operator="equal">
      <formula>"Uncertain"</formula>
    </cfRule>
    <cfRule type="cellIs" dxfId="2194" priority="2" operator="equal">
      <formula>"Minor Negative"</formula>
    </cfRule>
    <cfRule type="cellIs" dxfId="2193" priority="1" operator="equal">
      <formula>"Significant Negative"</formula>
    </cfRule>
  </conditionalFormatting>
  <conditionalFormatting sqref="J54">
    <cfRule type="cellIs" dxfId="2192" priority="58" operator="equal">
      <formula>"Significant Negative"</formula>
    </cfRule>
    <cfRule type="cellIs" dxfId="2191" priority="59" operator="equal">
      <formula>"Minor Negative"</formula>
    </cfRule>
    <cfRule type="cellIs" dxfId="2190" priority="60" operator="equal">
      <formula>"Uncertain"</formula>
    </cfRule>
    <cfRule type="cellIs" dxfId="2189" priority="62" operator="equal">
      <formula>"Minor Positive"</formula>
    </cfRule>
    <cfRule type="cellIs" dxfId="2188" priority="63" operator="equal">
      <formula>"Significant Positive"</formula>
    </cfRule>
    <cfRule type="cellIs" dxfId="2187" priority="61" operator="equal">
      <formula>"Neutral"</formula>
    </cfRule>
  </conditionalFormatting>
  <conditionalFormatting sqref="J57">
    <cfRule type="cellIs" dxfId="2186" priority="12" operator="equal">
      <formula>"Significant Positive"</formula>
    </cfRule>
    <cfRule type="cellIs" dxfId="2185" priority="11" operator="equal">
      <formula>"Minor Positive"</formula>
    </cfRule>
    <cfRule type="cellIs" dxfId="2184" priority="10" operator="equal">
      <formula>"Neutral"</formula>
    </cfRule>
    <cfRule type="cellIs" dxfId="2183" priority="8" operator="equal">
      <formula>"Minor Negative"</formula>
    </cfRule>
    <cfRule type="cellIs" dxfId="2182" priority="7" operator="equal">
      <formula>"Significant Negative"</formula>
    </cfRule>
    <cfRule type="cellIs" dxfId="2181" priority="9" operator="equal">
      <formula>"Uncertain"</formula>
    </cfRule>
  </conditionalFormatting>
  <conditionalFormatting sqref="J72">
    <cfRule type="cellIs" dxfId="2180" priority="15" operator="equal">
      <formula>"Uncertain"</formula>
    </cfRule>
    <cfRule type="cellIs" dxfId="2179" priority="14" operator="equal">
      <formula>"Minor Negative"</formula>
    </cfRule>
    <cfRule type="cellIs" dxfId="2178" priority="13" operator="equal">
      <formula>"Significant Negative"</formula>
    </cfRule>
    <cfRule type="cellIs" dxfId="2177" priority="18" operator="equal">
      <formula>"Significant Positive"</formula>
    </cfRule>
    <cfRule type="cellIs" dxfId="2176" priority="17" operator="equal">
      <formula>"Minor Positive"</formula>
    </cfRule>
    <cfRule type="cellIs" dxfId="2175" priority="16" operator="equal">
      <formula>"Neutral"</formula>
    </cfRule>
  </conditionalFormatting>
  <conditionalFormatting sqref="J84">
    <cfRule type="cellIs" dxfId="2174" priority="43" operator="equal">
      <formula>"Significant Negative"</formula>
    </cfRule>
    <cfRule type="cellIs" dxfId="2173" priority="44" operator="equal">
      <formula>"Minor Negative"</formula>
    </cfRule>
    <cfRule type="cellIs" dxfId="2172" priority="45" operator="equal">
      <formula>"Uncertain"</formula>
    </cfRule>
    <cfRule type="cellIs" dxfId="2171" priority="46" operator="equal">
      <formula>"Neutral"</formula>
    </cfRule>
    <cfRule type="cellIs" dxfId="2170" priority="47" operator="equal">
      <formula>"Minor Positive"</formula>
    </cfRule>
    <cfRule type="cellIs" dxfId="2169"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C1F658B-06CE-47A5-93AA-B8842E1BFB97}">
          <x14:formula1>
            <xm:f>'Drop downs'!$A$2:$A$3</xm:f>
          </x14:formula1>
          <xm:sqref>D8:D87</xm:sqref>
        </x14:dataValidation>
        <x14:dataValidation type="list" allowBlank="1" showInputMessage="1" showErrorMessage="1" xr:uid="{20BDD3CE-7C8A-4363-954C-82D659789EDA}">
          <x14:formula1>
            <xm:f>'Drop downs'!$J$2:$J$3</xm:f>
          </x14:formula1>
          <xm:sqref>L8 L18 L20 L28 L36 L42 L84 L54 L57 L65 L72 L77 L49 L47</xm:sqref>
        </x14:dataValidation>
        <x14:dataValidation type="list" allowBlank="1" showInputMessage="1" showErrorMessage="1" xr:uid="{FF3FF381-4720-44AE-BA43-0311B68C3ABB}">
          <x14:formula1>
            <xm:f>'Drop downs'!$B$2:$B$4</xm:f>
          </x14:formula1>
          <xm:sqref>E42 E18 E49 E77 E57 E84 E20 E54 E72 E65 E8 E28 E36 E47</xm:sqref>
        </x14:dataValidation>
        <x14:dataValidation type="list" allowBlank="1" showInputMessage="1" showErrorMessage="1" xr:uid="{7DDD6DB6-347F-4901-B472-63053496D7AC}">
          <x14:formula1>
            <xm:f>'Drop downs'!$C$2:$C$5</xm:f>
          </x14:formula1>
          <xm:sqref>F42 F18 F49 F77 F57 F84 F20 F54 F72 F65 F8 F28 F36 F47</xm:sqref>
        </x14:dataValidation>
        <x14:dataValidation type="list" allowBlank="1" showInputMessage="1" showErrorMessage="1" xr:uid="{8FDD7829-4934-4BD2-A296-22EB17B502E8}">
          <x14:formula1>
            <xm:f>'Drop downs'!$D$2:$D$7</xm:f>
          </x14:formula1>
          <xm:sqref>G42 G18 G49 G77 G57 G84 G20 G54 G72 G65 G8 G28 G36 G47</xm:sqref>
        </x14:dataValidation>
        <x14:dataValidation type="list" allowBlank="1" showInputMessage="1" showErrorMessage="1" xr:uid="{7159E8DB-4281-4039-A25E-53D36A5C2BF7}">
          <x14:formula1>
            <xm:f>'Drop downs'!$E$2:$E$6</xm:f>
          </x14:formula1>
          <xm:sqref>H42 H18 H49 H77 H57 H84 H20 H54 H72 H65 H8 H28 H36 H47</xm:sqref>
        </x14:dataValidation>
        <x14:dataValidation type="list" allowBlank="1" showInputMessage="1" showErrorMessage="1" xr:uid="{0A24668A-2B09-484A-B25F-9E13F4907660}">
          <x14:formula1>
            <xm:f>'Drop downs'!$F$2:$F$6</xm:f>
          </x14:formula1>
          <xm:sqref>I42 I18 I49 I77 I57 I84 I20 I54 I72 I65 I8 I28 I36 I47</xm:sqref>
        </x14:dataValidation>
        <x14:dataValidation type="list" allowBlank="1" showInputMessage="1" showErrorMessage="1" xr:uid="{497C0E85-7E7E-42C9-8C2B-BCEB9ABFE6CA}">
          <x14:formula1>
            <xm:f>'Drop downs'!$G$2:$G$7</xm:f>
          </x14:formula1>
          <xm:sqref>J42 J18 J49 J77 J57 J84 J20 J54 J72 J65 J8 J28 J36 J47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7136A-0D7E-40CC-8DCE-E9D3978409D7}">
  <sheetPr codeName="Sheet101"/>
  <dimension ref="A1:V98"/>
  <sheetViews>
    <sheetView showGridLines="0" zoomScaleNormal="100" workbookViewId="0">
      <selection activeCell="C1" sqref="C1:F1"/>
    </sheetView>
  </sheetViews>
  <sheetFormatPr defaultColWidth="8.54296875" defaultRowHeight="28.5" x14ac:dyDescent="0.65"/>
  <cols>
    <col min="1" max="1" width="46.453125" style="126" bestFit="1"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36" customWidth="1"/>
    <col min="10" max="10" width="20.7265625" style="126" customWidth="1"/>
    <col min="11" max="11" width="63.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487</v>
      </c>
      <c r="D1" s="393"/>
      <c r="E1" s="393"/>
      <c r="F1" s="394"/>
      <c r="G1" s="227"/>
      <c r="I1" s="233"/>
      <c r="J1" s="128"/>
      <c r="K1" s="128"/>
    </row>
    <row r="2" spans="1:22" x14ac:dyDescent="0.6">
      <c r="A2" s="125" t="s">
        <v>21</v>
      </c>
      <c r="B2" s="129"/>
      <c r="C2" s="393" t="s">
        <v>483</v>
      </c>
      <c r="D2" s="393"/>
      <c r="E2" s="393"/>
      <c r="F2" s="394"/>
      <c r="I2" s="234"/>
      <c r="J2" s="130"/>
      <c r="K2" s="130"/>
    </row>
    <row r="3" spans="1:22" ht="144" customHeight="1" x14ac:dyDescent="0.6">
      <c r="A3" s="131" t="s">
        <v>22</v>
      </c>
      <c r="B3" s="132"/>
      <c r="C3" s="393" t="s">
        <v>844</v>
      </c>
      <c r="D3" s="393"/>
      <c r="E3" s="393"/>
      <c r="F3" s="394"/>
      <c r="G3" s="227"/>
      <c r="I3" s="234"/>
      <c r="J3" s="130"/>
      <c r="K3" s="130"/>
    </row>
    <row r="4" spans="1:22" x14ac:dyDescent="0.6">
      <c r="A4" s="131" t="s">
        <v>23</v>
      </c>
      <c r="B4" s="133"/>
      <c r="C4" s="395" t="s">
        <v>459</v>
      </c>
      <c r="D4" s="395"/>
      <c r="E4" s="395"/>
      <c r="F4" s="396"/>
      <c r="I4" s="234"/>
      <c r="J4" s="130"/>
      <c r="K4" s="130"/>
    </row>
    <row r="5" spans="1:22" ht="29" thickBot="1" x14ac:dyDescent="0.7"/>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370</v>
      </c>
      <c r="G8" s="505" t="s">
        <v>358</v>
      </c>
      <c r="H8" s="493" t="s">
        <v>429</v>
      </c>
      <c r="I8" s="593" t="s">
        <v>357</v>
      </c>
      <c r="J8" s="475" t="s">
        <v>119</v>
      </c>
      <c r="K8" s="499" t="s">
        <v>488</v>
      </c>
      <c r="L8" s="475" t="s">
        <v>189</v>
      </c>
      <c r="M8" s="480"/>
      <c r="N8" s="454"/>
      <c r="R8" s="141" t="str">
        <f>IF(OR(J8='Drop downs'!$G$7,J8='Drop downs'!$G$5), B8&amp;": "&amp;K8&amp;CHAR(10),"")</f>
        <v/>
      </c>
      <c r="S8" s="141" t="str">
        <f>IF(J8='Drop downs'!$G$2,B8&amp;": "&amp;K8&amp;""," ")</f>
        <v xml:space="preserve"> </v>
      </c>
      <c r="T8" s="141" t="str">
        <f>IF(HE2_Enabling_Development!E8='Drop downs'!$B$6,HE2_Enabling_Development!B8&amp;": "&amp;HE2_Enabling_Development!K8&amp;"","")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ht="26"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ht="26"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185</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102.75" customHeight="1" x14ac:dyDescent="0.6">
      <c r="A18" s="511" t="s">
        <v>267</v>
      </c>
      <c r="B18" s="472" t="s">
        <v>102</v>
      </c>
      <c r="C18" s="140" t="s">
        <v>268</v>
      </c>
      <c r="D18" s="140" t="s">
        <v>189</v>
      </c>
      <c r="E18" s="475" t="s">
        <v>88</v>
      </c>
      <c r="F18" s="475" t="s">
        <v>88</v>
      </c>
      <c r="G18" s="477" t="s">
        <v>88</v>
      </c>
      <c r="H18" s="475" t="s">
        <v>88</v>
      </c>
      <c r="I18" s="573"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IF(HE2_Enabling_Development!E18='Drop downs'!$B$6,HE2_Enabling_Development!B18&amp;": "&amp;HE2_Enabling_Development!K18&amp;"","")</f>
        <v/>
      </c>
      <c r="U18" s="126" t="str">
        <f t="shared" ref="U18:U72" si="0">IF(M18&gt;0,B18&amp;":"&amp;M18&amp;"
","")</f>
        <v/>
      </c>
      <c r="V18" s="126" t="str">
        <f>IF(N18&gt;0,B18&amp;":"&amp;N18&amp;"
","")</f>
        <v/>
      </c>
    </row>
    <row r="19" spans="1:22" ht="79.5"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189</v>
      </c>
      <c r="E20" s="475" t="s">
        <v>88</v>
      </c>
      <c r="F20" s="475" t="s">
        <v>88</v>
      </c>
      <c r="G20" s="477" t="s">
        <v>88</v>
      </c>
      <c r="H20" s="475" t="s">
        <v>88</v>
      </c>
      <c r="I20" s="573"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IF(HE2_Enabling_Development!E20='Drop downs'!$B$6,HE2_Enabling_Development!B20&amp;": "&amp;HE2_Enabling_Development!K20&amp;"","")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573" t="s">
        <v>88</v>
      </c>
      <c r="J28" s="475" t="s">
        <v>120</v>
      </c>
      <c r="K28" s="499" t="s">
        <v>367</v>
      </c>
      <c r="L28" s="475" t="s">
        <v>189</v>
      </c>
      <c r="M28" s="480"/>
      <c r="N28" s="454"/>
      <c r="R28" s="141" t="str">
        <f>IF(OR(J28='Drop downs'!$G$7,J28='Drop downs'!$G$5), B28&amp;": "&amp;K28&amp;CHAR(10),"")</f>
        <v/>
      </c>
      <c r="S28" s="141" t="str">
        <f>IF(J28='Drop downs'!$G$2,B28&amp;": "&amp;K28&amp;""," ")</f>
        <v xml:space="preserve"> </v>
      </c>
      <c r="T28" s="141" t="str">
        <f>IF(HE2_Enabling_Development!E28='Drop downs'!$B$6,HE2_Enabling_Development!B28&amp;": "&amp;HE2_Enabling_Development!K28&amp;"","")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ht="26"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517"/>
      <c r="B35" s="474"/>
      <c r="C35" s="149" t="s">
        <v>287</v>
      </c>
      <c r="D35" s="145" t="s">
        <v>189</v>
      </c>
      <c r="E35" s="483"/>
      <c r="F35" s="483"/>
      <c r="G35" s="519"/>
      <c r="H35" s="483"/>
      <c r="I35" s="572"/>
      <c r="J35" s="483"/>
      <c r="K35" s="490"/>
      <c r="L35" s="483"/>
      <c r="M35" s="492"/>
      <c r="N35" s="464"/>
      <c r="R35" s="141"/>
      <c r="S35" s="141"/>
      <c r="T35" s="141"/>
    </row>
    <row r="36" spans="1:22" ht="52" x14ac:dyDescent="0.6">
      <c r="A36" s="516" t="s">
        <v>288</v>
      </c>
      <c r="B36" s="472" t="s">
        <v>105</v>
      </c>
      <c r="C36" s="150" t="s">
        <v>289</v>
      </c>
      <c r="D36" s="150" t="s">
        <v>185</v>
      </c>
      <c r="E36" s="487" t="s">
        <v>353</v>
      </c>
      <c r="F36" s="487" t="s">
        <v>370</v>
      </c>
      <c r="G36" s="518" t="s">
        <v>358</v>
      </c>
      <c r="H36" s="487" t="s">
        <v>429</v>
      </c>
      <c r="I36" s="570" t="s">
        <v>357</v>
      </c>
      <c r="J36" s="487" t="s">
        <v>119</v>
      </c>
      <c r="K36" s="488" t="s">
        <v>489</v>
      </c>
      <c r="L36" s="487" t="s">
        <v>189</v>
      </c>
      <c r="M36" s="491"/>
      <c r="N36" s="463"/>
      <c r="R36" s="141" t="str">
        <f>IF(OR(J36='Drop downs'!$G$7,J36='Drop downs'!$G$5), B36&amp;": "&amp;K36&amp;CHAR(10),"")</f>
        <v/>
      </c>
      <c r="S36" s="141" t="str">
        <f>IF(J36='Drop downs'!$G$2,B36&amp;": "&amp;K36&amp;""," ")</f>
        <v xml:space="preserve"> </v>
      </c>
      <c r="T36" s="141" t="str">
        <f>IF(HE2_Enabling_Development!E36='Drop downs'!$B$6,HE2_Enabling_Development!B36&amp;": "&amp;HE2_Enabling_Development!K36&amp;"","")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517"/>
      <c r="B41" s="474"/>
      <c r="C41" s="151" t="s">
        <v>294</v>
      </c>
      <c r="D41" s="151" t="s">
        <v>185</v>
      </c>
      <c r="E41" s="483"/>
      <c r="F41" s="483"/>
      <c r="G41" s="519"/>
      <c r="H41" s="483"/>
      <c r="I41" s="572"/>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70" t="s">
        <v>88</v>
      </c>
      <c r="J42" s="487" t="s">
        <v>120</v>
      </c>
      <c r="K42" s="488" t="s">
        <v>367</v>
      </c>
      <c r="L42" s="487" t="s">
        <v>189</v>
      </c>
      <c r="M42" s="491"/>
      <c r="N42" s="463"/>
      <c r="R42" s="141" t="str">
        <f>IF(OR(J42='Drop downs'!$G$7,J42='Drop downs'!$G$5), B42&amp;": "&amp;K42&amp;CHAR(10),"")</f>
        <v/>
      </c>
      <c r="S42" s="141" t="str">
        <f>IF(J42='Drop downs'!$G$2,B42&amp;": "&amp;K42&amp;""," ")</f>
        <v xml:space="preserve"> </v>
      </c>
      <c r="T42" s="141" t="str">
        <f>IF(HE2_Enabling_Development!E42='Drop downs'!$B$6,HE2_Enabling_Development!B42&amp;": "&amp;HE2_Enabling_Development!K42&amp;"","")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78.5" thickBot="1" x14ac:dyDescent="0.65">
      <c r="A46" s="517"/>
      <c r="B46" s="474"/>
      <c r="C46" s="151" t="s">
        <v>300</v>
      </c>
      <c r="D46" s="145" t="s">
        <v>189</v>
      </c>
      <c r="E46" s="483"/>
      <c r="F46" s="483"/>
      <c r="G46" s="519"/>
      <c r="H46" s="483"/>
      <c r="I46" s="572"/>
      <c r="J46" s="483"/>
      <c r="K46" s="490"/>
      <c r="L46" s="483"/>
      <c r="M46" s="492"/>
      <c r="N46" s="464"/>
      <c r="R46" s="141"/>
      <c r="S46" s="141"/>
      <c r="T46" s="141"/>
    </row>
    <row r="47" spans="1:22" ht="146.25" customHeight="1" x14ac:dyDescent="0.6">
      <c r="A47" s="516" t="s">
        <v>301</v>
      </c>
      <c r="B47" s="472" t="s">
        <v>107</v>
      </c>
      <c r="C47" s="150" t="s">
        <v>302</v>
      </c>
      <c r="D47" s="150" t="s">
        <v>189</v>
      </c>
      <c r="E47" s="487" t="s">
        <v>88</v>
      </c>
      <c r="F47" s="487" t="s">
        <v>88</v>
      </c>
      <c r="G47" s="518" t="s">
        <v>88</v>
      </c>
      <c r="H47" s="487" t="s">
        <v>88</v>
      </c>
      <c r="I47" s="570"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IF(HE2_Enabling_Development!E47='Drop downs'!$B$6,HE2_Enabling_Development!B47&amp;": "&amp;HE2_Enabling_Development!K47&amp;"","")</f>
        <v/>
      </c>
      <c r="U47" s="126" t="str">
        <f t="shared" si="0"/>
        <v/>
      </c>
      <c r="V47" s="126" t="str">
        <f>IF(N47&gt;0,B47&amp;":"&amp;N47&amp;"
","")</f>
        <v/>
      </c>
    </row>
    <row r="48" spans="1:22" ht="139.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IF(HE2_Enabling_Development!E48='Drop downs'!$B$6,HE2_Enabling_Development!B48&amp;": "&amp;HE2_Enabling_Development!K48&amp;"","")</f>
        <v xml:space="preserve">: </v>
      </c>
    </row>
    <row r="49" spans="1:22" ht="78" x14ac:dyDescent="0.6">
      <c r="A49" s="469" t="s">
        <v>304</v>
      </c>
      <c r="B49" s="472" t="s">
        <v>108</v>
      </c>
      <c r="C49" s="140" t="s">
        <v>305</v>
      </c>
      <c r="D49" s="140" t="s">
        <v>189</v>
      </c>
      <c r="E49" s="475" t="s">
        <v>88</v>
      </c>
      <c r="F49" s="475" t="s">
        <v>88</v>
      </c>
      <c r="G49" s="477" t="s">
        <v>88</v>
      </c>
      <c r="H49" s="475" t="s">
        <v>88</v>
      </c>
      <c r="I49" s="573"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IF(HE2_Enabling_Development!E49='Drop downs'!$B$6,HE2_Enabling_Development!B49&amp;": "&amp;HE2_Enabling_Development!K49&amp;"","")</f>
        <v/>
      </c>
      <c r="U49" s="126" t="str">
        <f t="shared" si="0"/>
        <v/>
      </c>
      <c r="V49" s="126" t="str">
        <f>IF(N49&gt;0,B49&amp;":"&amp;N49&amp;"
","")</f>
        <v/>
      </c>
    </row>
    <row r="50" spans="1:22" ht="52" x14ac:dyDescent="0.6">
      <c r="A50" s="470"/>
      <c r="B50" s="473"/>
      <c r="C50" s="142" t="s">
        <v>306</v>
      </c>
      <c r="D50" s="142" t="s">
        <v>189</v>
      </c>
      <c r="E50" s="476"/>
      <c r="F50" s="476"/>
      <c r="G50" s="478"/>
      <c r="H50" s="476"/>
      <c r="I50" s="571"/>
      <c r="J50" s="476"/>
      <c r="K50" s="489"/>
      <c r="L50" s="476"/>
      <c r="M50" s="481"/>
      <c r="N50" s="455"/>
      <c r="R50" s="141"/>
      <c r="S50" s="141"/>
      <c r="T50" s="141"/>
    </row>
    <row r="51" spans="1:22" ht="52.5" customHeight="1" x14ac:dyDescent="0.6">
      <c r="A51" s="470"/>
      <c r="B51" s="473"/>
      <c r="C51" s="152" t="s">
        <v>307</v>
      </c>
      <c r="D51" s="142" t="s">
        <v>189</v>
      </c>
      <c r="E51" s="476"/>
      <c r="F51" s="476"/>
      <c r="G51" s="478"/>
      <c r="H51" s="476"/>
      <c r="I51" s="571"/>
      <c r="J51" s="476"/>
      <c r="K51" s="489"/>
      <c r="L51" s="476"/>
      <c r="M51" s="481"/>
      <c r="N51" s="455"/>
      <c r="R51" s="141"/>
      <c r="S51" s="141"/>
      <c r="T51" s="141"/>
    </row>
    <row r="52" spans="1:22" ht="26" x14ac:dyDescent="0.6">
      <c r="A52" s="470"/>
      <c r="B52" s="473"/>
      <c r="C52" s="142" t="s">
        <v>308</v>
      </c>
      <c r="D52" s="142" t="s">
        <v>189</v>
      </c>
      <c r="E52" s="476"/>
      <c r="F52" s="476"/>
      <c r="G52" s="478"/>
      <c r="H52" s="476"/>
      <c r="I52" s="571"/>
      <c r="J52" s="476"/>
      <c r="K52" s="489"/>
      <c r="L52" s="476"/>
      <c r="M52" s="481"/>
      <c r="N52" s="455"/>
      <c r="R52" s="141"/>
      <c r="S52" s="141"/>
      <c r="T52" s="141"/>
    </row>
    <row r="53" spans="1:22" ht="26.5" thickBot="1" x14ac:dyDescent="0.65">
      <c r="A53" s="471"/>
      <c r="B53" s="474"/>
      <c r="C53" s="143" t="s">
        <v>309</v>
      </c>
      <c r="D53" s="142" t="s">
        <v>189</v>
      </c>
      <c r="E53" s="428"/>
      <c r="F53" s="428"/>
      <c r="G53" s="479"/>
      <c r="H53" s="428"/>
      <c r="I53" s="574"/>
      <c r="J53" s="428"/>
      <c r="K53" s="500"/>
      <c r="L53" s="428"/>
      <c r="M53" s="482"/>
      <c r="N53" s="456"/>
      <c r="R53" s="141"/>
      <c r="S53" s="141"/>
      <c r="T53" s="141"/>
    </row>
    <row r="54" spans="1:22" ht="101.25" customHeight="1"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IF(HE2_Enabling_Development!E54='Drop downs'!$B$6,HE2_Enabling_Development!B54&amp;": "&amp;HE2_Enabling_Development!K54&amp;"","")</f>
        <v/>
      </c>
      <c r="U54" s="126" t="str">
        <f t="shared" si="0"/>
        <v/>
      </c>
      <c r="V54" s="126" t="str">
        <f>IF(N54&gt;0,B54&amp;":"&amp;N54&amp;"
","")</f>
        <v/>
      </c>
    </row>
    <row r="55" spans="1:22" ht="52"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2" t="s">
        <v>189</v>
      </c>
      <c r="E56" s="428"/>
      <c r="F56" s="428"/>
      <c r="G56" s="479"/>
      <c r="H56" s="428"/>
      <c r="I56" s="574"/>
      <c r="J56" s="428"/>
      <c r="K56" s="500"/>
      <c r="L56" s="428"/>
      <c r="M56" s="482"/>
      <c r="N56" s="456"/>
      <c r="R56" s="141"/>
      <c r="S56" s="141"/>
      <c r="T56" s="141"/>
    </row>
    <row r="57" spans="1:22" ht="26" x14ac:dyDescent="0.6">
      <c r="A57" s="469" t="s">
        <v>314</v>
      </c>
      <c r="B57" s="472" t="s">
        <v>110</v>
      </c>
      <c r="C57" s="140" t="s">
        <v>315</v>
      </c>
      <c r="D57" s="140" t="s">
        <v>189</v>
      </c>
      <c r="E57" s="475" t="s">
        <v>88</v>
      </c>
      <c r="F57" s="475" t="s">
        <v>88</v>
      </c>
      <c r="G57" s="477" t="s">
        <v>88</v>
      </c>
      <c r="H57" s="475" t="s">
        <v>88</v>
      </c>
      <c r="I57" s="573" t="s">
        <v>88</v>
      </c>
      <c r="J57" s="475" t="s">
        <v>120</v>
      </c>
      <c r="K57" s="575" t="s">
        <v>367</v>
      </c>
      <c r="L57" s="475" t="s">
        <v>189</v>
      </c>
      <c r="M57" s="480"/>
      <c r="N57" s="454"/>
      <c r="R57" s="141" t="str">
        <f>IF(OR(J57='Drop downs'!$G$7,J57='Drop downs'!$G$5), B57&amp;": "&amp;K57&amp;CHAR(10),"")</f>
        <v/>
      </c>
      <c r="S57" s="141" t="str">
        <f>IF(J57='Drop downs'!$G$2,B57&amp;": "&amp;K57&amp;""," ")</f>
        <v xml:space="preserve"> </v>
      </c>
      <c r="T57" s="141" t="str">
        <f>IF(HE2_Enabling_Development!E57='Drop downs'!$B$6,HE2_Enabling_Development!B57&amp;": "&amp;HE2_Enabling_Development!K57&amp;"","")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576"/>
      <c r="L58" s="476"/>
      <c r="M58" s="481"/>
      <c r="N58" s="455"/>
      <c r="R58" s="141"/>
      <c r="S58" s="141"/>
      <c r="T58" s="141"/>
    </row>
    <row r="59" spans="1:22" ht="52" x14ac:dyDescent="0.6">
      <c r="A59" s="470"/>
      <c r="B59" s="473"/>
      <c r="C59" s="142" t="s">
        <v>317</v>
      </c>
      <c r="D59" s="142" t="s">
        <v>189</v>
      </c>
      <c r="E59" s="476"/>
      <c r="F59" s="476"/>
      <c r="G59" s="478"/>
      <c r="H59" s="476"/>
      <c r="I59" s="571"/>
      <c r="J59" s="476"/>
      <c r="K59" s="576"/>
      <c r="L59" s="476"/>
      <c r="M59" s="481"/>
      <c r="N59" s="455"/>
      <c r="R59" s="141"/>
      <c r="S59" s="141"/>
      <c r="T59" s="141"/>
    </row>
    <row r="60" spans="1:22" ht="52" x14ac:dyDescent="0.6">
      <c r="A60" s="470"/>
      <c r="B60" s="473"/>
      <c r="C60" s="142" t="s">
        <v>318</v>
      </c>
      <c r="D60" s="142" t="s">
        <v>189</v>
      </c>
      <c r="E60" s="476"/>
      <c r="F60" s="476"/>
      <c r="G60" s="478"/>
      <c r="H60" s="476"/>
      <c r="I60" s="571"/>
      <c r="J60" s="476"/>
      <c r="K60" s="576"/>
      <c r="L60" s="476"/>
      <c r="M60" s="481"/>
      <c r="N60" s="455"/>
      <c r="R60" s="141"/>
      <c r="S60" s="141"/>
      <c r="T60" s="141"/>
    </row>
    <row r="61" spans="1:22" ht="26" x14ac:dyDescent="0.6">
      <c r="A61" s="470"/>
      <c r="B61" s="473"/>
      <c r="C61" s="142" t="s">
        <v>319</v>
      </c>
      <c r="D61" s="142" t="s">
        <v>189</v>
      </c>
      <c r="E61" s="476"/>
      <c r="F61" s="476"/>
      <c r="G61" s="478"/>
      <c r="H61" s="476"/>
      <c r="I61" s="571"/>
      <c r="J61" s="476"/>
      <c r="K61" s="576"/>
      <c r="L61" s="476"/>
      <c r="M61" s="481"/>
      <c r="N61" s="455"/>
      <c r="R61" s="141"/>
      <c r="S61" s="141"/>
      <c r="T61" s="141"/>
    </row>
    <row r="62" spans="1:22" ht="26" x14ac:dyDescent="0.6">
      <c r="A62" s="470"/>
      <c r="B62" s="473"/>
      <c r="C62" s="142" t="s">
        <v>320</v>
      </c>
      <c r="D62" s="142" t="s">
        <v>189</v>
      </c>
      <c r="E62" s="476"/>
      <c r="F62" s="476"/>
      <c r="G62" s="478"/>
      <c r="H62" s="476"/>
      <c r="I62" s="571"/>
      <c r="J62" s="476"/>
      <c r="K62" s="576"/>
      <c r="L62" s="476"/>
      <c r="M62" s="481"/>
      <c r="N62" s="455"/>
      <c r="R62" s="141"/>
      <c r="S62" s="141"/>
      <c r="T62" s="141"/>
    </row>
    <row r="63" spans="1:22" ht="78" x14ac:dyDescent="0.6">
      <c r="A63" s="470"/>
      <c r="B63" s="473"/>
      <c r="C63" s="142" t="s">
        <v>321</v>
      </c>
      <c r="D63" s="142" t="s">
        <v>189</v>
      </c>
      <c r="E63" s="476"/>
      <c r="F63" s="476"/>
      <c r="G63" s="478"/>
      <c r="H63" s="476"/>
      <c r="I63" s="571"/>
      <c r="J63" s="476"/>
      <c r="K63" s="576"/>
      <c r="L63" s="476"/>
      <c r="M63" s="481"/>
      <c r="N63" s="455"/>
      <c r="R63" s="141"/>
      <c r="S63" s="141"/>
      <c r="T63" s="141"/>
    </row>
    <row r="64" spans="1:22" ht="26.5" thickBot="1" x14ac:dyDescent="0.65">
      <c r="A64" s="471"/>
      <c r="B64" s="474"/>
      <c r="C64" s="143" t="s">
        <v>322</v>
      </c>
      <c r="D64" s="142" t="s">
        <v>189</v>
      </c>
      <c r="E64" s="428"/>
      <c r="F64" s="428"/>
      <c r="G64" s="479"/>
      <c r="H64" s="428"/>
      <c r="I64" s="574"/>
      <c r="J64" s="428"/>
      <c r="K64" s="577"/>
      <c r="L64" s="428"/>
      <c r="M64" s="482"/>
      <c r="N64" s="456"/>
      <c r="R64" s="141"/>
      <c r="S64" s="141"/>
      <c r="T64" s="141"/>
    </row>
    <row r="65" spans="1:22" ht="76.5" customHeight="1" x14ac:dyDescent="0.6">
      <c r="A65" s="469" t="s">
        <v>843</v>
      </c>
      <c r="B65" s="472" t="s">
        <v>111</v>
      </c>
      <c r="C65" s="147" t="s">
        <v>845</v>
      </c>
      <c r="D65" s="140" t="s">
        <v>189</v>
      </c>
      <c r="E65" s="475" t="s">
        <v>88</v>
      </c>
      <c r="F65" s="475" t="s">
        <v>88</v>
      </c>
      <c r="G65" s="477" t="s">
        <v>88</v>
      </c>
      <c r="H65" s="475" t="s">
        <v>88</v>
      </c>
      <c r="I65" s="573" t="s">
        <v>88</v>
      </c>
      <c r="J65" s="654" t="s">
        <v>120</v>
      </c>
      <c r="K65" s="499" t="s">
        <v>490</v>
      </c>
      <c r="L65" s="475" t="s">
        <v>189</v>
      </c>
      <c r="M65" s="657"/>
      <c r="N65" s="457"/>
      <c r="R65" s="141" t="str">
        <f>IF(OR(J65='Drop downs'!$G$7,J65='Drop downs'!$G$5), B65&amp;": "&amp;K65&amp;CHAR(10),"")</f>
        <v/>
      </c>
      <c r="S65" s="141" t="str">
        <f>IF(J65='Drop downs'!$G$2,B65&amp;": "&amp;K65&amp;""," ")</f>
        <v xml:space="preserve"> </v>
      </c>
      <c r="T65" s="141" t="str">
        <f>IF(HE2_Enabling_Development!E65='Drop downs'!$B$6,HE2_Enabling_Development!B65&amp;": "&amp;HE2_Enabling_Development!K65&amp;"","")</f>
        <v/>
      </c>
      <c r="U65" s="126" t="str">
        <f t="shared" si="0"/>
        <v/>
      </c>
      <c r="V65" s="126" t="str">
        <f>IF(N65&gt;0,B65&amp;":"&amp;N65&amp;"
","")</f>
        <v/>
      </c>
    </row>
    <row r="66" spans="1:22" ht="137.25" customHeight="1" x14ac:dyDescent="0.6">
      <c r="A66" s="470"/>
      <c r="B66" s="473"/>
      <c r="C66" s="148" t="s">
        <v>325</v>
      </c>
      <c r="D66" s="142" t="s">
        <v>189</v>
      </c>
      <c r="E66" s="476"/>
      <c r="F66" s="476"/>
      <c r="G66" s="478"/>
      <c r="H66" s="476"/>
      <c r="I66" s="571"/>
      <c r="J66" s="655"/>
      <c r="K66" s="489"/>
      <c r="L66" s="476"/>
      <c r="M66" s="658"/>
      <c r="N66" s="458"/>
      <c r="R66" s="141"/>
      <c r="S66" s="141"/>
      <c r="T66" s="141"/>
    </row>
    <row r="67" spans="1:22" ht="104" x14ac:dyDescent="0.6">
      <c r="A67" s="470"/>
      <c r="B67" s="473"/>
      <c r="C67" s="148" t="s">
        <v>326</v>
      </c>
      <c r="D67" s="142" t="s">
        <v>189</v>
      </c>
      <c r="E67" s="476"/>
      <c r="F67" s="476"/>
      <c r="G67" s="478"/>
      <c r="H67" s="476"/>
      <c r="I67" s="571"/>
      <c r="J67" s="655"/>
      <c r="K67" s="489"/>
      <c r="L67" s="476"/>
      <c r="M67" s="658"/>
      <c r="N67" s="458"/>
      <c r="R67" s="141"/>
      <c r="S67" s="141"/>
      <c r="T67" s="141"/>
    </row>
    <row r="68" spans="1:22" ht="91.5" customHeight="1" x14ac:dyDescent="0.6">
      <c r="A68" s="470"/>
      <c r="B68" s="473"/>
      <c r="C68" s="148" t="s">
        <v>327</v>
      </c>
      <c r="D68" s="142" t="s">
        <v>189</v>
      </c>
      <c r="E68" s="476"/>
      <c r="F68" s="476"/>
      <c r="G68" s="478"/>
      <c r="H68" s="476"/>
      <c r="I68" s="571"/>
      <c r="J68" s="655"/>
      <c r="K68" s="489"/>
      <c r="L68" s="476"/>
      <c r="M68" s="658"/>
      <c r="N68" s="458"/>
      <c r="R68" s="141"/>
      <c r="S68" s="141"/>
      <c r="T68" s="141"/>
    </row>
    <row r="69" spans="1:22" ht="106.5" customHeight="1" x14ac:dyDescent="0.6">
      <c r="A69" s="470"/>
      <c r="B69" s="473"/>
      <c r="C69" s="148" t="s">
        <v>846</v>
      </c>
      <c r="D69" s="142" t="s">
        <v>189</v>
      </c>
      <c r="E69" s="476"/>
      <c r="F69" s="476"/>
      <c r="G69" s="478"/>
      <c r="H69" s="476"/>
      <c r="I69" s="571"/>
      <c r="J69" s="655"/>
      <c r="K69" s="489"/>
      <c r="L69" s="476"/>
      <c r="M69" s="658"/>
      <c r="N69" s="458"/>
      <c r="R69" s="141"/>
      <c r="S69" s="141"/>
      <c r="T69" s="141"/>
    </row>
    <row r="70" spans="1:22" ht="26" x14ac:dyDescent="0.6">
      <c r="A70" s="470"/>
      <c r="B70" s="473"/>
      <c r="C70" s="148" t="s">
        <v>329</v>
      </c>
      <c r="D70" s="142" t="s">
        <v>189</v>
      </c>
      <c r="E70" s="476"/>
      <c r="F70" s="476"/>
      <c r="G70" s="478"/>
      <c r="H70" s="476"/>
      <c r="I70" s="571"/>
      <c r="J70" s="655"/>
      <c r="K70" s="489"/>
      <c r="L70" s="476"/>
      <c r="M70" s="658"/>
      <c r="N70" s="458"/>
      <c r="R70" s="141"/>
      <c r="S70" s="141"/>
      <c r="T70" s="141"/>
    </row>
    <row r="71" spans="1:22" ht="52.5" thickBot="1" x14ac:dyDescent="0.65">
      <c r="A71" s="471"/>
      <c r="B71" s="474"/>
      <c r="C71" s="156" t="s">
        <v>330</v>
      </c>
      <c r="D71" s="143" t="s">
        <v>189</v>
      </c>
      <c r="E71" s="428"/>
      <c r="F71" s="428"/>
      <c r="G71" s="479"/>
      <c r="H71" s="428"/>
      <c r="I71" s="574"/>
      <c r="J71" s="656"/>
      <c r="K71" s="500"/>
      <c r="L71" s="428"/>
      <c r="M71" s="659"/>
      <c r="N71" s="653"/>
      <c r="R71" s="141"/>
      <c r="S71" s="141"/>
      <c r="T71" s="141"/>
    </row>
    <row r="72" spans="1:22" ht="52" x14ac:dyDescent="0.6">
      <c r="A72" s="469" t="s">
        <v>331</v>
      </c>
      <c r="B72" s="472" t="s">
        <v>112</v>
      </c>
      <c r="C72" s="147" t="s">
        <v>332</v>
      </c>
      <c r="D72" s="140" t="s">
        <v>189</v>
      </c>
      <c r="E72" s="475" t="s">
        <v>88</v>
      </c>
      <c r="F72" s="475" t="s">
        <v>88</v>
      </c>
      <c r="G72" s="477" t="s">
        <v>88</v>
      </c>
      <c r="H72" s="475" t="s">
        <v>88</v>
      </c>
      <c r="I72" s="573" t="s">
        <v>88</v>
      </c>
      <c r="J72" s="475" t="s">
        <v>120</v>
      </c>
      <c r="K72" s="644" t="s">
        <v>367</v>
      </c>
      <c r="L72" s="475" t="s">
        <v>189</v>
      </c>
      <c r="M72" s="480"/>
      <c r="N72" s="454"/>
      <c r="R72" s="141" t="str">
        <f>IF(OR(J72='Drop downs'!$G$7,J72='Drop downs'!$G$5), B72&amp;": "&amp;K72&amp;CHAR(10),"")</f>
        <v/>
      </c>
      <c r="S72" s="141" t="str">
        <f>IF(J72='Drop downs'!$G$2,B72&amp;": "&amp;K72&amp;""," ")</f>
        <v xml:space="preserve"> </v>
      </c>
      <c r="T72" s="141" t="str">
        <f>IF(HE2_Enabling_Development!E72='Drop downs'!$B$6,HE2_Enabling_Development!B72&amp;": "&amp;HE2_Enabling_Development!K72&amp;"","")</f>
        <v/>
      </c>
      <c r="U72" s="126" t="str">
        <f t="shared" si="0"/>
        <v/>
      </c>
      <c r="V72" s="126" t="str">
        <f>IF(N72&gt;0,B72&amp;":"&amp;N72&amp;"
","")</f>
        <v/>
      </c>
    </row>
    <row r="73" spans="1:22" ht="26" x14ac:dyDescent="0.6">
      <c r="A73" s="470"/>
      <c r="B73" s="473"/>
      <c r="C73" s="148" t="s">
        <v>333</v>
      </c>
      <c r="D73" s="142" t="s">
        <v>189</v>
      </c>
      <c r="E73" s="476"/>
      <c r="F73" s="476"/>
      <c r="G73" s="478"/>
      <c r="H73" s="476"/>
      <c r="I73" s="571"/>
      <c r="J73" s="476"/>
      <c r="K73" s="645"/>
      <c r="L73" s="476"/>
      <c r="M73" s="481"/>
      <c r="N73" s="455"/>
      <c r="R73" s="141"/>
      <c r="S73" s="141"/>
      <c r="T73" s="141"/>
    </row>
    <row r="74" spans="1:22" ht="52" x14ac:dyDescent="0.6">
      <c r="A74" s="470"/>
      <c r="B74" s="473"/>
      <c r="C74" s="148" t="s">
        <v>334</v>
      </c>
      <c r="D74" s="142" t="s">
        <v>189</v>
      </c>
      <c r="E74" s="476"/>
      <c r="F74" s="476"/>
      <c r="G74" s="478"/>
      <c r="H74" s="476"/>
      <c r="I74" s="571"/>
      <c r="J74" s="476"/>
      <c r="K74" s="645"/>
      <c r="L74" s="476"/>
      <c r="M74" s="481"/>
      <c r="N74" s="455"/>
      <c r="R74" s="141"/>
      <c r="S74" s="141"/>
      <c r="T74" s="141"/>
    </row>
    <row r="75" spans="1:22" ht="26" x14ac:dyDescent="0.6">
      <c r="A75" s="470"/>
      <c r="B75" s="473"/>
      <c r="C75" s="148" t="s">
        <v>335</v>
      </c>
      <c r="D75" s="142" t="s">
        <v>189</v>
      </c>
      <c r="E75" s="476"/>
      <c r="F75" s="476"/>
      <c r="G75" s="478"/>
      <c r="H75" s="476"/>
      <c r="I75" s="571"/>
      <c r="J75" s="476"/>
      <c r="K75" s="645"/>
      <c r="L75" s="476"/>
      <c r="M75" s="481"/>
      <c r="N75" s="455"/>
      <c r="R75" s="141"/>
      <c r="S75" s="141"/>
      <c r="T75" s="141"/>
    </row>
    <row r="76" spans="1:22" ht="26.5" thickBot="1" x14ac:dyDescent="0.65">
      <c r="A76" s="517"/>
      <c r="B76" s="474"/>
      <c r="C76" s="157" t="s">
        <v>336</v>
      </c>
      <c r="D76" s="165" t="s">
        <v>189</v>
      </c>
      <c r="E76" s="483"/>
      <c r="F76" s="483"/>
      <c r="G76" s="519"/>
      <c r="H76" s="483"/>
      <c r="I76" s="572"/>
      <c r="J76" s="483"/>
      <c r="K76" s="646"/>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70"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IF(HE2_Enabling_Development!E77='Drop downs'!$B$6,HE2_Enabling_Development!B77&amp;": "&amp;HE2_Enabling_Development!K77&amp;"","")</f>
        <v/>
      </c>
      <c r="U77" s="126" t="str">
        <f t="shared" ref="U77:U84" si="1">IF(M77&gt;0,B77&amp;":"&amp;M77&amp;"
","")</f>
        <v/>
      </c>
      <c r="V77" s="126" t="str">
        <f>IF(N77&gt;0,B77&amp;":"&amp;N77&amp;"
","")</f>
        <v/>
      </c>
    </row>
    <row r="78" spans="1:22" ht="26" x14ac:dyDescent="0.6">
      <c r="A78" s="527"/>
      <c r="B78" s="473"/>
      <c r="C78" s="148" t="s">
        <v>339</v>
      </c>
      <c r="D78" s="145" t="s">
        <v>189</v>
      </c>
      <c r="E78" s="476"/>
      <c r="F78" s="476"/>
      <c r="G78" s="478"/>
      <c r="H78" s="476"/>
      <c r="I78" s="571"/>
      <c r="J78" s="476"/>
      <c r="K78" s="489"/>
      <c r="L78" s="476"/>
      <c r="M78" s="481"/>
      <c r="N78" s="455"/>
      <c r="R78" s="141"/>
      <c r="S78" s="141"/>
      <c r="T78" s="141"/>
    </row>
    <row r="79" spans="1:22" ht="26" x14ac:dyDescent="0.6">
      <c r="A79" s="527"/>
      <c r="B79" s="473"/>
      <c r="C79" s="148" t="s">
        <v>340</v>
      </c>
      <c r="D79" s="145" t="s">
        <v>189</v>
      </c>
      <c r="E79" s="476"/>
      <c r="F79" s="476"/>
      <c r="G79" s="478"/>
      <c r="H79" s="476"/>
      <c r="I79" s="571"/>
      <c r="J79" s="476"/>
      <c r="K79" s="489"/>
      <c r="L79" s="476"/>
      <c r="M79" s="481"/>
      <c r="N79" s="455"/>
      <c r="R79" s="141"/>
      <c r="S79" s="141"/>
      <c r="T79" s="141"/>
    </row>
    <row r="80" spans="1:22" ht="26" x14ac:dyDescent="0.6">
      <c r="A80" s="527"/>
      <c r="B80" s="473"/>
      <c r="C80" s="159" t="s">
        <v>341</v>
      </c>
      <c r="D80" s="145" t="s">
        <v>189</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12"/>
      <c r="B83" s="473"/>
      <c r="C83" s="155" t="s">
        <v>344</v>
      </c>
      <c r="D83" s="146" t="s">
        <v>189</v>
      </c>
      <c r="E83" s="428"/>
      <c r="F83" s="428"/>
      <c r="G83" s="479"/>
      <c r="H83" s="428"/>
      <c r="I83" s="574"/>
      <c r="J83" s="428"/>
      <c r="K83" s="500"/>
      <c r="L83" s="428"/>
      <c r="M83" s="482"/>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573" t="s">
        <v>88</v>
      </c>
      <c r="J84" s="475" t="s">
        <v>120</v>
      </c>
      <c r="K84" s="499" t="s">
        <v>367</v>
      </c>
      <c r="L84" s="475" t="s">
        <v>189</v>
      </c>
      <c r="M84" s="480"/>
      <c r="N84" s="454"/>
      <c r="R84" s="141" t="str">
        <f>IF(OR(J84='Drop downs'!$G$7,J84='Drop downs'!$G$5), B84&amp;": "&amp;K84&amp;CHAR(10),"")</f>
        <v/>
      </c>
      <c r="S84" s="141" t="str">
        <f>IF(J84='Drop downs'!$G$2,B84&amp;": "&amp;K84&amp;""," ")</f>
        <v xml:space="preserve"> </v>
      </c>
      <c r="T84" s="141" t="str">
        <f>IF(HE2_Enabling_Development!E84='Drop downs'!$B$6,HE2_Enabling_Development!B84&amp;": "&amp;HE2_Enabling_Development!K84&amp;"","")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489"/>
      <c r="L85" s="476"/>
      <c r="M85" s="481"/>
      <c r="N85" s="455"/>
      <c r="R85" s="141"/>
      <c r="S85" s="141"/>
      <c r="T85" s="141"/>
    </row>
    <row r="86" spans="1:22" ht="52" x14ac:dyDescent="0.6">
      <c r="A86" s="527"/>
      <c r="B86" s="473"/>
      <c r="C86" s="159" t="s">
        <v>348</v>
      </c>
      <c r="D86" s="145" t="s">
        <v>189</v>
      </c>
      <c r="E86" s="476"/>
      <c r="F86" s="476"/>
      <c r="G86" s="478"/>
      <c r="H86" s="476"/>
      <c r="I86" s="571"/>
      <c r="J86" s="476"/>
      <c r="K86" s="489"/>
      <c r="L86" s="476"/>
      <c r="M86" s="481"/>
      <c r="N86" s="455"/>
      <c r="R86" s="141"/>
      <c r="S86" s="141"/>
      <c r="T86" s="141"/>
    </row>
    <row r="87" spans="1:22" ht="26.5" thickBot="1" x14ac:dyDescent="0.65">
      <c r="A87" s="528"/>
      <c r="B87" s="474"/>
      <c r="C87" s="157" t="s">
        <v>349</v>
      </c>
      <c r="D87" s="151" t="s">
        <v>189</v>
      </c>
      <c r="E87" s="483"/>
      <c r="F87" s="483"/>
      <c r="G87" s="519"/>
      <c r="H87" s="483"/>
      <c r="I87" s="572"/>
      <c r="J87" s="483"/>
      <c r="K87" s="490"/>
      <c r="L87" s="483"/>
      <c r="M87" s="492"/>
      <c r="N87" s="464"/>
      <c r="R87" s="141" t="str">
        <f>IF(OR(J87='Drop downs'!$G$7,J87='Drop downs'!$G$5), B87&amp;": "&amp;K87&amp;CHAR(10),"")</f>
        <v/>
      </c>
      <c r="S87" s="141" t="str">
        <f>IF(J87='Drop downs'!$G$2,B87&amp;": "&amp;K87&amp;""," ")</f>
        <v xml:space="preserve"> </v>
      </c>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26"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26" x14ac:dyDescent="0.6">
      <c r="A94" s="533"/>
      <c r="B94" s="534"/>
      <c r="C94" s="534"/>
      <c r="D94" s="534"/>
      <c r="E94" s="534"/>
      <c r="F94" s="534"/>
      <c r="G94" s="534"/>
      <c r="H94" s="534"/>
      <c r="I94" s="534"/>
      <c r="J94" s="534"/>
      <c r="K94" s="534"/>
      <c r="L94" s="534"/>
      <c r="M94" s="534"/>
      <c r="N94" s="53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DkUPxATfboZ43J4r0cArKsCHDzBQnKNkzuaTIF3Q/9xb/pDqVVd6x4N4qRsMFOOEorMm3IgZ1XnMnoQ/pbXxpg==" saltValue="IP2Cc/VIDGr4cZ5GVAENGQ==" spinCount="100000" sheet="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2168" priority="50">
      <formula>$D50="No"</formula>
    </cfRule>
  </conditionalFormatting>
  <conditionalFormatting sqref="C8:D87">
    <cfRule type="expression" dxfId="2167" priority="49">
      <formula>$D8="No"</formula>
    </cfRule>
  </conditionalFormatting>
  <conditionalFormatting sqref="J8 J57 J65 J72">
    <cfRule type="cellIs" dxfId="2166" priority="87" operator="equal">
      <formula>"Significant Positive"</formula>
    </cfRule>
    <cfRule type="cellIs" dxfId="2165" priority="82" operator="equal">
      <formula>"Significant Negative"</formula>
    </cfRule>
    <cfRule type="cellIs" dxfId="2164" priority="83" operator="equal">
      <formula>"Minor Negative"</formula>
    </cfRule>
    <cfRule type="cellIs" dxfId="2163" priority="84" operator="equal">
      <formula>"Uncertain"</formula>
    </cfRule>
    <cfRule type="cellIs" dxfId="2162" priority="85" operator="equal">
      <formula>"Neutral"</formula>
    </cfRule>
    <cfRule type="cellIs" dxfId="2161" priority="86" operator="equal">
      <formula>"Minor Positive"</formula>
    </cfRule>
  </conditionalFormatting>
  <conditionalFormatting sqref="J18">
    <cfRule type="cellIs" dxfId="2160" priority="19" operator="equal">
      <formula>"Significant Negative"</formula>
    </cfRule>
    <cfRule type="cellIs" dxfId="2159" priority="20" operator="equal">
      <formula>"Minor Negative"</formula>
    </cfRule>
    <cfRule type="cellIs" dxfId="2158" priority="21" operator="equal">
      <formula>"Uncertain"</formula>
    </cfRule>
    <cfRule type="cellIs" dxfId="2157" priority="22" operator="equal">
      <formula>"Neutral"</formula>
    </cfRule>
    <cfRule type="cellIs" dxfId="2156" priority="23" operator="equal">
      <formula>"Minor Positive"</formula>
    </cfRule>
    <cfRule type="cellIs" dxfId="2155" priority="24" operator="equal">
      <formula>"Significant Positive"</formula>
    </cfRule>
  </conditionalFormatting>
  <conditionalFormatting sqref="J20">
    <cfRule type="cellIs" dxfId="2154" priority="15" operator="equal">
      <formula>"Uncertain"</formula>
    </cfRule>
    <cfRule type="cellIs" dxfId="2153" priority="13" operator="equal">
      <formula>"Significant Negative"</formula>
    </cfRule>
    <cfRule type="cellIs" dxfId="2152" priority="14" operator="equal">
      <formula>"Minor Negative"</formula>
    </cfRule>
    <cfRule type="cellIs" dxfId="2151" priority="16" operator="equal">
      <formula>"Neutral"</formula>
    </cfRule>
    <cfRule type="cellIs" dxfId="2150" priority="17" operator="equal">
      <formula>"Minor Positive"</formula>
    </cfRule>
    <cfRule type="cellIs" dxfId="2149" priority="18" operator="equal">
      <formula>"Significant Positive"</formula>
    </cfRule>
  </conditionalFormatting>
  <conditionalFormatting sqref="J28 J49">
    <cfRule type="cellIs" dxfId="2148" priority="47" operator="equal">
      <formula>"Minor Positive"</formula>
    </cfRule>
    <cfRule type="cellIs" dxfId="2147" priority="46" operator="equal">
      <formula>"Neutral"</formula>
    </cfRule>
    <cfRule type="cellIs" dxfId="2146" priority="45" operator="equal">
      <formula>"Uncertain"</formula>
    </cfRule>
    <cfRule type="cellIs" dxfId="2145" priority="44" operator="equal">
      <formula>"Minor Negative"</formula>
    </cfRule>
    <cfRule type="cellIs" dxfId="2144" priority="48" operator="equal">
      <formula>"Significant Positive"</formula>
    </cfRule>
    <cfRule type="cellIs" dxfId="2143" priority="43" operator="equal">
      <formula>"Significant Negative"</formula>
    </cfRule>
  </conditionalFormatting>
  <conditionalFormatting sqref="J36">
    <cfRule type="cellIs" dxfId="2142" priority="36" operator="equal">
      <formula>"Significant Positive"</formula>
    </cfRule>
    <cfRule type="cellIs" dxfId="2141" priority="35" operator="equal">
      <formula>"Minor Positive"</formula>
    </cfRule>
    <cfRule type="cellIs" dxfId="2140" priority="34" operator="equal">
      <formula>"Neutral"</formula>
    </cfRule>
    <cfRule type="cellIs" dxfId="2139" priority="33" operator="equal">
      <formula>"Uncertain"</formula>
    </cfRule>
    <cfRule type="cellIs" dxfId="2138" priority="32" operator="equal">
      <formula>"Minor Negative"</formula>
    </cfRule>
    <cfRule type="cellIs" dxfId="2137" priority="31" operator="equal">
      <formula>"Significant Negative"</formula>
    </cfRule>
  </conditionalFormatting>
  <conditionalFormatting sqref="J42">
    <cfRule type="cellIs" dxfId="2136" priority="26" operator="equal">
      <formula>"Minor Negative"</formula>
    </cfRule>
    <cfRule type="cellIs" dxfId="2135" priority="27" operator="equal">
      <formula>"Uncertain"</formula>
    </cfRule>
    <cfRule type="cellIs" dxfId="2134" priority="28" operator="equal">
      <formula>"Neutral"</formula>
    </cfRule>
    <cfRule type="cellIs" dxfId="2133" priority="29" operator="equal">
      <formula>"Minor Positive"</formula>
    </cfRule>
    <cfRule type="cellIs" dxfId="2132" priority="30" operator="equal">
      <formula>"Significant Positive"</formula>
    </cfRule>
    <cfRule type="cellIs" dxfId="2131" priority="25" operator="equal">
      <formula>"Significant Negative"</formula>
    </cfRule>
  </conditionalFormatting>
  <conditionalFormatting sqref="J47">
    <cfRule type="cellIs" dxfId="2130" priority="39" operator="equal">
      <formula>"Uncertain"</formula>
    </cfRule>
    <cfRule type="cellIs" dxfId="2129" priority="40" operator="equal">
      <formula>"Neutral"</formula>
    </cfRule>
    <cfRule type="cellIs" dxfId="2128" priority="41" operator="equal">
      <formula>"Minor Positive"</formula>
    </cfRule>
    <cfRule type="cellIs" dxfId="2127" priority="42" operator="equal">
      <formula>"Significant Positive"</formula>
    </cfRule>
    <cfRule type="cellIs" dxfId="2126" priority="37" operator="equal">
      <formula>"Significant Negative"</formula>
    </cfRule>
    <cfRule type="cellIs" dxfId="2125" priority="38" operator="equal">
      <formula>"Minor Negative"</formula>
    </cfRule>
  </conditionalFormatting>
  <conditionalFormatting sqref="J54">
    <cfRule type="cellIs" dxfId="2124" priority="52" operator="equal">
      <formula>"Significant Negative"</formula>
    </cfRule>
    <cfRule type="cellIs" dxfId="2123" priority="53" operator="equal">
      <formula>"Minor Negative"</formula>
    </cfRule>
    <cfRule type="cellIs" dxfId="2122" priority="54" operator="equal">
      <formula>"Uncertain"</formula>
    </cfRule>
    <cfRule type="cellIs" dxfId="2121" priority="55" operator="equal">
      <formula>"Neutral"</formula>
    </cfRule>
    <cfRule type="cellIs" dxfId="2120" priority="57" operator="equal">
      <formula>"Significant Positive"</formula>
    </cfRule>
    <cfRule type="cellIs" dxfId="2119" priority="56" operator="equal">
      <formula>"Minor Positive"</formula>
    </cfRule>
  </conditionalFormatting>
  <conditionalFormatting sqref="J77">
    <cfRule type="cellIs" dxfId="2118" priority="9" operator="equal">
      <formula>"Uncertain"</formula>
    </cfRule>
    <cfRule type="cellIs" dxfId="2117" priority="7" operator="equal">
      <formula>"Significant Negative"</formula>
    </cfRule>
    <cfRule type="cellIs" dxfId="2116" priority="8" operator="equal">
      <formula>"Minor Negative"</formula>
    </cfRule>
    <cfRule type="cellIs" dxfId="2115" priority="12" operator="equal">
      <formula>"Significant Positive"</formula>
    </cfRule>
    <cfRule type="cellIs" dxfId="2114" priority="11" operator="equal">
      <formula>"Minor Positive"</formula>
    </cfRule>
    <cfRule type="cellIs" dxfId="2113" priority="10" operator="equal">
      <formula>"Neutral"</formula>
    </cfRule>
  </conditionalFormatting>
  <conditionalFormatting sqref="J84">
    <cfRule type="cellIs" dxfId="2112" priority="6" operator="equal">
      <formula>"Significant Positive"</formula>
    </cfRule>
    <cfRule type="cellIs" dxfId="2111" priority="5" operator="equal">
      <formula>"Minor Positive"</formula>
    </cfRule>
    <cfRule type="cellIs" dxfId="2110" priority="4" operator="equal">
      <formula>"Neutral"</formula>
    </cfRule>
    <cfRule type="cellIs" dxfId="2109" priority="3" operator="equal">
      <formula>"Uncertain"</formula>
    </cfRule>
    <cfRule type="cellIs" dxfId="2108" priority="2" operator="equal">
      <formula>"Minor Negative"</formula>
    </cfRule>
    <cfRule type="cellIs" dxfId="2107" priority="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ABB58FB-7887-44EF-9324-B8B036E6A07C}">
          <x14:formula1>
            <xm:f>'Drop downs'!$G$2:$G$7</xm:f>
          </x14:formula1>
          <xm:sqref>J8 J54 J57 J65 J72 J18 J20 J47 J49 J28 J36 J42 J77 J84</xm:sqref>
        </x14:dataValidation>
        <x14:dataValidation type="list" allowBlank="1" showInputMessage="1" showErrorMessage="1" xr:uid="{7A8833DE-A76D-4574-A50C-FF512C144015}">
          <x14:formula1>
            <xm:f>'Drop downs'!$F$2:$F$6</xm:f>
          </x14:formula1>
          <xm:sqref>I8 I54 I57 I65 I72 I18 I20 I47 I49 I28 I36 I42 I77 I84</xm:sqref>
        </x14:dataValidation>
        <x14:dataValidation type="list" allowBlank="1" showInputMessage="1" showErrorMessage="1" xr:uid="{B9A2DB5C-5151-43FB-89D8-11D50A7779FB}">
          <x14:formula1>
            <xm:f>'Drop downs'!$E$2:$E$6</xm:f>
          </x14:formula1>
          <xm:sqref>H8 H54 H57 H65 H72 H18 H20 H47 H49 H28 H36 H42 H77 H84</xm:sqref>
        </x14:dataValidation>
        <x14:dataValidation type="list" allowBlank="1" showInputMessage="1" showErrorMessage="1" xr:uid="{16F81EDB-E190-4D11-9FF7-A95953907D64}">
          <x14:formula1>
            <xm:f>'Drop downs'!$D$2:$D$7</xm:f>
          </x14:formula1>
          <xm:sqref>G8 G54 G57 G65 G72 G18 G20 G47 G49 G28 G36 G42 G77 G84</xm:sqref>
        </x14:dataValidation>
        <x14:dataValidation type="list" allowBlank="1" showInputMessage="1" showErrorMessage="1" xr:uid="{362EAD90-9323-4EB1-BB79-FD585BE1F064}">
          <x14:formula1>
            <xm:f>'Drop downs'!$C$2:$C$5</xm:f>
          </x14:formula1>
          <xm:sqref>F8 F54 F57 F65 F72 F18 F20 F47 F49 F28 F36 F42 F77 F84</xm:sqref>
        </x14:dataValidation>
        <x14:dataValidation type="list" allowBlank="1" showInputMessage="1" showErrorMessage="1" xr:uid="{6DB44918-E3B2-45BB-963A-700659399242}">
          <x14:formula1>
            <xm:f>'Drop downs'!$B$2:$B$4</xm:f>
          </x14:formula1>
          <xm:sqref>E8 E54 E57 E65 E72 E18 E20 E47 E49 E28 E36 E42 E77 E84</xm:sqref>
        </x14:dataValidation>
        <x14:dataValidation type="list" allowBlank="1" showInputMessage="1" showErrorMessage="1" xr:uid="{D660625E-5B70-4464-A5A6-343B67AD02E0}">
          <x14:formula1>
            <xm:f>'Drop downs'!$J$2:$J$3</xm:f>
          </x14:formula1>
          <xm:sqref>L8 L18 L20 L28 L36 L42 L84 L54 L57 L65 L72 L77 L47 L49</xm:sqref>
        </x14:dataValidation>
        <x14:dataValidation type="list" allowBlank="1" showInputMessage="1" showErrorMessage="1" xr:uid="{B5260F5C-D5BE-461C-8DA3-B5B04536438B}">
          <x14:formula1>
            <xm:f>'Drop downs'!$A$2:$A$3</xm:f>
          </x14:formula1>
          <xm:sqref>D8:D87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B470-108F-412A-BAEC-1F8FE66D3BC3}">
  <sheetPr codeName="Sheet79"/>
  <dimension ref="A1:V98"/>
  <sheetViews>
    <sheetView showGridLines="0" zoomScaleNormal="100" workbookViewId="0">
      <selection activeCell="C1" sqref="C1:F1"/>
    </sheetView>
  </sheetViews>
  <sheetFormatPr defaultColWidth="8.54296875" defaultRowHeight="28.5" x14ac:dyDescent="0.65"/>
  <cols>
    <col min="1" max="1" width="48.453125" style="126" customWidth="1"/>
    <col min="2" max="2" width="5.81640625" style="126" hidden="1" customWidth="1"/>
    <col min="3" max="3" width="103.81640625" style="126" customWidth="1"/>
    <col min="4" max="4" width="12" style="126" customWidth="1"/>
    <col min="5" max="6" width="20.7265625" style="126" customWidth="1"/>
    <col min="7" max="7" width="20.7265625" style="228" customWidth="1"/>
    <col min="8" max="8" width="20.7265625" style="126" customWidth="1"/>
    <col min="9" max="9" width="22.1796875" style="236" customWidth="1"/>
    <col min="10" max="10" width="20.7265625" style="126" customWidth="1"/>
    <col min="11" max="11" width="61.90625" style="126" customWidth="1"/>
    <col min="12" max="12" width="20.7265625" style="126" customWidth="1"/>
    <col min="13" max="13" width="41.453125" style="126" customWidth="1"/>
    <col min="14" max="14" width="41.453125" style="178"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20</v>
      </c>
      <c r="C1" s="393" t="s">
        <v>491</v>
      </c>
      <c r="D1" s="393"/>
      <c r="E1" s="393"/>
      <c r="F1" s="394"/>
      <c r="G1" s="227"/>
      <c r="I1" s="233"/>
      <c r="J1" s="128"/>
      <c r="K1" s="128"/>
    </row>
    <row r="2" spans="1:22" x14ac:dyDescent="0.6">
      <c r="A2" s="125" t="s">
        <v>21</v>
      </c>
      <c r="B2" s="129"/>
      <c r="C2" s="393" t="s">
        <v>492</v>
      </c>
      <c r="D2" s="393"/>
      <c r="E2" s="393"/>
      <c r="F2" s="394"/>
      <c r="I2" s="234"/>
      <c r="J2" s="130"/>
      <c r="K2" s="130"/>
    </row>
    <row r="3" spans="1:22" ht="92.5" customHeight="1" x14ac:dyDescent="0.6">
      <c r="A3" s="131" t="s">
        <v>22</v>
      </c>
      <c r="B3" s="132"/>
      <c r="C3" s="393" t="s">
        <v>493</v>
      </c>
      <c r="D3" s="393"/>
      <c r="E3" s="393"/>
      <c r="F3" s="394"/>
      <c r="H3" s="127"/>
      <c r="I3" s="235"/>
      <c r="J3" s="179"/>
      <c r="K3" s="130"/>
    </row>
    <row r="4" spans="1:22" x14ac:dyDescent="0.6">
      <c r="A4" s="131" t="s">
        <v>23</v>
      </c>
      <c r="B4" s="133"/>
      <c r="C4" s="395" t="s">
        <v>459</v>
      </c>
      <c r="D4" s="395"/>
      <c r="E4" s="395"/>
      <c r="F4" s="396"/>
      <c r="I4" s="234"/>
      <c r="J4" s="130"/>
      <c r="K4" s="130"/>
    </row>
    <row r="5" spans="1:22" ht="29" thickBot="1" x14ac:dyDescent="0.7"/>
    <row r="6" spans="1:22" ht="26" x14ac:dyDescent="0.6">
      <c r="A6" s="662" t="s">
        <v>24</v>
      </c>
      <c r="B6" s="663"/>
      <c r="C6" s="663"/>
      <c r="D6" s="180"/>
      <c r="E6" s="664" t="s">
        <v>25</v>
      </c>
      <c r="F6" s="664"/>
      <c r="G6" s="664"/>
      <c r="H6" s="664"/>
      <c r="I6" s="664"/>
      <c r="J6" s="664"/>
      <c r="K6" s="664"/>
      <c r="L6" s="664"/>
      <c r="M6" s="664"/>
      <c r="N6" s="665"/>
      <c r="R6" s="135"/>
      <c r="S6" s="135"/>
      <c r="T6" s="135"/>
      <c r="U6" s="135"/>
    </row>
    <row r="7" spans="1:22" ht="156.5" thickBot="1" x14ac:dyDescent="0.65">
      <c r="A7" s="181" t="s">
        <v>253</v>
      </c>
      <c r="B7" s="136" t="s">
        <v>27</v>
      </c>
      <c r="C7" s="136" t="s">
        <v>254</v>
      </c>
      <c r="D7" s="136" t="s">
        <v>255</v>
      </c>
      <c r="E7" s="137" t="s">
        <v>30</v>
      </c>
      <c r="F7" s="137" t="s">
        <v>31</v>
      </c>
      <c r="G7" s="226" t="s">
        <v>32</v>
      </c>
      <c r="H7" s="137" t="s">
        <v>33</v>
      </c>
      <c r="I7" s="226" t="s">
        <v>34</v>
      </c>
      <c r="J7" s="137" t="s">
        <v>35</v>
      </c>
      <c r="K7" s="137" t="s">
        <v>36</v>
      </c>
      <c r="L7" s="137" t="s">
        <v>37</v>
      </c>
      <c r="M7" s="137" t="s">
        <v>38</v>
      </c>
      <c r="N7" s="182"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354</v>
      </c>
      <c r="G8" s="505" t="s">
        <v>358</v>
      </c>
      <c r="H8" s="493" t="s">
        <v>429</v>
      </c>
      <c r="I8" s="593" t="s">
        <v>368</v>
      </c>
      <c r="J8" s="475" t="s">
        <v>119</v>
      </c>
      <c r="K8" s="499" t="s">
        <v>968</v>
      </c>
      <c r="L8" s="475" t="s">
        <v>189</v>
      </c>
      <c r="M8" s="475"/>
      <c r="N8" s="666"/>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76"/>
      <c r="N9" s="562"/>
      <c r="R9" s="141"/>
      <c r="S9" s="141"/>
      <c r="T9" s="141"/>
      <c r="U9" s="139"/>
    </row>
    <row r="10" spans="1:22" ht="26" x14ac:dyDescent="0.6">
      <c r="A10" s="470"/>
      <c r="B10" s="503"/>
      <c r="C10" s="142" t="s">
        <v>259</v>
      </c>
      <c r="D10" s="142" t="s">
        <v>189</v>
      </c>
      <c r="E10" s="494"/>
      <c r="F10" s="494"/>
      <c r="G10" s="506"/>
      <c r="H10" s="494"/>
      <c r="I10" s="594"/>
      <c r="J10" s="476"/>
      <c r="K10" s="489"/>
      <c r="L10" s="476"/>
      <c r="M10" s="476"/>
      <c r="N10" s="562"/>
      <c r="R10" s="141"/>
      <c r="S10" s="141"/>
      <c r="T10" s="141"/>
    </row>
    <row r="11" spans="1:22" ht="52" x14ac:dyDescent="0.6">
      <c r="A11" s="470"/>
      <c r="B11" s="503"/>
      <c r="C11" s="142" t="s">
        <v>260</v>
      </c>
      <c r="D11" s="142" t="s">
        <v>189</v>
      </c>
      <c r="E11" s="494"/>
      <c r="F11" s="494"/>
      <c r="G11" s="506"/>
      <c r="H11" s="494"/>
      <c r="I11" s="594"/>
      <c r="J11" s="476"/>
      <c r="K11" s="489"/>
      <c r="L11" s="476"/>
      <c r="M11" s="476"/>
      <c r="N11" s="562"/>
      <c r="R11" s="141"/>
      <c r="S11" s="141"/>
      <c r="T11" s="141"/>
    </row>
    <row r="12" spans="1:22" ht="52" x14ac:dyDescent="0.6">
      <c r="A12" s="470"/>
      <c r="B12" s="503"/>
      <c r="C12" s="142" t="s">
        <v>261</v>
      </c>
      <c r="D12" s="142" t="s">
        <v>189</v>
      </c>
      <c r="E12" s="494"/>
      <c r="F12" s="494"/>
      <c r="G12" s="506"/>
      <c r="H12" s="494"/>
      <c r="I12" s="594"/>
      <c r="J12" s="476"/>
      <c r="K12" s="489"/>
      <c r="L12" s="476"/>
      <c r="M12" s="476"/>
      <c r="N12" s="562"/>
      <c r="R12" s="141"/>
      <c r="S12" s="141"/>
      <c r="T12" s="141"/>
    </row>
    <row r="13" spans="1:22" ht="26" x14ac:dyDescent="0.6">
      <c r="A13" s="470"/>
      <c r="B13" s="503"/>
      <c r="C13" s="142" t="s">
        <v>262</v>
      </c>
      <c r="D13" s="142" t="s">
        <v>189</v>
      </c>
      <c r="E13" s="494"/>
      <c r="F13" s="494"/>
      <c r="G13" s="506"/>
      <c r="H13" s="494"/>
      <c r="I13" s="594"/>
      <c r="J13" s="476"/>
      <c r="K13" s="489"/>
      <c r="L13" s="476"/>
      <c r="M13" s="476"/>
      <c r="N13" s="562"/>
      <c r="R13" s="141"/>
      <c r="S13" s="141"/>
      <c r="T13" s="141"/>
    </row>
    <row r="14" spans="1:22" ht="52" x14ac:dyDescent="0.6">
      <c r="A14" s="470"/>
      <c r="B14" s="503"/>
      <c r="C14" s="142" t="s">
        <v>263</v>
      </c>
      <c r="D14" s="142" t="s">
        <v>185</v>
      </c>
      <c r="E14" s="494"/>
      <c r="F14" s="494"/>
      <c r="G14" s="506"/>
      <c r="H14" s="494"/>
      <c r="I14" s="594"/>
      <c r="J14" s="476"/>
      <c r="K14" s="489"/>
      <c r="L14" s="476"/>
      <c r="M14" s="476"/>
      <c r="N14" s="562"/>
      <c r="R14" s="141"/>
      <c r="S14" s="141"/>
      <c r="T14" s="141"/>
    </row>
    <row r="15" spans="1:22" ht="52" x14ac:dyDescent="0.6">
      <c r="A15" s="470"/>
      <c r="B15" s="503"/>
      <c r="C15" s="142" t="s">
        <v>264</v>
      </c>
      <c r="D15" s="142" t="s">
        <v>189</v>
      </c>
      <c r="E15" s="494"/>
      <c r="F15" s="494"/>
      <c r="G15" s="506"/>
      <c r="H15" s="494"/>
      <c r="I15" s="594"/>
      <c r="J15" s="476"/>
      <c r="K15" s="489"/>
      <c r="L15" s="476"/>
      <c r="M15" s="476"/>
      <c r="N15" s="562"/>
      <c r="R15" s="141"/>
      <c r="S15" s="141"/>
      <c r="T15" s="141"/>
    </row>
    <row r="16" spans="1:22" ht="78" x14ac:dyDescent="0.6">
      <c r="A16" s="470"/>
      <c r="B16" s="503"/>
      <c r="C16" s="142" t="s">
        <v>265</v>
      </c>
      <c r="D16" s="142" t="s">
        <v>189</v>
      </c>
      <c r="E16" s="494"/>
      <c r="F16" s="494"/>
      <c r="G16" s="506"/>
      <c r="H16" s="494"/>
      <c r="I16" s="594"/>
      <c r="J16" s="476"/>
      <c r="K16" s="489"/>
      <c r="L16" s="476"/>
      <c r="M16" s="476"/>
      <c r="N16" s="562"/>
      <c r="R16" s="141"/>
      <c r="S16" s="141"/>
      <c r="T16" s="141"/>
    </row>
    <row r="17" spans="1:22" ht="52.5" thickBot="1" x14ac:dyDescent="0.65">
      <c r="A17" s="517"/>
      <c r="B17" s="618"/>
      <c r="C17" s="165" t="s">
        <v>266</v>
      </c>
      <c r="D17" s="165" t="s">
        <v>185</v>
      </c>
      <c r="E17" s="619"/>
      <c r="F17" s="619"/>
      <c r="G17" s="620"/>
      <c r="H17" s="619"/>
      <c r="I17" s="621"/>
      <c r="J17" s="483"/>
      <c r="K17" s="490"/>
      <c r="L17" s="483"/>
      <c r="M17" s="483"/>
      <c r="N17" s="667"/>
      <c r="R17" s="141"/>
      <c r="S17" s="141"/>
      <c r="T17" s="141"/>
    </row>
    <row r="18" spans="1:22" ht="170.25" customHeight="1" x14ac:dyDescent="0.6">
      <c r="A18" s="511" t="s">
        <v>267</v>
      </c>
      <c r="B18" s="472" t="s">
        <v>102</v>
      </c>
      <c r="C18" s="140" t="s">
        <v>268</v>
      </c>
      <c r="D18" s="140" t="s">
        <v>189</v>
      </c>
      <c r="E18" s="475" t="s">
        <v>88</v>
      </c>
      <c r="F18" s="475" t="s">
        <v>88</v>
      </c>
      <c r="G18" s="477" t="s">
        <v>88</v>
      </c>
      <c r="H18" s="475" t="s">
        <v>88</v>
      </c>
      <c r="I18" s="573" t="s">
        <v>88</v>
      </c>
      <c r="J18" s="475" t="s">
        <v>120</v>
      </c>
      <c r="K18" s="499" t="s">
        <v>494</v>
      </c>
      <c r="L18" s="475" t="s">
        <v>189</v>
      </c>
      <c r="M18" s="475"/>
      <c r="N18" s="439"/>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52.25" customHeight="1" thickBot="1" x14ac:dyDescent="0.65">
      <c r="A19" s="528"/>
      <c r="B19" s="474"/>
      <c r="C19" s="165" t="s">
        <v>269</v>
      </c>
      <c r="D19" s="165" t="s">
        <v>189</v>
      </c>
      <c r="E19" s="483"/>
      <c r="F19" s="483"/>
      <c r="G19" s="519"/>
      <c r="H19" s="483"/>
      <c r="I19" s="572"/>
      <c r="J19" s="483"/>
      <c r="K19" s="490"/>
      <c r="L19" s="483"/>
      <c r="M19" s="483"/>
      <c r="N19" s="567"/>
      <c r="R19" s="141"/>
      <c r="S19" s="141"/>
      <c r="T19" s="141"/>
    </row>
    <row r="20" spans="1:22" ht="156" x14ac:dyDescent="0.6">
      <c r="A20" s="469" t="s">
        <v>270</v>
      </c>
      <c r="B20" s="472" t="s">
        <v>103</v>
      </c>
      <c r="C20" s="144" t="s">
        <v>271</v>
      </c>
      <c r="D20" s="140" t="s">
        <v>185</v>
      </c>
      <c r="E20" s="475" t="s">
        <v>364</v>
      </c>
      <c r="F20" s="475" t="s">
        <v>370</v>
      </c>
      <c r="G20" s="477" t="s">
        <v>427</v>
      </c>
      <c r="H20" s="475" t="s">
        <v>429</v>
      </c>
      <c r="I20" s="573" t="s">
        <v>368</v>
      </c>
      <c r="J20" s="475" t="s">
        <v>119</v>
      </c>
      <c r="K20" s="647" t="s">
        <v>829</v>
      </c>
      <c r="L20" s="475" t="s">
        <v>185</v>
      </c>
      <c r="M20" s="475"/>
      <c r="N20" s="439"/>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93.75" customHeight="1" x14ac:dyDescent="0.6">
      <c r="A21" s="470"/>
      <c r="B21" s="473"/>
      <c r="C21" s="145" t="s">
        <v>272</v>
      </c>
      <c r="D21" s="142" t="s">
        <v>189</v>
      </c>
      <c r="E21" s="476"/>
      <c r="F21" s="476"/>
      <c r="G21" s="478"/>
      <c r="H21" s="476"/>
      <c r="I21" s="571"/>
      <c r="J21" s="476"/>
      <c r="K21" s="576"/>
      <c r="L21" s="476"/>
      <c r="M21" s="476"/>
      <c r="N21" s="566"/>
      <c r="R21" s="141"/>
      <c r="S21" s="141"/>
      <c r="T21" s="141"/>
    </row>
    <row r="22" spans="1:22" ht="92.25" customHeight="1" x14ac:dyDescent="0.6">
      <c r="A22" s="470"/>
      <c r="B22" s="473"/>
      <c r="C22" s="145" t="s">
        <v>273</v>
      </c>
      <c r="D22" s="142" t="s">
        <v>189</v>
      </c>
      <c r="E22" s="476"/>
      <c r="F22" s="476"/>
      <c r="G22" s="478"/>
      <c r="H22" s="476"/>
      <c r="I22" s="571"/>
      <c r="J22" s="476"/>
      <c r="K22" s="576"/>
      <c r="L22" s="476"/>
      <c r="M22" s="476"/>
      <c r="N22" s="566"/>
      <c r="R22" s="141"/>
      <c r="S22" s="141"/>
      <c r="T22" s="141"/>
    </row>
    <row r="23" spans="1:22" ht="90" customHeight="1" x14ac:dyDescent="0.6">
      <c r="A23" s="470"/>
      <c r="B23" s="473"/>
      <c r="C23" s="145" t="s">
        <v>274</v>
      </c>
      <c r="D23" s="142" t="s">
        <v>189</v>
      </c>
      <c r="E23" s="476"/>
      <c r="F23" s="476"/>
      <c r="G23" s="478"/>
      <c r="H23" s="476"/>
      <c r="I23" s="571"/>
      <c r="J23" s="476"/>
      <c r="K23" s="576"/>
      <c r="L23" s="476"/>
      <c r="M23" s="476"/>
      <c r="N23" s="566"/>
      <c r="R23" s="141"/>
      <c r="S23" s="141"/>
      <c r="T23" s="141"/>
    </row>
    <row r="24" spans="1:22" ht="101.25" customHeight="1" x14ac:dyDescent="0.6">
      <c r="A24" s="470"/>
      <c r="B24" s="473"/>
      <c r="C24" s="145" t="s">
        <v>275</v>
      </c>
      <c r="D24" s="142" t="s">
        <v>185</v>
      </c>
      <c r="E24" s="476"/>
      <c r="F24" s="476"/>
      <c r="G24" s="478"/>
      <c r="H24" s="476"/>
      <c r="I24" s="571"/>
      <c r="J24" s="476"/>
      <c r="K24" s="576"/>
      <c r="L24" s="476"/>
      <c r="M24" s="476"/>
      <c r="N24" s="566"/>
      <c r="R24" s="141"/>
      <c r="S24" s="141"/>
      <c r="T24" s="141"/>
    </row>
    <row r="25" spans="1:22" ht="104" x14ac:dyDescent="0.6">
      <c r="A25" s="470"/>
      <c r="B25" s="473"/>
      <c r="C25" s="145" t="s">
        <v>276</v>
      </c>
      <c r="D25" s="142" t="s">
        <v>189</v>
      </c>
      <c r="E25" s="476"/>
      <c r="F25" s="476"/>
      <c r="G25" s="478"/>
      <c r="H25" s="476"/>
      <c r="I25" s="571"/>
      <c r="J25" s="476"/>
      <c r="K25" s="576"/>
      <c r="L25" s="476"/>
      <c r="M25" s="476"/>
      <c r="N25" s="566"/>
      <c r="R25" s="141"/>
      <c r="S25" s="141"/>
      <c r="T25" s="141"/>
    </row>
    <row r="26" spans="1:22" ht="52" x14ac:dyDescent="0.6">
      <c r="A26" s="470"/>
      <c r="B26" s="473"/>
      <c r="C26" s="145" t="s">
        <v>277</v>
      </c>
      <c r="D26" s="142" t="s">
        <v>189</v>
      </c>
      <c r="E26" s="476"/>
      <c r="F26" s="476"/>
      <c r="G26" s="478"/>
      <c r="H26" s="476"/>
      <c r="I26" s="571"/>
      <c r="J26" s="476"/>
      <c r="K26" s="576"/>
      <c r="L26" s="476"/>
      <c r="M26" s="476"/>
      <c r="N26" s="566"/>
      <c r="R26" s="141"/>
      <c r="S26" s="141"/>
      <c r="T26" s="141"/>
    </row>
    <row r="27" spans="1:22" ht="78.5" thickBot="1" x14ac:dyDescent="0.65">
      <c r="A27" s="517"/>
      <c r="B27" s="474"/>
      <c r="C27" s="151" t="s">
        <v>278</v>
      </c>
      <c r="D27" s="165" t="s">
        <v>185</v>
      </c>
      <c r="E27" s="483"/>
      <c r="F27" s="483"/>
      <c r="G27" s="519"/>
      <c r="H27" s="483"/>
      <c r="I27" s="572"/>
      <c r="J27" s="483"/>
      <c r="K27" s="612"/>
      <c r="L27" s="483"/>
      <c r="M27" s="483"/>
      <c r="N27" s="567"/>
      <c r="R27" s="141"/>
      <c r="S27" s="141"/>
      <c r="T27" s="141"/>
    </row>
    <row r="28" spans="1:22" ht="78" x14ac:dyDescent="0.6">
      <c r="A28" s="469" t="s">
        <v>279</v>
      </c>
      <c r="B28" s="472" t="s">
        <v>104</v>
      </c>
      <c r="C28" s="147" t="s">
        <v>280</v>
      </c>
      <c r="D28" s="144" t="s">
        <v>189</v>
      </c>
      <c r="E28" s="475" t="s">
        <v>185</v>
      </c>
      <c r="F28" s="475" t="s">
        <v>370</v>
      </c>
      <c r="G28" s="477" t="s">
        <v>354</v>
      </c>
      <c r="H28" s="475" t="s">
        <v>429</v>
      </c>
      <c r="I28" s="573" t="s">
        <v>368</v>
      </c>
      <c r="J28" s="475" t="s">
        <v>119</v>
      </c>
      <c r="K28" s="499" t="s">
        <v>969</v>
      </c>
      <c r="L28" s="475" t="s">
        <v>185</v>
      </c>
      <c r="M28" s="475"/>
      <c r="N28" s="439"/>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c>
    </row>
    <row r="29" spans="1:22" ht="78" x14ac:dyDescent="0.6">
      <c r="A29" s="470"/>
      <c r="B29" s="473"/>
      <c r="C29" s="148" t="s">
        <v>281</v>
      </c>
      <c r="D29" s="145" t="s">
        <v>185</v>
      </c>
      <c r="E29" s="476"/>
      <c r="F29" s="476"/>
      <c r="G29" s="478"/>
      <c r="H29" s="476"/>
      <c r="I29" s="571"/>
      <c r="J29" s="476"/>
      <c r="K29" s="489"/>
      <c r="L29" s="476"/>
      <c r="M29" s="476"/>
      <c r="N29" s="566"/>
      <c r="R29" s="141"/>
      <c r="S29" s="141"/>
      <c r="T29" s="141"/>
    </row>
    <row r="30" spans="1:22" ht="52" x14ac:dyDescent="0.6">
      <c r="A30" s="470"/>
      <c r="B30" s="473"/>
      <c r="C30" s="148" t="s">
        <v>282</v>
      </c>
      <c r="D30" s="145" t="s">
        <v>185</v>
      </c>
      <c r="E30" s="476"/>
      <c r="F30" s="476"/>
      <c r="G30" s="478"/>
      <c r="H30" s="476"/>
      <c r="I30" s="571"/>
      <c r="J30" s="476"/>
      <c r="K30" s="489"/>
      <c r="L30" s="476"/>
      <c r="M30" s="476"/>
      <c r="N30" s="566"/>
      <c r="R30" s="141"/>
      <c r="S30" s="141"/>
      <c r="T30" s="141"/>
    </row>
    <row r="31" spans="1:22" ht="52" x14ac:dyDescent="0.6">
      <c r="A31" s="470"/>
      <c r="B31" s="473"/>
      <c r="C31" s="148" t="s">
        <v>283</v>
      </c>
      <c r="D31" s="145" t="s">
        <v>189</v>
      </c>
      <c r="E31" s="476"/>
      <c r="F31" s="476"/>
      <c r="G31" s="478"/>
      <c r="H31" s="476"/>
      <c r="I31" s="571"/>
      <c r="J31" s="476"/>
      <c r="K31" s="489"/>
      <c r="L31" s="476"/>
      <c r="M31" s="476"/>
      <c r="N31" s="566"/>
      <c r="R31" s="141"/>
      <c r="S31" s="141"/>
      <c r="T31" s="141"/>
    </row>
    <row r="32" spans="1:22" ht="52" x14ac:dyDescent="0.6">
      <c r="A32" s="470"/>
      <c r="B32" s="473"/>
      <c r="C32" s="148" t="s">
        <v>284</v>
      </c>
      <c r="D32" s="145" t="s">
        <v>189</v>
      </c>
      <c r="E32" s="476"/>
      <c r="F32" s="476"/>
      <c r="G32" s="478"/>
      <c r="H32" s="476"/>
      <c r="I32" s="571"/>
      <c r="J32" s="476"/>
      <c r="K32" s="489"/>
      <c r="L32" s="476"/>
      <c r="M32" s="476"/>
      <c r="N32" s="566"/>
      <c r="R32" s="141"/>
      <c r="S32" s="141"/>
      <c r="T32" s="141"/>
    </row>
    <row r="33" spans="1:22" ht="26" x14ac:dyDescent="0.6">
      <c r="A33" s="470"/>
      <c r="B33" s="473"/>
      <c r="C33" s="148" t="s">
        <v>285</v>
      </c>
      <c r="D33" s="145" t="s">
        <v>189</v>
      </c>
      <c r="E33" s="476"/>
      <c r="F33" s="476"/>
      <c r="G33" s="478"/>
      <c r="H33" s="476"/>
      <c r="I33" s="571"/>
      <c r="J33" s="476"/>
      <c r="K33" s="489"/>
      <c r="L33" s="476"/>
      <c r="M33" s="476"/>
      <c r="N33" s="566"/>
      <c r="R33" s="141"/>
      <c r="S33" s="141"/>
      <c r="T33" s="141"/>
    </row>
    <row r="34" spans="1:22" ht="52" x14ac:dyDescent="0.6">
      <c r="A34" s="470"/>
      <c r="B34" s="473"/>
      <c r="C34" s="148" t="s">
        <v>286</v>
      </c>
      <c r="D34" s="145" t="s">
        <v>189</v>
      </c>
      <c r="E34" s="476"/>
      <c r="F34" s="476"/>
      <c r="G34" s="478"/>
      <c r="H34" s="476"/>
      <c r="I34" s="571"/>
      <c r="J34" s="476"/>
      <c r="K34" s="489"/>
      <c r="L34" s="476"/>
      <c r="M34" s="476"/>
      <c r="N34" s="566"/>
      <c r="R34" s="141"/>
      <c r="S34" s="141"/>
      <c r="T34" s="141"/>
    </row>
    <row r="35" spans="1:22" ht="52.5" thickBot="1" x14ac:dyDescent="0.65">
      <c r="A35" s="517"/>
      <c r="B35" s="474"/>
      <c r="C35" s="149" t="s">
        <v>287</v>
      </c>
      <c r="D35" s="151" t="s">
        <v>189</v>
      </c>
      <c r="E35" s="483"/>
      <c r="F35" s="483"/>
      <c r="G35" s="519"/>
      <c r="H35" s="483"/>
      <c r="I35" s="572"/>
      <c r="J35" s="483"/>
      <c r="K35" s="490"/>
      <c r="L35" s="483"/>
      <c r="M35" s="483"/>
      <c r="N35" s="567"/>
      <c r="R35" s="141"/>
      <c r="S35" s="141"/>
      <c r="T35" s="141"/>
    </row>
    <row r="36" spans="1:22" ht="159" customHeight="1" x14ac:dyDescent="0.6">
      <c r="A36" s="469" t="s">
        <v>288</v>
      </c>
      <c r="B36" s="472" t="s">
        <v>105</v>
      </c>
      <c r="C36" s="144" t="s">
        <v>289</v>
      </c>
      <c r="D36" s="144" t="s">
        <v>185</v>
      </c>
      <c r="E36" s="475" t="s">
        <v>353</v>
      </c>
      <c r="F36" s="475" t="s">
        <v>398</v>
      </c>
      <c r="G36" s="477" t="s">
        <v>355</v>
      </c>
      <c r="H36" s="410" t="s">
        <v>356</v>
      </c>
      <c r="I36" s="573" t="s">
        <v>357</v>
      </c>
      <c r="J36" s="475" t="s">
        <v>249</v>
      </c>
      <c r="K36" s="660" t="s">
        <v>830</v>
      </c>
      <c r="L36" s="475" t="s">
        <v>189</v>
      </c>
      <c r="M36" s="475"/>
      <c r="N36" s="439"/>
      <c r="R36" s="141" t="str">
        <f>IF(OR(J36='Drop downs'!$G$7,J36='Drop downs'!$G$5), B36&amp;": "&amp;K36&amp;CHAR(10),"")</f>
        <v/>
      </c>
      <c r="S36" s="141" t="str">
        <f>IF(J36='Drop downs'!$G$2,B36&amp;": "&amp;K36&amp;"
"," ")</f>
        <v xml:space="preserve">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genuine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council will monitor the supply to additional older person accommodation to address local needs. Over the plan period the Council seeks to ensure; at least 50% (8,000) of all new dwellings delivered from all sources of housing supply across the Borough will be genuinely affordable to low-income groups those in need, based on assessment of local housing costs and incomes, in line with the London Plan.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T36" s="141" t="str">
        <f>IF(E36='Drop downs'!$B$6,B36&amp;": "&amp;K36&amp;"","")</f>
        <v/>
      </c>
      <c r="U36" s="126" t="str">
        <f>IF(M36&gt;0,B36&amp;":"&amp;M36&amp;"
","")</f>
        <v/>
      </c>
      <c r="V36" s="126" t="str">
        <f>IF(N36&gt;0,B36&amp;":"&amp;N36&amp;"
","")</f>
        <v/>
      </c>
    </row>
    <row r="37" spans="1:22" ht="207.75" customHeight="1" x14ac:dyDescent="0.6">
      <c r="A37" s="470"/>
      <c r="B37" s="473"/>
      <c r="C37" s="145" t="s">
        <v>290</v>
      </c>
      <c r="D37" s="145" t="s">
        <v>185</v>
      </c>
      <c r="E37" s="476"/>
      <c r="F37" s="476"/>
      <c r="G37" s="478"/>
      <c r="H37" s="524"/>
      <c r="I37" s="571"/>
      <c r="J37" s="476"/>
      <c r="K37" s="615"/>
      <c r="L37" s="476"/>
      <c r="M37" s="476"/>
      <c r="N37" s="566"/>
      <c r="R37" s="141"/>
      <c r="S37" s="141"/>
      <c r="T37" s="141"/>
    </row>
    <row r="38" spans="1:22" ht="147" customHeight="1" x14ac:dyDescent="0.6">
      <c r="A38" s="470"/>
      <c r="B38" s="473"/>
      <c r="C38" s="145" t="s">
        <v>291</v>
      </c>
      <c r="D38" s="145" t="s">
        <v>185</v>
      </c>
      <c r="E38" s="476"/>
      <c r="F38" s="476"/>
      <c r="G38" s="478"/>
      <c r="H38" s="524"/>
      <c r="I38" s="571"/>
      <c r="J38" s="476"/>
      <c r="K38" s="615"/>
      <c r="L38" s="476"/>
      <c r="M38" s="476"/>
      <c r="N38" s="566"/>
      <c r="R38" s="141"/>
      <c r="S38" s="141"/>
      <c r="T38" s="141"/>
    </row>
    <row r="39" spans="1:22" ht="185.25" customHeight="1" x14ac:dyDescent="0.6">
      <c r="A39" s="470"/>
      <c r="B39" s="473"/>
      <c r="C39" s="145" t="s">
        <v>292</v>
      </c>
      <c r="D39" s="145" t="s">
        <v>185</v>
      </c>
      <c r="E39" s="476"/>
      <c r="F39" s="476"/>
      <c r="G39" s="478"/>
      <c r="H39" s="524"/>
      <c r="I39" s="571"/>
      <c r="J39" s="476"/>
      <c r="K39" s="615"/>
      <c r="L39" s="476"/>
      <c r="M39" s="476"/>
      <c r="N39" s="566"/>
      <c r="R39" s="141"/>
      <c r="S39" s="141"/>
      <c r="T39" s="141"/>
    </row>
    <row r="40" spans="1:22" ht="209.25" customHeight="1" x14ac:dyDescent="0.6">
      <c r="A40" s="470"/>
      <c r="B40" s="473"/>
      <c r="C40" s="145" t="s">
        <v>293</v>
      </c>
      <c r="D40" s="145" t="s">
        <v>185</v>
      </c>
      <c r="E40" s="476"/>
      <c r="F40" s="476"/>
      <c r="G40" s="478"/>
      <c r="H40" s="524"/>
      <c r="I40" s="571"/>
      <c r="J40" s="476"/>
      <c r="K40" s="615"/>
      <c r="L40" s="476"/>
      <c r="M40" s="476"/>
      <c r="N40" s="566"/>
      <c r="R40" s="141"/>
      <c r="S40" s="141"/>
      <c r="T40" s="141"/>
    </row>
    <row r="41" spans="1:22" ht="191.25" customHeight="1" thickBot="1" x14ac:dyDescent="0.65">
      <c r="A41" s="517"/>
      <c r="B41" s="474"/>
      <c r="C41" s="151" t="s">
        <v>294</v>
      </c>
      <c r="D41" s="151" t="s">
        <v>185</v>
      </c>
      <c r="E41" s="483"/>
      <c r="F41" s="483"/>
      <c r="G41" s="519"/>
      <c r="H41" s="525"/>
      <c r="I41" s="572"/>
      <c r="J41" s="483"/>
      <c r="K41" s="661"/>
      <c r="L41" s="483"/>
      <c r="M41" s="483"/>
      <c r="N41" s="567"/>
      <c r="R41" s="141"/>
      <c r="S41" s="141"/>
      <c r="T41" s="141"/>
    </row>
    <row r="42" spans="1:22" ht="97.5" customHeight="1" x14ac:dyDescent="0.6">
      <c r="A42" s="469" t="s">
        <v>295</v>
      </c>
      <c r="B42" s="472" t="s">
        <v>106</v>
      </c>
      <c r="C42" s="144" t="s">
        <v>296</v>
      </c>
      <c r="D42" s="144" t="s">
        <v>185</v>
      </c>
      <c r="E42" s="475" t="s">
        <v>364</v>
      </c>
      <c r="F42" s="475" t="s">
        <v>370</v>
      </c>
      <c r="G42" s="477" t="s">
        <v>427</v>
      </c>
      <c r="H42" s="475" t="s">
        <v>356</v>
      </c>
      <c r="I42" s="573" t="s">
        <v>368</v>
      </c>
      <c r="J42" s="475" t="s">
        <v>119</v>
      </c>
      <c r="K42" s="499" t="s">
        <v>831</v>
      </c>
      <c r="L42" s="475" t="s">
        <v>185</v>
      </c>
      <c r="M42" s="475"/>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90" customHeight="1" x14ac:dyDescent="0.6">
      <c r="A43" s="470"/>
      <c r="B43" s="473"/>
      <c r="C43" s="145" t="s">
        <v>297</v>
      </c>
      <c r="D43" s="145" t="s">
        <v>185</v>
      </c>
      <c r="E43" s="476"/>
      <c r="F43" s="476"/>
      <c r="G43" s="478"/>
      <c r="H43" s="476"/>
      <c r="I43" s="571"/>
      <c r="J43" s="476"/>
      <c r="K43" s="489"/>
      <c r="L43" s="476"/>
      <c r="M43" s="476"/>
      <c r="N43" s="566"/>
      <c r="R43" s="141"/>
      <c r="S43" s="141"/>
      <c r="T43" s="141"/>
    </row>
    <row r="44" spans="1:22" ht="108.75" customHeight="1" x14ac:dyDescent="0.6">
      <c r="A44" s="470"/>
      <c r="B44" s="473"/>
      <c r="C44" s="145" t="s">
        <v>298</v>
      </c>
      <c r="D44" s="145" t="s">
        <v>189</v>
      </c>
      <c r="E44" s="476"/>
      <c r="F44" s="476"/>
      <c r="G44" s="478"/>
      <c r="H44" s="476"/>
      <c r="I44" s="571"/>
      <c r="J44" s="476"/>
      <c r="K44" s="489"/>
      <c r="L44" s="476"/>
      <c r="M44" s="476"/>
      <c r="N44" s="566"/>
      <c r="R44" s="141"/>
      <c r="S44" s="141"/>
      <c r="T44" s="141"/>
    </row>
    <row r="45" spans="1:22" ht="105" customHeight="1" x14ac:dyDescent="0.6">
      <c r="A45" s="470"/>
      <c r="B45" s="473"/>
      <c r="C45" s="145" t="s">
        <v>299</v>
      </c>
      <c r="D45" s="145" t="s">
        <v>189</v>
      </c>
      <c r="E45" s="476"/>
      <c r="F45" s="476"/>
      <c r="G45" s="478"/>
      <c r="H45" s="476"/>
      <c r="I45" s="571"/>
      <c r="J45" s="476"/>
      <c r="K45" s="489"/>
      <c r="L45" s="476"/>
      <c r="M45" s="476"/>
      <c r="N45" s="566"/>
      <c r="R45" s="141"/>
      <c r="S45" s="141"/>
      <c r="T45" s="141"/>
    </row>
    <row r="46" spans="1:22" ht="78.5" thickBot="1" x14ac:dyDescent="0.65">
      <c r="A46" s="517"/>
      <c r="B46" s="474"/>
      <c r="C46" s="151" t="s">
        <v>300</v>
      </c>
      <c r="D46" s="151" t="s">
        <v>189</v>
      </c>
      <c r="E46" s="483"/>
      <c r="F46" s="483"/>
      <c r="G46" s="519"/>
      <c r="H46" s="483"/>
      <c r="I46" s="572"/>
      <c r="J46" s="483"/>
      <c r="K46" s="490"/>
      <c r="L46" s="483"/>
      <c r="M46" s="483"/>
      <c r="N46" s="567"/>
      <c r="R46" s="141"/>
      <c r="S46" s="141"/>
      <c r="T46" s="141"/>
    </row>
    <row r="47" spans="1:22" ht="217.5" customHeight="1" x14ac:dyDescent="0.6">
      <c r="A47" s="469" t="s">
        <v>301</v>
      </c>
      <c r="B47" s="472" t="s">
        <v>107</v>
      </c>
      <c r="C47" s="144" t="s">
        <v>302</v>
      </c>
      <c r="D47" s="144" t="s">
        <v>185</v>
      </c>
      <c r="E47" s="475" t="s">
        <v>353</v>
      </c>
      <c r="F47" s="475" t="s">
        <v>354</v>
      </c>
      <c r="G47" s="477" t="s">
        <v>427</v>
      </c>
      <c r="H47" s="475" t="s">
        <v>356</v>
      </c>
      <c r="I47" s="573" t="s">
        <v>368</v>
      </c>
      <c r="J47" s="475" t="s">
        <v>123</v>
      </c>
      <c r="K47" s="499" t="s">
        <v>988</v>
      </c>
      <c r="L47" s="475" t="s">
        <v>185</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86" customHeight="1" thickBot="1" x14ac:dyDescent="0.65">
      <c r="A48" s="517"/>
      <c r="B48" s="474"/>
      <c r="C48" s="151" t="s">
        <v>303</v>
      </c>
      <c r="D48" s="151" t="s">
        <v>185</v>
      </c>
      <c r="E48" s="483"/>
      <c r="F48" s="483"/>
      <c r="G48" s="519"/>
      <c r="H48" s="483"/>
      <c r="I48" s="572"/>
      <c r="J48" s="483"/>
      <c r="K48" s="490"/>
      <c r="L48" s="483"/>
      <c r="M48" s="490"/>
      <c r="N48" s="567"/>
      <c r="R48" s="141"/>
      <c r="S48" s="141"/>
      <c r="T48" s="141"/>
    </row>
    <row r="49" spans="1:22" ht="78" x14ac:dyDescent="0.6">
      <c r="A49" s="469" t="s">
        <v>304</v>
      </c>
      <c r="B49" s="472" t="s">
        <v>108</v>
      </c>
      <c r="C49" s="140" t="s">
        <v>305</v>
      </c>
      <c r="D49" s="140" t="s">
        <v>189</v>
      </c>
      <c r="E49" s="475" t="s">
        <v>88</v>
      </c>
      <c r="F49" s="475" t="s">
        <v>88</v>
      </c>
      <c r="G49" s="477" t="s">
        <v>88</v>
      </c>
      <c r="H49" s="475" t="s">
        <v>88</v>
      </c>
      <c r="I49" s="573" t="s">
        <v>88</v>
      </c>
      <c r="J49" s="475" t="s">
        <v>120</v>
      </c>
      <c r="K49" s="499" t="s">
        <v>367</v>
      </c>
      <c r="L49" s="475" t="s">
        <v>189</v>
      </c>
      <c r="M49" s="475"/>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52" x14ac:dyDescent="0.6">
      <c r="A50" s="470"/>
      <c r="B50" s="473"/>
      <c r="C50" s="142" t="s">
        <v>306</v>
      </c>
      <c r="D50" s="142" t="s">
        <v>189</v>
      </c>
      <c r="E50" s="476"/>
      <c r="F50" s="476"/>
      <c r="G50" s="478"/>
      <c r="H50" s="476"/>
      <c r="I50" s="571"/>
      <c r="J50" s="476"/>
      <c r="K50" s="489"/>
      <c r="L50" s="476"/>
      <c r="M50" s="476"/>
      <c r="N50" s="566"/>
      <c r="R50" s="141"/>
      <c r="S50" s="141"/>
      <c r="T50" s="141"/>
    </row>
    <row r="51" spans="1:22" ht="67.5" customHeight="1" x14ac:dyDescent="0.6">
      <c r="A51" s="470"/>
      <c r="B51" s="473"/>
      <c r="C51" s="152" t="s">
        <v>307</v>
      </c>
      <c r="D51" s="142" t="s">
        <v>189</v>
      </c>
      <c r="E51" s="476"/>
      <c r="F51" s="476"/>
      <c r="G51" s="478"/>
      <c r="H51" s="476"/>
      <c r="I51" s="571"/>
      <c r="J51" s="476"/>
      <c r="K51" s="489"/>
      <c r="L51" s="476"/>
      <c r="M51" s="476"/>
      <c r="N51" s="566"/>
      <c r="R51" s="141"/>
      <c r="S51" s="141"/>
      <c r="T51" s="141"/>
    </row>
    <row r="52" spans="1:22" ht="80.25" customHeight="1" x14ac:dyDescent="0.6">
      <c r="A52" s="470"/>
      <c r="B52" s="473"/>
      <c r="C52" s="142" t="s">
        <v>308</v>
      </c>
      <c r="D52" s="142" t="s">
        <v>189</v>
      </c>
      <c r="E52" s="476"/>
      <c r="F52" s="476"/>
      <c r="G52" s="478"/>
      <c r="H52" s="476"/>
      <c r="I52" s="571"/>
      <c r="J52" s="476"/>
      <c r="K52" s="489"/>
      <c r="L52" s="476"/>
      <c r="M52" s="476"/>
      <c r="N52" s="566"/>
      <c r="R52" s="141"/>
      <c r="S52" s="141"/>
      <c r="T52" s="141"/>
    </row>
    <row r="53" spans="1:22" ht="26.5" thickBot="1" x14ac:dyDescent="0.65">
      <c r="A53" s="517"/>
      <c r="B53" s="474"/>
      <c r="C53" s="165" t="s">
        <v>309</v>
      </c>
      <c r="D53" s="165" t="s">
        <v>189</v>
      </c>
      <c r="E53" s="483"/>
      <c r="F53" s="483"/>
      <c r="G53" s="519"/>
      <c r="H53" s="483"/>
      <c r="I53" s="572"/>
      <c r="J53" s="483"/>
      <c r="K53" s="490"/>
      <c r="L53" s="483"/>
      <c r="M53" s="483"/>
      <c r="N53" s="567"/>
      <c r="R53" s="141"/>
      <c r="S53" s="141"/>
      <c r="T53" s="141"/>
    </row>
    <row r="54" spans="1:22" ht="105" customHeight="1" x14ac:dyDescent="0.6">
      <c r="A54" s="469" t="s">
        <v>310</v>
      </c>
      <c r="B54" s="472" t="s">
        <v>109</v>
      </c>
      <c r="C54" s="153" t="s">
        <v>311</v>
      </c>
      <c r="D54" s="140" t="s">
        <v>189</v>
      </c>
      <c r="E54" s="475" t="s">
        <v>88</v>
      </c>
      <c r="F54" s="475" t="s">
        <v>88</v>
      </c>
      <c r="G54" s="477" t="s">
        <v>88</v>
      </c>
      <c r="H54" s="475" t="s">
        <v>88</v>
      </c>
      <c r="I54" s="573" t="s">
        <v>88</v>
      </c>
      <c r="J54" s="475" t="s">
        <v>120</v>
      </c>
      <c r="K54" s="499" t="s">
        <v>367</v>
      </c>
      <c r="L54" s="475" t="s">
        <v>189</v>
      </c>
      <c r="M54" s="475"/>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106.5" customHeight="1" x14ac:dyDescent="0.6">
      <c r="A55" s="470"/>
      <c r="B55" s="473"/>
      <c r="C55" s="154" t="s">
        <v>312</v>
      </c>
      <c r="D55" s="142" t="s">
        <v>189</v>
      </c>
      <c r="E55" s="476"/>
      <c r="F55" s="476"/>
      <c r="G55" s="478"/>
      <c r="H55" s="476"/>
      <c r="I55" s="571"/>
      <c r="J55" s="476"/>
      <c r="K55" s="489"/>
      <c r="L55" s="476"/>
      <c r="M55" s="476"/>
      <c r="N55" s="566"/>
      <c r="R55" s="141"/>
      <c r="S55" s="141"/>
      <c r="T55" s="141"/>
    </row>
    <row r="56" spans="1:22" ht="130.5" customHeight="1" thickBot="1" x14ac:dyDescent="0.65">
      <c r="A56" s="517"/>
      <c r="B56" s="474"/>
      <c r="C56" s="160" t="s">
        <v>313</v>
      </c>
      <c r="D56" s="165" t="s">
        <v>189</v>
      </c>
      <c r="E56" s="483"/>
      <c r="F56" s="483"/>
      <c r="G56" s="519"/>
      <c r="H56" s="483"/>
      <c r="I56" s="572"/>
      <c r="J56" s="483"/>
      <c r="K56" s="490"/>
      <c r="L56" s="483"/>
      <c r="M56" s="483"/>
      <c r="N56" s="567"/>
      <c r="R56" s="141"/>
      <c r="S56" s="141"/>
      <c r="T56" s="141"/>
    </row>
    <row r="57" spans="1:22" ht="69" customHeight="1" x14ac:dyDescent="0.6">
      <c r="A57" s="469" t="s">
        <v>314</v>
      </c>
      <c r="B57" s="472" t="s">
        <v>110</v>
      </c>
      <c r="C57" s="140" t="s">
        <v>315</v>
      </c>
      <c r="D57" s="140" t="s">
        <v>189</v>
      </c>
      <c r="E57" s="475" t="s">
        <v>88</v>
      </c>
      <c r="F57" s="475" t="s">
        <v>88</v>
      </c>
      <c r="G57" s="477" t="s">
        <v>88</v>
      </c>
      <c r="H57" s="475" t="s">
        <v>88</v>
      </c>
      <c r="I57" s="573" t="s">
        <v>88</v>
      </c>
      <c r="J57" s="475" t="s">
        <v>120</v>
      </c>
      <c r="K57" s="499" t="s">
        <v>367</v>
      </c>
      <c r="L57" s="475" t="s">
        <v>189</v>
      </c>
      <c r="M57" s="475"/>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316</v>
      </c>
      <c r="D58" s="142" t="s">
        <v>189</v>
      </c>
      <c r="E58" s="476"/>
      <c r="F58" s="476"/>
      <c r="G58" s="478"/>
      <c r="H58" s="476"/>
      <c r="I58" s="571"/>
      <c r="J58" s="476"/>
      <c r="K58" s="489"/>
      <c r="L58" s="476"/>
      <c r="M58" s="476"/>
      <c r="N58" s="566"/>
      <c r="R58" s="141"/>
      <c r="S58" s="141"/>
      <c r="T58" s="141"/>
    </row>
    <row r="59" spans="1:22" ht="26" x14ac:dyDescent="0.6">
      <c r="A59" s="470"/>
      <c r="B59" s="473"/>
      <c r="C59" s="142" t="s">
        <v>317</v>
      </c>
      <c r="D59" s="142" t="s">
        <v>189</v>
      </c>
      <c r="E59" s="476"/>
      <c r="F59" s="476"/>
      <c r="G59" s="478"/>
      <c r="H59" s="476"/>
      <c r="I59" s="571"/>
      <c r="J59" s="476"/>
      <c r="K59" s="489"/>
      <c r="L59" s="476"/>
      <c r="M59" s="476"/>
      <c r="N59" s="566"/>
      <c r="R59" s="141"/>
      <c r="S59" s="141"/>
      <c r="T59" s="141"/>
    </row>
    <row r="60" spans="1:22" ht="52" x14ac:dyDescent="0.6">
      <c r="A60" s="470"/>
      <c r="B60" s="473"/>
      <c r="C60" s="142" t="s">
        <v>318</v>
      </c>
      <c r="D60" s="142" t="s">
        <v>189</v>
      </c>
      <c r="E60" s="476"/>
      <c r="F60" s="476"/>
      <c r="G60" s="478"/>
      <c r="H60" s="476"/>
      <c r="I60" s="571"/>
      <c r="J60" s="476"/>
      <c r="K60" s="489"/>
      <c r="L60" s="476"/>
      <c r="M60" s="476"/>
      <c r="N60" s="566"/>
      <c r="R60" s="141"/>
      <c r="S60" s="141"/>
      <c r="T60" s="141"/>
    </row>
    <row r="61" spans="1:22" ht="26" x14ac:dyDescent="0.6">
      <c r="A61" s="470"/>
      <c r="B61" s="473"/>
      <c r="C61" s="142" t="s">
        <v>319</v>
      </c>
      <c r="D61" s="142" t="s">
        <v>189</v>
      </c>
      <c r="E61" s="476"/>
      <c r="F61" s="476"/>
      <c r="G61" s="478"/>
      <c r="H61" s="476"/>
      <c r="I61" s="571"/>
      <c r="J61" s="476"/>
      <c r="K61" s="489"/>
      <c r="L61" s="476"/>
      <c r="M61" s="476"/>
      <c r="N61" s="566"/>
      <c r="R61" s="141"/>
      <c r="S61" s="141"/>
      <c r="T61" s="141"/>
    </row>
    <row r="62" spans="1:22" ht="26" x14ac:dyDescent="0.6">
      <c r="A62" s="470"/>
      <c r="B62" s="473"/>
      <c r="C62" s="142" t="s">
        <v>320</v>
      </c>
      <c r="D62" s="142" t="s">
        <v>189</v>
      </c>
      <c r="E62" s="476"/>
      <c r="F62" s="476"/>
      <c r="G62" s="478"/>
      <c r="H62" s="476"/>
      <c r="I62" s="571"/>
      <c r="J62" s="476"/>
      <c r="K62" s="489"/>
      <c r="L62" s="476"/>
      <c r="M62" s="476"/>
      <c r="N62" s="566"/>
      <c r="R62" s="141"/>
      <c r="S62" s="141"/>
      <c r="T62" s="141"/>
    </row>
    <row r="63" spans="1:22" ht="78" x14ac:dyDescent="0.6">
      <c r="A63" s="470"/>
      <c r="B63" s="473"/>
      <c r="C63" s="142" t="s">
        <v>321</v>
      </c>
      <c r="D63" s="142" t="s">
        <v>189</v>
      </c>
      <c r="E63" s="476"/>
      <c r="F63" s="476"/>
      <c r="G63" s="478"/>
      <c r="H63" s="476"/>
      <c r="I63" s="571"/>
      <c r="J63" s="476"/>
      <c r="K63" s="489"/>
      <c r="L63" s="476"/>
      <c r="M63" s="476"/>
      <c r="N63" s="566"/>
      <c r="R63" s="141"/>
      <c r="S63" s="141"/>
      <c r="T63" s="141"/>
    </row>
    <row r="64" spans="1:22" ht="26.5" thickBot="1" x14ac:dyDescent="0.65">
      <c r="A64" s="517"/>
      <c r="B64" s="474"/>
      <c r="C64" s="165" t="s">
        <v>322</v>
      </c>
      <c r="D64" s="165" t="s">
        <v>189</v>
      </c>
      <c r="E64" s="483"/>
      <c r="F64" s="483"/>
      <c r="G64" s="519"/>
      <c r="H64" s="483"/>
      <c r="I64" s="572"/>
      <c r="J64" s="483"/>
      <c r="K64" s="490"/>
      <c r="L64" s="483"/>
      <c r="M64" s="483"/>
      <c r="N64" s="567"/>
      <c r="R64" s="141"/>
      <c r="S64" s="141"/>
      <c r="T64" s="141"/>
    </row>
    <row r="65" spans="1:22" ht="52" x14ac:dyDescent="0.6">
      <c r="A65" s="469" t="s">
        <v>843</v>
      </c>
      <c r="B65" s="472" t="s">
        <v>111</v>
      </c>
      <c r="C65" s="147" t="s">
        <v>845</v>
      </c>
      <c r="D65" s="140" t="s">
        <v>189</v>
      </c>
      <c r="E65" s="475" t="s">
        <v>88</v>
      </c>
      <c r="F65" s="475" t="s">
        <v>88</v>
      </c>
      <c r="G65" s="477" t="s">
        <v>88</v>
      </c>
      <c r="H65" s="475" t="s">
        <v>88</v>
      </c>
      <c r="I65" s="573" t="s">
        <v>88</v>
      </c>
      <c r="J65" s="475" t="s">
        <v>120</v>
      </c>
      <c r="K65" s="499" t="s">
        <v>367</v>
      </c>
      <c r="L65" s="475" t="s">
        <v>189</v>
      </c>
      <c r="M65" s="475"/>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82.5" customHeight="1" x14ac:dyDescent="0.6">
      <c r="A66" s="470"/>
      <c r="B66" s="473"/>
      <c r="C66" s="148" t="s">
        <v>325</v>
      </c>
      <c r="D66" s="142" t="s">
        <v>189</v>
      </c>
      <c r="E66" s="476"/>
      <c r="F66" s="476"/>
      <c r="G66" s="478"/>
      <c r="H66" s="476"/>
      <c r="I66" s="571"/>
      <c r="J66" s="476"/>
      <c r="K66" s="489"/>
      <c r="L66" s="476"/>
      <c r="M66" s="476"/>
      <c r="N66" s="566"/>
      <c r="R66" s="141"/>
      <c r="S66" s="141"/>
      <c r="T66" s="141"/>
    </row>
    <row r="67" spans="1:22" ht="78" x14ac:dyDescent="0.6">
      <c r="A67" s="470"/>
      <c r="B67" s="473"/>
      <c r="C67" s="148" t="s">
        <v>326</v>
      </c>
      <c r="D67" s="142" t="s">
        <v>189</v>
      </c>
      <c r="E67" s="476"/>
      <c r="F67" s="476"/>
      <c r="G67" s="478"/>
      <c r="H67" s="476"/>
      <c r="I67" s="571"/>
      <c r="J67" s="476"/>
      <c r="K67" s="489"/>
      <c r="L67" s="476"/>
      <c r="M67" s="476"/>
      <c r="N67" s="566"/>
      <c r="R67" s="141"/>
      <c r="S67" s="141"/>
      <c r="T67" s="141"/>
    </row>
    <row r="68" spans="1:22" ht="52" x14ac:dyDescent="0.6">
      <c r="A68" s="470"/>
      <c r="B68" s="473"/>
      <c r="C68" s="148" t="s">
        <v>327</v>
      </c>
      <c r="D68" s="142" t="s">
        <v>189</v>
      </c>
      <c r="E68" s="476"/>
      <c r="F68" s="476"/>
      <c r="G68" s="478"/>
      <c r="H68" s="476"/>
      <c r="I68" s="571"/>
      <c r="J68" s="476"/>
      <c r="K68" s="489"/>
      <c r="L68" s="476"/>
      <c r="M68" s="476"/>
      <c r="N68" s="566"/>
      <c r="R68" s="141"/>
      <c r="S68" s="141"/>
      <c r="T68" s="141"/>
    </row>
    <row r="69" spans="1:22" ht="26" x14ac:dyDescent="0.6">
      <c r="A69" s="470"/>
      <c r="B69" s="473"/>
      <c r="C69" s="148" t="s">
        <v>846</v>
      </c>
      <c r="D69" s="142" t="s">
        <v>189</v>
      </c>
      <c r="E69" s="476"/>
      <c r="F69" s="476"/>
      <c r="G69" s="478"/>
      <c r="H69" s="476"/>
      <c r="I69" s="571"/>
      <c r="J69" s="476"/>
      <c r="K69" s="489"/>
      <c r="L69" s="476"/>
      <c r="M69" s="476"/>
      <c r="N69" s="566"/>
      <c r="R69" s="141"/>
      <c r="S69" s="141"/>
      <c r="T69" s="141"/>
    </row>
    <row r="70" spans="1:22" ht="26" x14ac:dyDescent="0.6">
      <c r="A70" s="470"/>
      <c r="B70" s="473"/>
      <c r="C70" s="148" t="s">
        <v>329</v>
      </c>
      <c r="D70" s="142" t="s">
        <v>189</v>
      </c>
      <c r="E70" s="476"/>
      <c r="F70" s="476"/>
      <c r="G70" s="478"/>
      <c r="H70" s="476"/>
      <c r="I70" s="571"/>
      <c r="J70" s="476"/>
      <c r="K70" s="489"/>
      <c r="L70" s="476"/>
      <c r="M70" s="476"/>
      <c r="N70" s="566"/>
      <c r="R70" s="141"/>
      <c r="S70" s="141"/>
      <c r="T70" s="141"/>
    </row>
    <row r="71" spans="1:22" ht="52.5" thickBot="1" x14ac:dyDescent="0.65">
      <c r="A71" s="517"/>
      <c r="B71" s="474"/>
      <c r="C71" s="149" t="s">
        <v>330</v>
      </c>
      <c r="D71" s="165" t="s">
        <v>189</v>
      </c>
      <c r="E71" s="483"/>
      <c r="F71" s="483"/>
      <c r="G71" s="519"/>
      <c r="H71" s="483"/>
      <c r="I71" s="572"/>
      <c r="J71" s="483"/>
      <c r="K71" s="490"/>
      <c r="L71" s="483"/>
      <c r="M71" s="483"/>
      <c r="N71" s="567"/>
      <c r="R71" s="141"/>
      <c r="S71" s="141"/>
      <c r="T71" s="141"/>
    </row>
    <row r="72" spans="1:22" ht="69.75" customHeight="1" x14ac:dyDescent="0.6">
      <c r="A72" s="469" t="s">
        <v>331</v>
      </c>
      <c r="B72" s="472" t="s">
        <v>112</v>
      </c>
      <c r="C72" s="147" t="s">
        <v>332</v>
      </c>
      <c r="D72" s="140" t="s">
        <v>185</v>
      </c>
      <c r="E72" s="475" t="s">
        <v>353</v>
      </c>
      <c r="F72" s="475" t="s">
        <v>354</v>
      </c>
      <c r="G72" s="477" t="s">
        <v>358</v>
      </c>
      <c r="H72" s="475" t="s">
        <v>356</v>
      </c>
      <c r="I72" s="573" t="s">
        <v>357</v>
      </c>
      <c r="J72" s="475" t="s">
        <v>123</v>
      </c>
      <c r="K72" s="578" t="s">
        <v>495</v>
      </c>
      <c r="L72" s="475" t="s">
        <v>189</v>
      </c>
      <c r="M72" s="493"/>
      <c r="N72" s="581"/>
      <c r="O72" s="127"/>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72.75" customHeight="1" x14ac:dyDescent="0.6">
      <c r="A73" s="470"/>
      <c r="B73" s="473"/>
      <c r="C73" s="148" t="s">
        <v>333</v>
      </c>
      <c r="D73" s="142" t="s">
        <v>189</v>
      </c>
      <c r="E73" s="476"/>
      <c r="F73" s="476"/>
      <c r="G73" s="478"/>
      <c r="H73" s="476"/>
      <c r="I73" s="571"/>
      <c r="J73" s="476"/>
      <c r="K73" s="579"/>
      <c r="L73" s="476"/>
      <c r="M73" s="494"/>
      <c r="N73" s="582"/>
      <c r="R73" s="141"/>
      <c r="S73" s="141"/>
      <c r="T73" s="141"/>
    </row>
    <row r="74" spans="1:22" ht="72.75" customHeight="1" x14ac:dyDescent="0.6">
      <c r="A74" s="470"/>
      <c r="B74" s="473"/>
      <c r="C74" s="148" t="s">
        <v>334</v>
      </c>
      <c r="D74" s="142" t="s">
        <v>185</v>
      </c>
      <c r="E74" s="476"/>
      <c r="F74" s="476"/>
      <c r="G74" s="478"/>
      <c r="H74" s="476"/>
      <c r="I74" s="571"/>
      <c r="J74" s="476"/>
      <c r="K74" s="579"/>
      <c r="L74" s="476"/>
      <c r="M74" s="494"/>
      <c r="N74" s="582"/>
      <c r="R74" s="141"/>
      <c r="S74" s="141"/>
      <c r="T74" s="141"/>
    </row>
    <row r="75" spans="1:22" ht="86.25" customHeight="1" x14ac:dyDescent="0.6">
      <c r="A75" s="470"/>
      <c r="B75" s="473"/>
      <c r="C75" s="148" t="s">
        <v>335</v>
      </c>
      <c r="D75" s="142" t="s">
        <v>189</v>
      </c>
      <c r="E75" s="476"/>
      <c r="F75" s="476"/>
      <c r="G75" s="478"/>
      <c r="H75" s="476"/>
      <c r="I75" s="571"/>
      <c r="J75" s="476"/>
      <c r="K75" s="579"/>
      <c r="L75" s="476"/>
      <c r="M75" s="494"/>
      <c r="N75" s="582"/>
      <c r="R75" s="141"/>
      <c r="S75" s="141"/>
      <c r="T75" s="141"/>
    </row>
    <row r="76" spans="1:22" ht="98.25" customHeight="1" thickBot="1" x14ac:dyDescent="0.65">
      <c r="A76" s="517"/>
      <c r="B76" s="474"/>
      <c r="C76" s="157" t="s">
        <v>336</v>
      </c>
      <c r="D76" s="165" t="s">
        <v>189</v>
      </c>
      <c r="E76" s="483"/>
      <c r="F76" s="483"/>
      <c r="G76" s="519"/>
      <c r="H76" s="483"/>
      <c r="I76" s="572"/>
      <c r="J76" s="483"/>
      <c r="K76" s="580"/>
      <c r="L76" s="483"/>
      <c r="M76" s="619"/>
      <c r="N76" s="583"/>
      <c r="R76" s="141"/>
      <c r="S76" s="141"/>
      <c r="T76" s="141"/>
    </row>
    <row r="77" spans="1:22" ht="52" x14ac:dyDescent="0.6">
      <c r="A77" s="511" t="s">
        <v>337</v>
      </c>
      <c r="B77" s="472" t="s">
        <v>113</v>
      </c>
      <c r="C77" s="147" t="s">
        <v>338</v>
      </c>
      <c r="D77" s="144" t="s">
        <v>185</v>
      </c>
      <c r="E77" s="475" t="s">
        <v>353</v>
      </c>
      <c r="F77" s="475" t="s">
        <v>370</v>
      </c>
      <c r="G77" s="477" t="s">
        <v>358</v>
      </c>
      <c r="H77" s="475" t="s">
        <v>356</v>
      </c>
      <c r="I77" s="573" t="s">
        <v>457</v>
      </c>
      <c r="J77" s="475" t="s">
        <v>119</v>
      </c>
      <c r="K77" s="499" t="s">
        <v>496</v>
      </c>
      <c r="L77" s="475" t="s">
        <v>189</v>
      </c>
      <c r="M77" s="475"/>
      <c r="N77" s="439" t="s">
        <v>497</v>
      </c>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xml:space="preserve">IIA13:The explicit mention of avoiding greenfield land where possible for future housing development could help to enhance the potential effect for IIA13. 
</v>
      </c>
    </row>
    <row r="78" spans="1:22" ht="69.75" customHeight="1" x14ac:dyDescent="0.6">
      <c r="A78" s="527"/>
      <c r="B78" s="473"/>
      <c r="C78" s="148" t="s">
        <v>339</v>
      </c>
      <c r="D78" s="150" t="s">
        <v>185</v>
      </c>
      <c r="E78" s="476"/>
      <c r="F78" s="476"/>
      <c r="G78" s="478"/>
      <c r="H78" s="476"/>
      <c r="I78" s="571"/>
      <c r="J78" s="476"/>
      <c r="K78" s="489"/>
      <c r="L78" s="476"/>
      <c r="M78" s="476"/>
      <c r="N78" s="566"/>
      <c r="R78" s="141"/>
      <c r="S78" s="141"/>
      <c r="T78" s="141"/>
    </row>
    <row r="79" spans="1:22" ht="26" x14ac:dyDescent="0.6">
      <c r="A79" s="527"/>
      <c r="B79" s="473"/>
      <c r="C79" s="148" t="s">
        <v>340</v>
      </c>
      <c r="D79" s="145" t="s">
        <v>189</v>
      </c>
      <c r="E79" s="476"/>
      <c r="F79" s="476"/>
      <c r="G79" s="478"/>
      <c r="H79" s="476"/>
      <c r="I79" s="571"/>
      <c r="J79" s="476"/>
      <c r="K79" s="489"/>
      <c r="L79" s="476"/>
      <c r="M79" s="476"/>
      <c r="N79" s="566"/>
      <c r="R79" s="141"/>
      <c r="S79" s="141"/>
      <c r="T79" s="141"/>
    </row>
    <row r="80" spans="1:22" ht="67.5" customHeight="1" x14ac:dyDescent="0.6">
      <c r="A80" s="527"/>
      <c r="B80" s="473"/>
      <c r="C80" s="159" t="s">
        <v>341</v>
      </c>
      <c r="D80" s="145" t="s">
        <v>189</v>
      </c>
      <c r="E80" s="476"/>
      <c r="F80" s="476"/>
      <c r="G80" s="478"/>
      <c r="H80" s="476"/>
      <c r="I80" s="571"/>
      <c r="J80" s="476"/>
      <c r="K80" s="489"/>
      <c r="L80" s="476"/>
      <c r="M80" s="476"/>
      <c r="N80" s="566"/>
      <c r="R80" s="141"/>
      <c r="S80" s="141"/>
      <c r="T80" s="141"/>
    </row>
    <row r="81" spans="1:22" ht="78" x14ac:dyDescent="0.6">
      <c r="A81" s="527"/>
      <c r="B81" s="473"/>
      <c r="C81" s="159" t="s">
        <v>342</v>
      </c>
      <c r="D81" s="145" t="s">
        <v>189</v>
      </c>
      <c r="E81" s="476"/>
      <c r="F81" s="476"/>
      <c r="G81" s="478"/>
      <c r="H81" s="476"/>
      <c r="I81" s="571"/>
      <c r="J81" s="476"/>
      <c r="K81" s="489"/>
      <c r="L81" s="476"/>
      <c r="M81" s="476"/>
      <c r="N81" s="566"/>
      <c r="R81" s="141"/>
      <c r="S81" s="141"/>
      <c r="T81" s="141"/>
    </row>
    <row r="82" spans="1:22" ht="78" x14ac:dyDescent="0.6">
      <c r="A82" s="527"/>
      <c r="B82" s="473"/>
      <c r="C82" s="159" t="s">
        <v>343</v>
      </c>
      <c r="D82" s="145" t="s">
        <v>189</v>
      </c>
      <c r="E82" s="476"/>
      <c r="F82" s="476"/>
      <c r="G82" s="478"/>
      <c r="H82" s="476"/>
      <c r="I82" s="571"/>
      <c r="J82" s="476"/>
      <c r="K82" s="489"/>
      <c r="L82" s="476"/>
      <c r="M82" s="476"/>
      <c r="N82" s="566"/>
      <c r="R82" s="141"/>
      <c r="S82" s="141"/>
      <c r="T82" s="141"/>
    </row>
    <row r="83" spans="1:22" ht="52.5" thickBot="1" x14ac:dyDescent="0.65">
      <c r="A83" s="528"/>
      <c r="B83" s="474"/>
      <c r="C83" s="160" t="s">
        <v>344</v>
      </c>
      <c r="D83" s="151" t="s">
        <v>189</v>
      </c>
      <c r="E83" s="483"/>
      <c r="F83" s="483"/>
      <c r="G83" s="519"/>
      <c r="H83" s="483"/>
      <c r="I83" s="572"/>
      <c r="J83" s="483"/>
      <c r="K83" s="490"/>
      <c r="L83" s="483"/>
      <c r="M83" s="483"/>
      <c r="N83" s="567"/>
      <c r="R83" s="141"/>
      <c r="S83" s="141"/>
      <c r="T83" s="141"/>
    </row>
    <row r="84" spans="1:22" ht="52" x14ac:dyDescent="0.6">
      <c r="A84" s="511" t="s">
        <v>345</v>
      </c>
      <c r="B84" s="472" t="s">
        <v>114</v>
      </c>
      <c r="C84" s="177" t="s">
        <v>346</v>
      </c>
      <c r="D84" s="144" t="s">
        <v>189</v>
      </c>
      <c r="E84" s="475" t="s">
        <v>88</v>
      </c>
      <c r="F84" s="475" t="s">
        <v>88</v>
      </c>
      <c r="G84" s="477" t="s">
        <v>88</v>
      </c>
      <c r="H84" s="475" t="s">
        <v>88</v>
      </c>
      <c r="I84" s="573" t="s">
        <v>88</v>
      </c>
      <c r="J84" s="475" t="s">
        <v>120</v>
      </c>
      <c r="K84" s="499" t="s">
        <v>367</v>
      </c>
      <c r="L84" s="475" t="s">
        <v>189</v>
      </c>
      <c r="M84" s="475"/>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27"/>
      <c r="B85" s="473"/>
      <c r="C85" s="159" t="s">
        <v>347</v>
      </c>
      <c r="D85" s="150" t="s">
        <v>189</v>
      </c>
      <c r="E85" s="476"/>
      <c r="F85" s="476"/>
      <c r="G85" s="478"/>
      <c r="H85" s="476"/>
      <c r="I85" s="571"/>
      <c r="J85" s="476"/>
      <c r="K85" s="489"/>
      <c r="L85" s="476"/>
      <c r="M85" s="476"/>
      <c r="N85" s="566"/>
      <c r="R85" s="141"/>
      <c r="S85" s="141"/>
      <c r="T85" s="141"/>
    </row>
    <row r="86" spans="1:22" ht="26" x14ac:dyDescent="0.6">
      <c r="A86" s="527"/>
      <c r="B86" s="473"/>
      <c r="C86" s="159" t="s">
        <v>348</v>
      </c>
      <c r="D86" s="150" t="s">
        <v>189</v>
      </c>
      <c r="E86" s="476"/>
      <c r="F86" s="476"/>
      <c r="G86" s="478"/>
      <c r="H86" s="476"/>
      <c r="I86" s="571"/>
      <c r="J86" s="476"/>
      <c r="K86" s="489"/>
      <c r="L86" s="476"/>
      <c r="M86" s="476"/>
      <c r="N86" s="566"/>
      <c r="R86" s="141"/>
      <c r="S86" s="141"/>
      <c r="T86" s="141"/>
    </row>
    <row r="87" spans="1:22" ht="26.5" thickBot="1" x14ac:dyDescent="0.65">
      <c r="A87" s="528"/>
      <c r="B87" s="474"/>
      <c r="C87" s="157" t="s">
        <v>349</v>
      </c>
      <c r="D87" s="183" t="s">
        <v>189</v>
      </c>
      <c r="E87" s="483"/>
      <c r="F87" s="483"/>
      <c r="G87" s="519"/>
      <c r="H87" s="483"/>
      <c r="I87" s="572"/>
      <c r="J87" s="483"/>
      <c r="K87" s="490"/>
      <c r="L87" s="483"/>
      <c r="M87" s="483"/>
      <c r="N87" s="567"/>
      <c r="R87" s="141"/>
      <c r="S87" s="141"/>
      <c r="T87" s="141"/>
    </row>
    <row r="88" spans="1:22" ht="29" thickBot="1" x14ac:dyDescent="0.7"/>
    <row r="89" spans="1:22" ht="26" x14ac:dyDescent="0.6">
      <c r="A89" s="445" t="s">
        <v>48</v>
      </c>
      <c r="B89" s="465"/>
      <c r="C89" s="465"/>
      <c r="D89" s="465"/>
      <c r="E89" s="465"/>
      <c r="F89" s="465"/>
      <c r="G89" s="465"/>
      <c r="H89" s="465"/>
      <c r="I89" s="465"/>
      <c r="J89" s="465"/>
      <c r="K89" s="465"/>
      <c r="L89" s="465"/>
      <c r="M89" s="465"/>
      <c r="N89" s="466"/>
    </row>
    <row r="90" spans="1:22" s="139" customFormat="1" ht="26"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ht="26" x14ac:dyDescent="0.6">
      <c r="A91" s="448" t="s">
        <v>50</v>
      </c>
      <c r="B91" s="450"/>
      <c r="C91" s="450"/>
      <c r="D91" s="450"/>
      <c r="E91" s="450"/>
      <c r="F91" s="450"/>
      <c r="G91" s="450"/>
      <c r="H91" s="450"/>
      <c r="I91" s="450"/>
      <c r="J91" s="450"/>
      <c r="K91" s="450"/>
      <c r="L91" s="450"/>
      <c r="M91" s="450"/>
      <c r="N91" s="451"/>
    </row>
    <row r="92" spans="1:22" ht="188.25" customHeight="1" x14ac:dyDescent="0.6">
      <c r="A92" s="449" t="str">
        <f>S8&amp;S18&amp;S20&amp;S28&amp;S36&amp;S42&amp;S47&amp;S48&amp;S49&amp;S54&amp;S57&amp;S65&amp;S72&amp;S77&amp;S84&amp;S87</f>
        <v xml:space="preserve">    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genuine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council will monitor the supply to additional older person accommodation to address local needs. Over the plan period the Council seeks to ensure; at least 50% (8,000) of all new dwellings delivered from all sources of housing supply across the Borough will be genuinely affordable to low-income groups those in need, based on assessment of local housing costs and incomes, in line with the London Plan.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B92" s="467"/>
      <c r="C92" s="467"/>
      <c r="D92" s="467"/>
      <c r="E92" s="467"/>
      <c r="F92" s="467"/>
      <c r="G92" s="467"/>
      <c r="H92" s="467"/>
      <c r="I92" s="467"/>
      <c r="J92" s="467"/>
      <c r="K92" s="467"/>
      <c r="L92" s="467"/>
      <c r="M92" s="467"/>
      <c r="N92" s="468"/>
    </row>
    <row r="93" spans="1:22" ht="26" x14ac:dyDescent="0.6">
      <c r="A93" s="448" t="s">
        <v>52</v>
      </c>
      <c r="B93" s="450"/>
      <c r="C93" s="450"/>
      <c r="D93" s="450"/>
      <c r="E93" s="450"/>
      <c r="F93" s="450"/>
      <c r="G93" s="450"/>
      <c r="H93" s="450"/>
      <c r="I93" s="450"/>
      <c r="J93" s="450"/>
      <c r="K93" s="450"/>
      <c r="L93" s="450"/>
      <c r="M93" s="450"/>
      <c r="N93" s="451"/>
    </row>
    <row r="94" spans="1:22" ht="86.25" customHeight="1" x14ac:dyDescent="0.6">
      <c r="A94" s="563" t="s">
        <v>498</v>
      </c>
      <c r="B94" s="564"/>
      <c r="C94" s="564"/>
      <c r="D94" s="564"/>
      <c r="E94" s="564"/>
      <c r="F94" s="564"/>
      <c r="G94" s="564"/>
      <c r="H94" s="564"/>
      <c r="I94" s="564"/>
      <c r="J94" s="564"/>
      <c r="K94" s="564"/>
      <c r="L94" s="564"/>
      <c r="M94" s="564"/>
      <c r="N94" s="565"/>
    </row>
    <row r="95" spans="1:22" ht="26"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ht="26"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xml:space="preserve">IIA13:The explicit mention of avoiding greenfield land where possible for future housing development could help to enhance the potential effect for IIA13. 
</v>
      </c>
      <c r="B98" s="452"/>
      <c r="C98" s="452"/>
      <c r="D98" s="452"/>
      <c r="E98" s="452"/>
      <c r="F98" s="452"/>
      <c r="G98" s="452"/>
      <c r="H98" s="452"/>
      <c r="I98" s="452"/>
      <c r="J98" s="452"/>
      <c r="K98" s="452"/>
      <c r="L98" s="452"/>
      <c r="M98" s="452"/>
      <c r="N98" s="453"/>
    </row>
  </sheetData>
  <sheetProtection algorithmName="SHA-512" hashValue="X8NWhaerCVkBEmosSZDfJ/c8I23FROFSmNjsnRU4lzJ09iVJErIqR7nR+0CsUgBBX9leHwnksKLwu7bKYvOB4A==" saltValue="YfwxFTSyeAag17Jaim+ilg=="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s>
  <conditionalFormatting sqref="C50:C53">
    <cfRule type="expression" dxfId="2106" priority="14">
      <formula>$D50="No"</formula>
    </cfRule>
  </conditionalFormatting>
  <conditionalFormatting sqref="C8:D87">
    <cfRule type="expression" dxfId="2105" priority="13">
      <formula>$D8="No"</formula>
    </cfRule>
  </conditionalFormatting>
  <conditionalFormatting sqref="J8 J18 J28 J49 J57 J65 J72 J77 J84">
    <cfRule type="cellIs" dxfId="2104" priority="45" operator="equal">
      <formula>"Significant Positive"</formula>
    </cfRule>
    <cfRule type="cellIs" dxfId="2103" priority="40" operator="equal">
      <formula>"Significant Negative"</formula>
    </cfRule>
    <cfRule type="cellIs" dxfId="2102" priority="41" operator="equal">
      <formula>"Minor Negative"</formula>
    </cfRule>
    <cfRule type="cellIs" dxfId="2101" priority="42" operator="equal">
      <formula>"Uncertain"</formula>
    </cfRule>
    <cfRule type="cellIs" dxfId="2100" priority="43" operator="equal">
      <formula>"Neutral"</formula>
    </cfRule>
    <cfRule type="cellIs" dxfId="2099" priority="44" operator="equal">
      <formula>"Minor Positive"</formula>
    </cfRule>
  </conditionalFormatting>
  <conditionalFormatting sqref="J20">
    <cfRule type="cellIs" dxfId="2098" priority="38" operator="equal">
      <formula>"Minor Positive"</formula>
    </cfRule>
    <cfRule type="cellIs" dxfId="2097" priority="37" operator="equal">
      <formula>"Neutral"</formula>
    </cfRule>
    <cfRule type="cellIs" dxfId="2096" priority="36" operator="equal">
      <formula>"Uncertain"</formula>
    </cfRule>
    <cfRule type="cellIs" dxfId="2095" priority="35" operator="equal">
      <formula>"Minor Negative"</formula>
    </cfRule>
    <cfRule type="cellIs" dxfId="2094" priority="34" operator="equal">
      <formula>"Significant Negative"</formula>
    </cfRule>
    <cfRule type="cellIs" dxfId="2093" priority="39" operator="equal">
      <formula>"Significant Positive"</formula>
    </cfRule>
  </conditionalFormatting>
  <conditionalFormatting sqref="J36">
    <cfRule type="cellIs" dxfId="2092" priority="33" operator="equal">
      <formula>"Significant Positive"</formula>
    </cfRule>
    <cfRule type="cellIs" dxfId="2091" priority="32" operator="equal">
      <formula>"Minor Positive"</formula>
    </cfRule>
    <cfRule type="cellIs" dxfId="2090" priority="31" operator="equal">
      <formula>"Neutral"</formula>
    </cfRule>
    <cfRule type="cellIs" dxfId="2089" priority="30" operator="equal">
      <formula>"Uncertain"</formula>
    </cfRule>
    <cfRule type="cellIs" dxfId="2088" priority="29" operator="equal">
      <formula>"Minor Negative"</formula>
    </cfRule>
    <cfRule type="cellIs" dxfId="2087" priority="28" operator="equal">
      <formula>"Significant Negative"</formula>
    </cfRule>
  </conditionalFormatting>
  <conditionalFormatting sqref="J42">
    <cfRule type="cellIs" dxfId="2086" priority="22" operator="equal">
      <formula>"Significant Negative"</formula>
    </cfRule>
    <cfRule type="cellIs" dxfId="2085" priority="23" operator="equal">
      <formula>"Minor Negative"</formula>
    </cfRule>
    <cfRule type="cellIs" dxfId="2084" priority="24" operator="equal">
      <formula>"Uncertain"</formula>
    </cfRule>
    <cfRule type="cellIs" dxfId="2083" priority="25" operator="equal">
      <formula>"Neutral"</formula>
    </cfRule>
    <cfRule type="cellIs" dxfId="2082" priority="26" operator="equal">
      <formula>"Minor Positive"</formula>
    </cfRule>
    <cfRule type="cellIs" dxfId="2081" priority="27" operator="equal">
      <formula>"Significant Positive"</formula>
    </cfRule>
  </conditionalFormatting>
  <conditionalFormatting sqref="J47">
    <cfRule type="cellIs" dxfId="2080" priority="6" operator="equal">
      <formula>"Significant Positive"</formula>
    </cfRule>
    <cfRule type="cellIs" dxfId="2079" priority="5" operator="equal">
      <formula>"Minor Positive"</formula>
    </cfRule>
    <cfRule type="cellIs" dxfId="2078" priority="4" operator="equal">
      <formula>"Neutral"</formula>
    </cfRule>
    <cfRule type="cellIs" dxfId="2077" priority="3" operator="equal">
      <formula>"Uncertain"</formula>
    </cfRule>
    <cfRule type="cellIs" dxfId="2076" priority="2" operator="equal">
      <formula>"Minor Negative"</formula>
    </cfRule>
    <cfRule type="cellIs" dxfId="2075" priority="1" operator="equal">
      <formula>"Significant Negative"</formula>
    </cfRule>
  </conditionalFormatting>
  <conditionalFormatting sqref="J54">
    <cfRule type="cellIs" dxfId="2074" priority="21" operator="equal">
      <formula>"Significant Positive"</formula>
    </cfRule>
    <cfRule type="cellIs" dxfId="2073" priority="20" operator="equal">
      <formula>"Minor Positive"</formula>
    </cfRule>
    <cfRule type="cellIs" dxfId="2072" priority="19" operator="equal">
      <formula>"Neutral"</formula>
    </cfRule>
    <cfRule type="cellIs" dxfId="2071" priority="18" operator="equal">
      <formula>"Uncertain"</formula>
    </cfRule>
    <cfRule type="cellIs" dxfId="2070" priority="17" operator="equal">
      <formula>"Minor Negative"</formula>
    </cfRule>
    <cfRule type="cellIs" dxfId="2069" priority="16" operator="equal">
      <formula>"Significant Negative"</formula>
    </cfRule>
  </conditionalFormatting>
  <pageMargins left="0.7" right="0.7" top="0.75" bottom="0.75" header="0.3" footer="0.3"/>
  <pageSetup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6A2FC-CCA2-4EDC-8AB0-A29F5AE66BF3}">
  <sheetPr codeName="Sheet82"/>
  <dimension ref="A1:V98"/>
  <sheetViews>
    <sheetView showGridLines="0" zoomScaleNormal="100" workbookViewId="0">
      <selection activeCell="C1" sqref="C1:F1"/>
    </sheetView>
  </sheetViews>
  <sheetFormatPr defaultColWidth="8.54296875" defaultRowHeight="26" x14ac:dyDescent="0.6"/>
  <cols>
    <col min="1" max="1" width="52.6328125" style="126" customWidth="1"/>
    <col min="2" max="2" width="5.81640625" style="126" hidden="1" customWidth="1"/>
    <col min="3" max="3" width="113.1796875" style="126" bestFit="1" customWidth="1"/>
    <col min="4" max="4" width="15.453125" style="126" customWidth="1"/>
    <col min="5" max="6" width="20.7265625" style="126" customWidth="1"/>
    <col min="7" max="7" width="20.7265625" style="228" customWidth="1"/>
    <col min="8" max="8" width="20.7265625" style="126" customWidth="1"/>
    <col min="9" max="9" width="22.1796875" style="228" customWidth="1"/>
    <col min="10" max="10" width="20.7265625" style="126" customWidth="1"/>
    <col min="11" max="11" width="62.6328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20</v>
      </c>
      <c r="C1" s="393" t="s">
        <v>500</v>
      </c>
      <c r="D1" s="393"/>
      <c r="E1" s="393"/>
      <c r="F1" s="394"/>
      <c r="G1" s="227"/>
      <c r="I1" s="229"/>
      <c r="J1" s="128"/>
      <c r="K1" s="128"/>
    </row>
    <row r="2" spans="1:22" x14ac:dyDescent="0.6">
      <c r="A2" s="125" t="s">
        <v>21</v>
      </c>
      <c r="B2" s="129"/>
      <c r="C2" s="393" t="s">
        <v>492</v>
      </c>
      <c r="D2" s="393"/>
      <c r="E2" s="393"/>
      <c r="F2" s="394"/>
      <c r="I2" s="230"/>
      <c r="J2" s="130"/>
      <c r="K2" s="130"/>
    </row>
    <row r="3" spans="1:22" ht="62" customHeight="1" x14ac:dyDescent="0.6">
      <c r="A3" s="131" t="s">
        <v>22</v>
      </c>
      <c r="B3" s="132"/>
      <c r="C3" s="393" t="s">
        <v>939</v>
      </c>
      <c r="D3" s="393"/>
      <c r="E3" s="393"/>
      <c r="F3" s="394"/>
      <c r="I3" s="230"/>
      <c r="J3" s="130"/>
      <c r="K3" s="130"/>
    </row>
    <row r="4" spans="1:22" x14ac:dyDescent="0.6">
      <c r="A4" s="131" t="s">
        <v>23</v>
      </c>
      <c r="B4" s="133"/>
      <c r="C4" s="395" t="s">
        <v>459</v>
      </c>
      <c r="D4" s="395"/>
      <c r="E4" s="395"/>
      <c r="F4" s="396"/>
      <c r="I4" s="230"/>
      <c r="J4" s="130"/>
      <c r="K4" s="130"/>
    </row>
    <row r="5" spans="1:22" ht="26.5" thickBot="1" x14ac:dyDescent="0.65"/>
    <row r="6" spans="1:22" x14ac:dyDescent="0.6">
      <c r="A6" s="662" t="s">
        <v>24</v>
      </c>
      <c r="B6" s="663"/>
      <c r="C6" s="663"/>
      <c r="D6" s="180"/>
      <c r="E6" s="664" t="s">
        <v>25</v>
      </c>
      <c r="F6" s="664"/>
      <c r="G6" s="664"/>
      <c r="H6" s="664"/>
      <c r="I6" s="664"/>
      <c r="J6" s="664"/>
      <c r="K6" s="664"/>
      <c r="L6" s="664"/>
      <c r="M6" s="664"/>
      <c r="N6" s="665"/>
      <c r="R6" s="135"/>
      <c r="S6" s="135"/>
      <c r="T6" s="135"/>
      <c r="U6" s="135"/>
    </row>
    <row r="7" spans="1:22" ht="156.5" thickBot="1" x14ac:dyDescent="0.65">
      <c r="A7" s="181" t="s">
        <v>253</v>
      </c>
      <c r="B7" s="136" t="s">
        <v>27</v>
      </c>
      <c r="C7" s="136" t="s">
        <v>254</v>
      </c>
      <c r="D7" s="136" t="s">
        <v>255</v>
      </c>
      <c r="E7" s="137" t="s">
        <v>30</v>
      </c>
      <c r="F7" s="137" t="s">
        <v>31</v>
      </c>
      <c r="G7" s="226" t="s">
        <v>32</v>
      </c>
      <c r="H7" s="137" t="s">
        <v>33</v>
      </c>
      <c r="I7" s="226" t="s">
        <v>34</v>
      </c>
      <c r="J7" s="137" t="s">
        <v>35</v>
      </c>
      <c r="K7" s="137" t="s">
        <v>36</v>
      </c>
      <c r="L7" s="137" t="s">
        <v>37</v>
      </c>
      <c r="M7" s="137" t="s">
        <v>38</v>
      </c>
      <c r="N7" s="175"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494</v>
      </c>
      <c r="L8" s="475" t="s">
        <v>189</v>
      </c>
      <c r="M8" s="475"/>
      <c r="N8" s="66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x14ac:dyDescent="0.6">
      <c r="A9" s="470"/>
      <c r="B9" s="503"/>
      <c r="C9" s="142" t="s">
        <v>258</v>
      </c>
      <c r="D9" s="142" t="s">
        <v>189</v>
      </c>
      <c r="E9" s="494"/>
      <c r="F9" s="494"/>
      <c r="G9" s="506"/>
      <c r="H9" s="494"/>
      <c r="I9" s="506"/>
      <c r="J9" s="476"/>
      <c r="K9" s="489"/>
      <c r="L9" s="476"/>
      <c r="M9" s="476"/>
      <c r="N9" s="468"/>
      <c r="R9" s="141"/>
      <c r="S9" s="141"/>
      <c r="T9" s="141"/>
      <c r="U9" s="139"/>
    </row>
    <row r="10" spans="1:22" x14ac:dyDescent="0.6">
      <c r="A10" s="470"/>
      <c r="B10" s="503"/>
      <c r="C10" s="142" t="s">
        <v>259</v>
      </c>
      <c r="D10" s="142" t="s">
        <v>189</v>
      </c>
      <c r="E10" s="494"/>
      <c r="F10" s="494"/>
      <c r="G10" s="506"/>
      <c r="H10" s="494"/>
      <c r="I10" s="506"/>
      <c r="J10" s="476"/>
      <c r="K10" s="489"/>
      <c r="L10" s="476"/>
      <c r="M10" s="476"/>
      <c r="N10" s="468"/>
      <c r="R10" s="141"/>
      <c r="S10" s="141"/>
      <c r="T10" s="141"/>
    </row>
    <row r="11" spans="1:22" ht="52" x14ac:dyDescent="0.6">
      <c r="A11" s="470"/>
      <c r="B11" s="503"/>
      <c r="C11" s="142" t="s">
        <v>260</v>
      </c>
      <c r="D11" s="142" t="s">
        <v>189</v>
      </c>
      <c r="E11" s="494"/>
      <c r="F11" s="494"/>
      <c r="G11" s="506"/>
      <c r="H11" s="494"/>
      <c r="I11" s="506"/>
      <c r="J11" s="476"/>
      <c r="K11" s="489"/>
      <c r="L11" s="476"/>
      <c r="M11" s="476"/>
      <c r="N11" s="468"/>
      <c r="R11" s="141"/>
      <c r="S11" s="141"/>
      <c r="T11" s="141"/>
    </row>
    <row r="12" spans="1:22" ht="52" x14ac:dyDescent="0.6">
      <c r="A12" s="470"/>
      <c r="B12" s="503"/>
      <c r="C12" s="142" t="s">
        <v>261</v>
      </c>
      <c r="D12" s="142" t="s">
        <v>189</v>
      </c>
      <c r="E12" s="494"/>
      <c r="F12" s="494"/>
      <c r="G12" s="506"/>
      <c r="H12" s="494"/>
      <c r="I12" s="506"/>
      <c r="J12" s="476"/>
      <c r="K12" s="489"/>
      <c r="L12" s="476"/>
      <c r="M12" s="476"/>
      <c r="N12" s="468"/>
      <c r="R12" s="141"/>
      <c r="S12" s="141"/>
      <c r="T12" s="141"/>
    </row>
    <row r="13" spans="1:22" x14ac:dyDescent="0.6">
      <c r="A13" s="470"/>
      <c r="B13" s="503"/>
      <c r="C13" s="142" t="s">
        <v>262</v>
      </c>
      <c r="D13" s="142" t="s">
        <v>189</v>
      </c>
      <c r="E13" s="494"/>
      <c r="F13" s="494"/>
      <c r="G13" s="506"/>
      <c r="H13" s="494"/>
      <c r="I13" s="506"/>
      <c r="J13" s="476"/>
      <c r="K13" s="489"/>
      <c r="L13" s="476"/>
      <c r="M13" s="476"/>
      <c r="N13" s="468"/>
      <c r="R13" s="141"/>
      <c r="S13" s="141"/>
      <c r="T13" s="141"/>
    </row>
    <row r="14" spans="1:22" ht="52" x14ac:dyDescent="0.6">
      <c r="A14" s="470"/>
      <c r="B14" s="503"/>
      <c r="C14" s="142" t="s">
        <v>263</v>
      </c>
      <c r="D14" s="142" t="s">
        <v>189</v>
      </c>
      <c r="E14" s="494"/>
      <c r="F14" s="494"/>
      <c r="G14" s="506"/>
      <c r="H14" s="494"/>
      <c r="I14" s="506"/>
      <c r="J14" s="476"/>
      <c r="K14" s="489"/>
      <c r="L14" s="476"/>
      <c r="M14" s="476"/>
      <c r="N14" s="468"/>
      <c r="R14" s="141"/>
      <c r="S14" s="141"/>
      <c r="T14" s="141"/>
    </row>
    <row r="15" spans="1:22" ht="52" x14ac:dyDescent="0.6">
      <c r="A15" s="470"/>
      <c r="B15" s="503"/>
      <c r="C15" s="142" t="s">
        <v>264</v>
      </c>
      <c r="D15" s="142" t="s">
        <v>189</v>
      </c>
      <c r="E15" s="494"/>
      <c r="F15" s="494"/>
      <c r="G15" s="506"/>
      <c r="H15" s="494"/>
      <c r="I15" s="506"/>
      <c r="J15" s="476"/>
      <c r="K15" s="489"/>
      <c r="L15" s="476"/>
      <c r="M15" s="476"/>
      <c r="N15" s="468"/>
      <c r="R15" s="141"/>
      <c r="S15" s="141"/>
      <c r="T15" s="141"/>
    </row>
    <row r="16" spans="1:22" ht="52" x14ac:dyDescent="0.6">
      <c r="A16" s="470"/>
      <c r="B16" s="503"/>
      <c r="C16" s="142" t="s">
        <v>265</v>
      </c>
      <c r="D16" s="142" t="s">
        <v>189</v>
      </c>
      <c r="E16" s="494"/>
      <c r="F16" s="494"/>
      <c r="G16" s="506"/>
      <c r="H16" s="494"/>
      <c r="I16" s="506"/>
      <c r="J16" s="476"/>
      <c r="K16" s="489"/>
      <c r="L16" s="476"/>
      <c r="M16" s="476"/>
      <c r="N16" s="468"/>
      <c r="R16" s="141"/>
      <c r="S16" s="141"/>
      <c r="T16" s="141"/>
    </row>
    <row r="17" spans="1:22" ht="52.5" thickBot="1" x14ac:dyDescent="0.65">
      <c r="A17" s="517"/>
      <c r="B17" s="618"/>
      <c r="C17" s="165" t="s">
        <v>266</v>
      </c>
      <c r="D17" s="165" t="s">
        <v>189</v>
      </c>
      <c r="E17" s="619"/>
      <c r="F17" s="619"/>
      <c r="G17" s="620"/>
      <c r="H17" s="619"/>
      <c r="I17" s="620"/>
      <c r="J17" s="483"/>
      <c r="K17" s="490"/>
      <c r="L17" s="483"/>
      <c r="M17" s="483"/>
      <c r="N17" s="669"/>
      <c r="R17" s="141"/>
      <c r="S17" s="141"/>
      <c r="T17" s="141"/>
    </row>
    <row r="18" spans="1:22" ht="111" customHeight="1" x14ac:dyDescent="0.6">
      <c r="A18" s="511" t="s">
        <v>267</v>
      </c>
      <c r="B18" s="472" t="s">
        <v>102</v>
      </c>
      <c r="C18" s="140" t="s">
        <v>268</v>
      </c>
      <c r="D18" s="140" t="s">
        <v>189</v>
      </c>
      <c r="E18" s="475" t="s">
        <v>88</v>
      </c>
      <c r="F18" s="475" t="s">
        <v>88</v>
      </c>
      <c r="G18" s="477" t="s">
        <v>88</v>
      </c>
      <c r="H18" s="475" t="s">
        <v>88</v>
      </c>
      <c r="I18" s="477" t="s">
        <v>88</v>
      </c>
      <c r="J18" s="475" t="s">
        <v>120</v>
      </c>
      <c r="K18" s="499" t="s">
        <v>494</v>
      </c>
      <c r="L18" s="475" t="s">
        <v>189</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77" customHeight="1" thickBot="1" x14ac:dyDescent="0.65">
      <c r="A19" s="528"/>
      <c r="B19" s="474"/>
      <c r="C19" s="165" t="s">
        <v>269</v>
      </c>
      <c r="D19" s="165" t="s">
        <v>189</v>
      </c>
      <c r="E19" s="483"/>
      <c r="F19" s="483"/>
      <c r="G19" s="519"/>
      <c r="H19" s="483"/>
      <c r="I19" s="519"/>
      <c r="J19" s="483"/>
      <c r="K19" s="490"/>
      <c r="L19" s="483"/>
      <c r="M19" s="483"/>
      <c r="N19" s="569"/>
      <c r="R19" s="141"/>
      <c r="S19" s="141"/>
      <c r="T19" s="141"/>
    </row>
    <row r="20" spans="1:22" ht="156" x14ac:dyDescent="0.6">
      <c r="A20" s="469" t="s">
        <v>270</v>
      </c>
      <c r="B20" s="472" t="s">
        <v>103</v>
      </c>
      <c r="C20" s="144" t="s">
        <v>271</v>
      </c>
      <c r="D20" s="140"/>
      <c r="E20" s="475" t="s">
        <v>364</v>
      </c>
      <c r="F20" s="475" t="s">
        <v>370</v>
      </c>
      <c r="G20" s="477" t="s">
        <v>427</v>
      </c>
      <c r="H20" s="475" t="s">
        <v>429</v>
      </c>
      <c r="I20" s="573" t="s">
        <v>368</v>
      </c>
      <c r="J20" s="475" t="s">
        <v>119</v>
      </c>
      <c r="K20" s="499" t="s">
        <v>501</v>
      </c>
      <c r="L20" s="475" t="s">
        <v>185</v>
      </c>
      <c r="M20" s="475"/>
      <c r="N20" s="439" t="s">
        <v>799</v>
      </c>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2" ht="52" x14ac:dyDescent="0.6">
      <c r="A21" s="470"/>
      <c r="B21" s="473"/>
      <c r="C21" s="145" t="s">
        <v>272</v>
      </c>
      <c r="D21" s="142" t="s">
        <v>189</v>
      </c>
      <c r="E21" s="476"/>
      <c r="F21" s="476"/>
      <c r="G21" s="478"/>
      <c r="H21" s="476"/>
      <c r="I21" s="571"/>
      <c r="J21" s="476"/>
      <c r="K21" s="489"/>
      <c r="L21" s="476"/>
      <c r="M21" s="476"/>
      <c r="N21" s="566"/>
      <c r="R21" s="141"/>
      <c r="S21" s="141"/>
      <c r="T21" s="141"/>
    </row>
    <row r="22" spans="1:22" ht="52" x14ac:dyDescent="0.6">
      <c r="A22" s="470"/>
      <c r="B22" s="473"/>
      <c r="C22" s="145" t="s">
        <v>273</v>
      </c>
      <c r="D22" s="142" t="s">
        <v>189</v>
      </c>
      <c r="E22" s="476"/>
      <c r="F22" s="476"/>
      <c r="G22" s="478"/>
      <c r="H22" s="476"/>
      <c r="I22" s="571"/>
      <c r="J22" s="476"/>
      <c r="K22" s="489"/>
      <c r="L22" s="476"/>
      <c r="M22" s="476"/>
      <c r="N22" s="566"/>
      <c r="R22" s="141"/>
      <c r="S22" s="141"/>
      <c r="T22" s="141"/>
    </row>
    <row r="23" spans="1:22" ht="52" x14ac:dyDescent="0.6">
      <c r="A23" s="470"/>
      <c r="B23" s="473"/>
      <c r="C23" s="145" t="s">
        <v>274</v>
      </c>
      <c r="D23" s="142" t="s">
        <v>189</v>
      </c>
      <c r="E23" s="476"/>
      <c r="F23" s="476"/>
      <c r="G23" s="478"/>
      <c r="H23" s="476"/>
      <c r="I23" s="571"/>
      <c r="J23" s="476"/>
      <c r="K23" s="489"/>
      <c r="L23" s="476"/>
      <c r="M23" s="476"/>
      <c r="N23" s="566"/>
      <c r="R23" s="141"/>
      <c r="S23" s="141"/>
      <c r="T23" s="141"/>
    </row>
    <row r="24" spans="1:22" ht="52" x14ac:dyDescent="0.6">
      <c r="A24" s="470"/>
      <c r="B24" s="473"/>
      <c r="C24" s="145" t="s">
        <v>275</v>
      </c>
      <c r="D24" s="142" t="s">
        <v>189</v>
      </c>
      <c r="E24" s="476"/>
      <c r="F24" s="476"/>
      <c r="G24" s="478"/>
      <c r="H24" s="476"/>
      <c r="I24" s="571"/>
      <c r="J24" s="476"/>
      <c r="K24" s="489"/>
      <c r="L24" s="476"/>
      <c r="M24" s="476"/>
      <c r="N24" s="566"/>
      <c r="R24" s="141"/>
      <c r="S24" s="141"/>
      <c r="T24" s="141"/>
    </row>
    <row r="25" spans="1:22" ht="104" x14ac:dyDescent="0.6">
      <c r="A25" s="470"/>
      <c r="B25" s="473"/>
      <c r="C25" s="145" t="s">
        <v>276</v>
      </c>
      <c r="D25" s="142" t="s">
        <v>185</v>
      </c>
      <c r="E25" s="476"/>
      <c r="F25" s="476"/>
      <c r="G25" s="478"/>
      <c r="H25" s="476"/>
      <c r="I25" s="571"/>
      <c r="J25" s="476"/>
      <c r="K25" s="489"/>
      <c r="L25" s="476"/>
      <c r="M25" s="476"/>
      <c r="N25" s="566"/>
      <c r="R25" s="141"/>
      <c r="S25" s="141"/>
      <c r="T25" s="141"/>
    </row>
    <row r="26" spans="1:22" ht="52" x14ac:dyDescent="0.6">
      <c r="A26" s="470"/>
      <c r="B26" s="473"/>
      <c r="C26" s="145" t="s">
        <v>277</v>
      </c>
      <c r="D26" s="142" t="s">
        <v>189</v>
      </c>
      <c r="E26" s="476"/>
      <c r="F26" s="476"/>
      <c r="G26" s="478"/>
      <c r="H26" s="476"/>
      <c r="I26" s="571"/>
      <c r="J26" s="476"/>
      <c r="K26" s="489"/>
      <c r="L26" s="476"/>
      <c r="M26" s="476"/>
      <c r="N26" s="566"/>
      <c r="R26" s="141"/>
      <c r="S26" s="141"/>
      <c r="T26" s="141"/>
    </row>
    <row r="27" spans="1:22" ht="78.5" thickBot="1" x14ac:dyDescent="0.65">
      <c r="A27" s="517"/>
      <c r="B27" s="474"/>
      <c r="C27" s="151" t="s">
        <v>278</v>
      </c>
      <c r="D27" s="165"/>
      <c r="E27" s="483"/>
      <c r="F27" s="483"/>
      <c r="G27" s="519"/>
      <c r="H27" s="483"/>
      <c r="I27" s="572"/>
      <c r="J27" s="483"/>
      <c r="K27" s="490"/>
      <c r="L27" s="483"/>
      <c r="M27" s="483"/>
      <c r="N27" s="567"/>
      <c r="R27" s="141"/>
      <c r="S27" s="141"/>
      <c r="T27" s="141"/>
    </row>
    <row r="28" spans="1:22" ht="78" x14ac:dyDescent="0.6">
      <c r="A28" s="469" t="s">
        <v>279</v>
      </c>
      <c r="B28" s="472" t="s">
        <v>104</v>
      </c>
      <c r="C28" s="147" t="s">
        <v>280</v>
      </c>
      <c r="D28" s="144" t="s">
        <v>185</v>
      </c>
      <c r="E28" s="475" t="s">
        <v>353</v>
      </c>
      <c r="F28" s="475" t="s">
        <v>370</v>
      </c>
      <c r="G28" s="477" t="s">
        <v>427</v>
      </c>
      <c r="H28" s="475" t="s">
        <v>429</v>
      </c>
      <c r="I28" s="573" t="s">
        <v>368</v>
      </c>
      <c r="J28" s="475" t="s">
        <v>119</v>
      </c>
      <c r="K28" s="647" t="s">
        <v>828</v>
      </c>
      <c r="L28" s="475" t="s">
        <v>189</v>
      </c>
      <c r="M28" s="475"/>
      <c r="N28" s="439" t="s">
        <v>800</v>
      </c>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2" ht="107.25" customHeight="1" x14ac:dyDescent="0.6">
      <c r="A29" s="470"/>
      <c r="B29" s="473"/>
      <c r="C29" s="148" t="s">
        <v>281</v>
      </c>
      <c r="D29" s="145" t="s">
        <v>189</v>
      </c>
      <c r="E29" s="476"/>
      <c r="F29" s="476"/>
      <c r="G29" s="478"/>
      <c r="H29" s="476"/>
      <c r="I29" s="571"/>
      <c r="J29" s="476"/>
      <c r="K29" s="576"/>
      <c r="L29" s="476"/>
      <c r="M29" s="476"/>
      <c r="N29" s="566"/>
      <c r="R29" s="141"/>
      <c r="S29" s="141"/>
      <c r="T29" s="141"/>
    </row>
    <row r="30" spans="1:22" ht="57.75" customHeight="1" x14ac:dyDescent="0.6">
      <c r="A30" s="470"/>
      <c r="B30" s="473"/>
      <c r="C30" s="148" t="s">
        <v>282</v>
      </c>
      <c r="D30" s="145"/>
      <c r="E30" s="476"/>
      <c r="F30" s="476"/>
      <c r="G30" s="478"/>
      <c r="H30" s="476"/>
      <c r="I30" s="571"/>
      <c r="J30" s="476"/>
      <c r="K30" s="576"/>
      <c r="L30" s="476"/>
      <c r="M30" s="476"/>
      <c r="N30" s="566"/>
      <c r="R30" s="141"/>
      <c r="S30" s="141"/>
      <c r="T30" s="141"/>
    </row>
    <row r="31" spans="1:22" ht="52" x14ac:dyDescent="0.6">
      <c r="A31" s="470"/>
      <c r="B31" s="473"/>
      <c r="C31" s="148" t="s">
        <v>283</v>
      </c>
      <c r="D31" s="145" t="s">
        <v>185</v>
      </c>
      <c r="E31" s="476"/>
      <c r="F31" s="476"/>
      <c r="G31" s="478"/>
      <c r="H31" s="476"/>
      <c r="I31" s="571"/>
      <c r="J31" s="476"/>
      <c r="K31" s="576"/>
      <c r="L31" s="476"/>
      <c r="M31" s="476"/>
      <c r="N31" s="566"/>
      <c r="R31" s="141"/>
      <c r="S31" s="141"/>
      <c r="T31" s="141"/>
    </row>
    <row r="32" spans="1:22" ht="52" x14ac:dyDescent="0.6">
      <c r="A32" s="470"/>
      <c r="B32" s="473"/>
      <c r="C32" s="148" t="s">
        <v>284</v>
      </c>
      <c r="D32" s="145"/>
      <c r="E32" s="476"/>
      <c r="F32" s="476"/>
      <c r="G32" s="478"/>
      <c r="H32" s="476"/>
      <c r="I32" s="571"/>
      <c r="J32" s="476"/>
      <c r="K32" s="576"/>
      <c r="L32" s="476"/>
      <c r="M32" s="476"/>
      <c r="N32" s="566"/>
      <c r="R32" s="141"/>
      <c r="S32" s="141"/>
      <c r="T32" s="141"/>
    </row>
    <row r="33" spans="1:22" x14ac:dyDescent="0.6">
      <c r="A33" s="470"/>
      <c r="B33" s="473"/>
      <c r="C33" s="148" t="s">
        <v>285</v>
      </c>
      <c r="D33" s="145" t="s">
        <v>189</v>
      </c>
      <c r="E33" s="476"/>
      <c r="F33" s="476"/>
      <c r="G33" s="478"/>
      <c r="H33" s="476"/>
      <c r="I33" s="571"/>
      <c r="J33" s="476"/>
      <c r="K33" s="576"/>
      <c r="L33" s="476"/>
      <c r="M33" s="476"/>
      <c r="N33" s="566"/>
      <c r="R33" s="141"/>
      <c r="S33" s="141"/>
      <c r="T33" s="141"/>
    </row>
    <row r="34" spans="1:22" ht="52" x14ac:dyDescent="0.6">
      <c r="A34" s="470"/>
      <c r="B34" s="473"/>
      <c r="C34" s="148" t="s">
        <v>286</v>
      </c>
      <c r="D34" s="145" t="s">
        <v>189</v>
      </c>
      <c r="E34" s="476"/>
      <c r="F34" s="476"/>
      <c r="G34" s="478"/>
      <c r="H34" s="476"/>
      <c r="I34" s="571"/>
      <c r="J34" s="476"/>
      <c r="K34" s="576"/>
      <c r="L34" s="476"/>
      <c r="M34" s="476"/>
      <c r="N34" s="566"/>
      <c r="R34" s="141"/>
      <c r="S34" s="141"/>
      <c r="T34" s="141"/>
    </row>
    <row r="35" spans="1:22" ht="26.5" thickBot="1" x14ac:dyDescent="0.65">
      <c r="A35" s="517"/>
      <c r="B35" s="474"/>
      <c r="C35" s="149" t="s">
        <v>287</v>
      </c>
      <c r="D35" s="151" t="s">
        <v>189</v>
      </c>
      <c r="E35" s="483"/>
      <c r="F35" s="483"/>
      <c r="G35" s="519"/>
      <c r="H35" s="483"/>
      <c r="I35" s="572"/>
      <c r="J35" s="483"/>
      <c r="K35" s="612"/>
      <c r="L35" s="483"/>
      <c r="M35" s="483"/>
      <c r="N35" s="567"/>
      <c r="R35" s="141"/>
      <c r="S35" s="141"/>
      <c r="T35" s="141"/>
    </row>
    <row r="36" spans="1:22" ht="114.75" customHeight="1" x14ac:dyDescent="0.6">
      <c r="A36" s="469" t="s">
        <v>288</v>
      </c>
      <c r="B36" s="472" t="s">
        <v>105</v>
      </c>
      <c r="C36" s="144" t="s">
        <v>289</v>
      </c>
      <c r="D36" s="144" t="s">
        <v>189</v>
      </c>
      <c r="E36" s="475" t="s">
        <v>353</v>
      </c>
      <c r="F36" s="475" t="s">
        <v>354</v>
      </c>
      <c r="G36" s="477" t="s">
        <v>358</v>
      </c>
      <c r="H36" s="475" t="s">
        <v>356</v>
      </c>
      <c r="I36" s="573" t="s">
        <v>357</v>
      </c>
      <c r="J36" s="475" t="s">
        <v>249</v>
      </c>
      <c r="K36" s="499" t="s">
        <v>502</v>
      </c>
      <c r="L36" s="475" t="s">
        <v>189</v>
      </c>
      <c r="M36" s="475"/>
      <c r="N36" s="416"/>
      <c r="R36" s="141" t="str">
        <f>IF(OR(J36='Drop downs'!$G$7,J36='Drop downs'!$G$5), B36&amp;": "&amp;K36&amp;CHAR(10),"")</f>
        <v/>
      </c>
      <c r="S36" s="141" t="str">
        <f>IF(J36='Drop downs'!$G$2,B36&amp;": "&amp;K36&amp;"
"," ")</f>
        <v xml:space="preserve">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T36" s="141" t="str">
        <f>IF(E36='Drop downs'!$B$6,B36&amp;": "&amp;K36&amp;"","")</f>
        <v/>
      </c>
      <c r="U36" s="126" t="str">
        <f>IF(M36&gt;0,B36&amp;":"&amp;M36&amp;"
","")</f>
        <v/>
      </c>
      <c r="V36" s="126" t="str">
        <f>IF(N36&gt;0,B36&amp;":"&amp;N36&amp;"
","")</f>
        <v/>
      </c>
    </row>
    <row r="37" spans="1:22" ht="116.25" customHeight="1" x14ac:dyDescent="0.6">
      <c r="A37" s="470"/>
      <c r="B37" s="473"/>
      <c r="C37" s="145" t="s">
        <v>290</v>
      </c>
      <c r="D37" s="145" t="s">
        <v>185</v>
      </c>
      <c r="E37" s="476"/>
      <c r="F37" s="476"/>
      <c r="G37" s="478"/>
      <c r="H37" s="476"/>
      <c r="I37" s="571"/>
      <c r="J37" s="476"/>
      <c r="K37" s="489"/>
      <c r="L37" s="476"/>
      <c r="M37" s="476"/>
      <c r="N37" s="568"/>
      <c r="R37" s="141"/>
      <c r="S37" s="141"/>
      <c r="T37" s="141"/>
    </row>
    <row r="38" spans="1:22" ht="52" x14ac:dyDescent="0.6">
      <c r="A38" s="470"/>
      <c r="B38" s="473"/>
      <c r="C38" s="145" t="s">
        <v>291</v>
      </c>
      <c r="D38" s="145" t="s">
        <v>185</v>
      </c>
      <c r="E38" s="476"/>
      <c r="F38" s="476"/>
      <c r="G38" s="478"/>
      <c r="H38" s="476"/>
      <c r="I38" s="571"/>
      <c r="J38" s="476"/>
      <c r="K38" s="489"/>
      <c r="L38" s="476"/>
      <c r="M38" s="476"/>
      <c r="N38" s="568"/>
      <c r="R38" s="141"/>
      <c r="S38" s="141"/>
      <c r="T38" s="141"/>
    </row>
    <row r="39" spans="1:22" ht="132.75" customHeight="1" x14ac:dyDescent="0.6">
      <c r="A39" s="470"/>
      <c r="B39" s="473"/>
      <c r="C39" s="145" t="s">
        <v>292</v>
      </c>
      <c r="D39" s="145" t="s">
        <v>185</v>
      </c>
      <c r="E39" s="476"/>
      <c r="F39" s="476"/>
      <c r="G39" s="478"/>
      <c r="H39" s="476"/>
      <c r="I39" s="571"/>
      <c r="J39" s="476"/>
      <c r="K39" s="489"/>
      <c r="L39" s="476"/>
      <c r="M39" s="476"/>
      <c r="N39" s="568"/>
      <c r="R39" s="141"/>
      <c r="S39" s="141"/>
      <c r="T39" s="141"/>
    </row>
    <row r="40" spans="1:22" ht="104" x14ac:dyDescent="0.6">
      <c r="A40" s="470"/>
      <c r="B40" s="473"/>
      <c r="C40" s="145" t="s">
        <v>293</v>
      </c>
      <c r="D40" s="145" t="s">
        <v>185</v>
      </c>
      <c r="E40" s="476"/>
      <c r="F40" s="476"/>
      <c r="G40" s="478"/>
      <c r="H40" s="476"/>
      <c r="I40" s="571"/>
      <c r="J40" s="476"/>
      <c r="K40" s="489"/>
      <c r="L40" s="476"/>
      <c r="M40" s="476"/>
      <c r="N40" s="568"/>
      <c r="R40" s="141"/>
      <c r="S40" s="141"/>
      <c r="T40" s="141"/>
    </row>
    <row r="41" spans="1:22" ht="52.5" thickBot="1" x14ac:dyDescent="0.65">
      <c r="A41" s="517"/>
      <c r="B41" s="474"/>
      <c r="C41" s="151" t="s">
        <v>294</v>
      </c>
      <c r="D41" s="151" t="s">
        <v>185</v>
      </c>
      <c r="E41" s="483"/>
      <c r="F41" s="483"/>
      <c r="G41" s="519"/>
      <c r="H41" s="483"/>
      <c r="I41" s="572"/>
      <c r="J41" s="483"/>
      <c r="K41" s="490"/>
      <c r="L41" s="483"/>
      <c r="M41" s="483"/>
      <c r="N41" s="569"/>
      <c r="R41" s="141"/>
      <c r="S41" s="141"/>
      <c r="T41" s="141"/>
    </row>
    <row r="42" spans="1:22" ht="78" x14ac:dyDescent="0.6">
      <c r="A42" s="469" t="s">
        <v>295</v>
      </c>
      <c r="B42" s="472" t="s">
        <v>106</v>
      </c>
      <c r="C42" s="144" t="s">
        <v>296</v>
      </c>
      <c r="D42" s="144" t="s">
        <v>185</v>
      </c>
      <c r="E42" s="475" t="s">
        <v>364</v>
      </c>
      <c r="F42" s="475" t="s">
        <v>354</v>
      </c>
      <c r="G42" s="477" t="s">
        <v>358</v>
      </c>
      <c r="H42" s="475" t="s">
        <v>356</v>
      </c>
      <c r="I42" s="573" t="s">
        <v>368</v>
      </c>
      <c r="J42" s="475" t="s">
        <v>119</v>
      </c>
      <c r="K42" s="499" t="s">
        <v>503</v>
      </c>
      <c r="L42" s="475" t="s">
        <v>185</v>
      </c>
      <c r="M42" s="475"/>
      <c r="N42" s="416"/>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99.75" customHeight="1" x14ac:dyDescent="0.6">
      <c r="A43" s="470"/>
      <c r="B43" s="473"/>
      <c r="C43" s="145" t="s">
        <v>297</v>
      </c>
      <c r="D43" s="145" t="s">
        <v>185</v>
      </c>
      <c r="E43" s="476"/>
      <c r="F43" s="476"/>
      <c r="G43" s="478"/>
      <c r="H43" s="476"/>
      <c r="I43" s="571"/>
      <c r="J43" s="476"/>
      <c r="K43" s="489"/>
      <c r="L43" s="476"/>
      <c r="M43" s="476"/>
      <c r="N43" s="568"/>
      <c r="R43" s="141"/>
      <c r="S43" s="141"/>
      <c r="T43" s="141"/>
    </row>
    <row r="44" spans="1:22" ht="52" x14ac:dyDescent="0.6">
      <c r="A44" s="470"/>
      <c r="B44" s="473"/>
      <c r="C44" s="145" t="s">
        <v>298</v>
      </c>
      <c r="D44" s="145" t="s">
        <v>189</v>
      </c>
      <c r="E44" s="476"/>
      <c r="F44" s="476"/>
      <c r="G44" s="478"/>
      <c r="H44" s="476"/>
      <c r="I44" s="571"/>
      <c r="J44" s="476"/>
      <c r="K44" s="489"/>
      <c r="L44" s="476"/>
      <c r="M44" s="476"/>
      <c r="N44" s="568"/>
      <c r="R44" s="141"/>
      <c r="S44" s="141"/>
      <c r="T44" s="141"/>
    </row>
    <row r="45" spans="1:22" ht="52" x14ac:dyDescent="0.6">
      <c r="A45" s="470"/>
      <c r="B45" s="473"/>
      <c r="C45" s="145" t="s">
        <v>299</v>
      </c>
      <c r="D45" s="145" t="s">
        <v>189</v>
      </c>
      <c r="E45" s="476"/>
      <c r="F45" s="476"/>
      <c r="G45" s="478"/>
      <c r="H45" s="476"/>
      <c r="I45" s="571"/>
      <c r="J45" s="476"/>
      <c r="K45" s="489"/>
      <c r="L45" s="476"/>
      <c r="M45" s="476"/>
      <c r="N45" s="568"/>
      <c r="R45" s="141"/>
      <c r="S45" s="141"/>
      <c r="T45" s="141"/>
    </row>
    <row r="46" spans="1:22" ht="78.5" thickBot="1" x14ac:dyDescent="0.65">
      <c r="A46" s="517"/>
      <c r="B46" s="474"/>
      <c r="C46" s="151" t="s">
        <v>300</v>
      </c>
      <c r="D46" s="151" t="s">
        <v>189</v>
      </c>
      <c r="E46" s="483"/>
      <c r="F46" s="483"/>
      <c r="G46" s="519"/>
      <c r="H46" s="483"/>
      <c r="I46" s="572"/>
      <c r="J46" s="483"/>
      <c r="K46" s="490"/>
      <c r="L46" s="483"/>
      <c r="M46" s="483"/>
      <c r="N46" s="569"/>
      <c r="R46" s="141"/>
      <c r="S46" s="141"/>
      <c r="T46" s="141"/>
    </row>
    <row r="47" spans="1:22" ht="216" customHeight="1" x14ac:dyDescent="0.6">
      <c r="A47" s="469" t="s">
        <v>301</v>
      </c>
      <c r="B47" s="472" t="s">
        <v>107</v>
      </c>
      <c r="C47" s="144" t="s">
        <v>302</v>
      </c>
      <c r="D47" s="144" t="s">
        <v>189</v>
      </c>
      <c r="E47" s="475" t="s">
        <v>88</v>
      </c>
      <c r="F47" s="475" t="s">
        <v>88</v>
      </c>
      <c r="G47" s="477" t="s">
        <v>88</v>
      </c>
      <c r="H47" s="475" t="s">
        <v>88</v>
      </c>
      <c r="I47" s="573" t="s">
        <v>88</v>
      </c>
      <c r="J47" s="475" t="s">
        <v>120</v>
      </c>
      <c r="K47" s="499" t="s">
        <v>494</v>
      </c>
      <c r="L47" s="475" t="s">
        <v>189</v>
      </c>
      <c r="M47" s="475"/>
      <c r="N47" s="416"/>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73.25" customHeight="1" thickBot="1" x14ac:dyDescent="0.65">
      <c r="A48" s="517"/>
      <c r="B48" s="474"/>
      <c r="C48" s="151" t="s">
        <v>303</v>
      </c>
      <c r="D48" s="151" t="s">
        <v>189</v>
      </c>
      <c r="E48" s="483"/>
      <c r="F48" s="483"/>
      <c r="G48" s="519"/>
      <c r="H48" s="483"/>
      <c r="I48" s="572"/>
      <c r="J48" s="483"/>
      <c r="K48" s="490"/>
      <c r="L48" s="483"/>
      <c r="M48" s="483"/>
      <c r="N48" s="569"/>
      <c r="R48" s="141"/>
      <c r="S48" s="141"/>
      <c r="T48" s="141"/>
    </row>
    <row r="49" spans="1:22" ht="78" x14ac:dyDescent="0.6">
      <c r="A49" s="469" t="s">
        <v>304</v>
      </c>
      <c r="B49" s="472" t="s">
        <v>108</v>
      </c>
      <c r="C49" s="140" t="s">
        <v>305</v>
      </c>
      <c r="D49" s="140" t="s">
        <v>189</v>
      </c>
      <c r="E49" s="475" t="s">
        <v>88</v>
      </c>
      <c r="F49" s="475" t="s">
        <v>88</v>
      </c>
      <c r="G49" s="477" t="s">
        <v>88</v>
      </c>
      <c r="H49" s="475" t="s">
        <v>88</v>
      </c>
      <c r="I49" s="573" t="s">
        <v>88</v>
      </c>
      <c r="J49" s="475" t="s">
        <v>120</v>
      </c>
      <c r="K49" s="499" t="s">
        <v>494</v>
      </c>
      <c r="L49" s="475" t="s">
        <v>189</v>
      </c>
      <c r="M49" s="475"/>
      <c r="N49" s="416"/>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96" customHeight="1" x14ac:dyDescent="0.6">
      <c r="A50" s="470"/>
      <c r="B50" s="473"/>
      <c r="C50" s="142" t="s">
        <v>306</v>
      </c>
      <c r="D50" s="142" t="s">
        <v>189</v>
      </c>
      <c r="E50" s="476"/>
      <c r="F50" s="476"/>
      <c r="G50" s="478"/>
      <c r="H50" s="476"/>
      <c r="I50" s="571"/>
      <c r="J50" s="476"/>
      <c r="K50" s="489"/>
      <c r="L50" s="476"/>
      <c r="M50" s="476"/>
      <c r="N50" s="568"/>
      <c r="R50" s="141"/>
      <c r="S50" s="141"/>
      <c r="T50" s="141"/>
    </row>
    <row r="51" spans="1:22" ht="51" customHeight="1" x14ac:dyDescent="0.6">
      <c r="A51" s="470"/>
      <c r="B51" s="473"/>
      <c r="C51" s="152" t="s">
        <v>307</v>
      </c>
      <c r="D51" s="142" t="s">
        <v>189</v>
      </c>
      <c r="E51" s="476"/>
      <c r="F51" s="476"/>
      <c r="G51" s="478"/>
      <c r="H51" s="476"/>
      <c r="I51" s="571"/>
      <c r="J51" s="476"/>
      <c r="K51" s="489"/>
      <c r="L51" s="476"/>
      <c r="M51" s="476"/>
      <c r="N51" s="568"/>
      <c r="R51" s="141"/>
      <c r="S51" s="141"/>
      <c r="T51" s="141"/>
    </row>
    <row r="52" spans="1:22" ht="92.25" customHeight="1" x14ac:dyDescent="0.6">
      <c r="A52" s="470"/>
      <c r="B52" s="473"/>
      <c r="C52" s="142" t="s">
        <v>308</v>
      </c>
      <c r="D52" s="142" t="s">
        <v>189</v>
      </c>
      <c r="E52" s="476"/>
      <c r="F52" s="476"/>
      <c r="G52" s="478"/>
      <c r="H52" s="476"/>
      <c r="I52" s="571"/>
      <c r="J52" s="476"/>
      <c r="K52" s="489"/>
      <c r="L52" s="476"/>
      <c r="M52" s="476"/>
      <c r="N52" s="568"/>
      <c r="R52" s="141"/>
      <c r="S52" s="141"/>
      <c r="T52" s="141"/>
    </row>
    <row r="53" spans="1:22" ht="26.5" thickBot="1" x14ac:dyDescent="0.65">
      <c r="A53" s="517"/>
      <c r="B53" s="474"/>
      <c r="C53" s="165" t="s">
        <v>309</v>
      </c>
      <c r="D53" s="165" t="s">
        <v>189</v>
      </c>
      <c r="E53" s="483"/>
      <c r="F53" s="483"/>
      <c r="G53" s="519"/>
      <c r="H53" s="483"/>
      <c r="I53" s="572"/>
      <c r="J53" s="483"/>
      <c r="K53" s="490"/>
      <c r="L53" s="483"/>
      <c r="M53" s="483"/>
      <c r="N53" s="569"/>
      <c r="R53" s="141"/>
      <c r="S53" s="141"/>
      <c r="T53" s="141"/>
    </row>
    <row r="54" spans="1:22" ht="52" x14ac:dyDescent="0.6">
      <c r="A54" s="469" t="s">
        <v>310</v>
      </c>
      <c r="B54" s="472" t="s">
        <v>109</v>
      </c>
      <c r="C54" s="153" t="s">
        <v>311</v>
      </c>
      <c r="D54" s="140" t="s">
        <v>189</v>
      </c>
      <c r="E54" s="475" t="s">
        <v>88</v>
      </c>
      <c r="F54" s="475" t="s">
        <v>88</v>
      </c>
      <c r="G54" s="477" t="s">
        <v>88</v>
      </c>
      <c r="H54" s="475" t="s">
        <v>88</v>
      </c>
      <c r="I54" s="573" t="s">
        <v>88</v>
      </c>
      <c r="J54" s="475" t="s">
        <v>120</v>
      </c>
      <c r="K54" s="499" t="s">
        <v>494</v>
      </c>
      <c r="L54" s="475" t="s">
        <v>189</v>
      </c>
      <c r="M54" s="475"/>
      <c r="N54" s="416"/>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52" x14ac:dyDescent="0.6">
      <c r="A55" s="470"/>
      <c r="B55" s="473"/>
      <c r="C55" s="154" t="s">
        <v>312</v>
      </c>
      <c r="D55" s="142" t="s">
        <v>189</v>
      </c>
      <c r="E55" s="476"/>
      <c r="F55" s="476"/>
      <c r="G55" s="478"/>
      <c r="H55" s="476"/>
      <c r="I55" s="571"/>
      <c r="J55" s="476"/>
      <c r="K55" s="489"/>
      <c r="L55" s="476"/>
      <c r="M55" s="476"/>
      <c r="N55" s="568"/>
      <c r="R55" s="141"/>
      <c r="S55" s="141"/>
      <c r="T55" s="141"/>
    </row>
    <row r="56" spans="1:22" ht="78.5" thickBot="1" x14ac:dyDescent="0.65">
      <c r="A56" s="517"/>
      <c r="B56" s="474"/>
      <c r="C56" s="160" t="s">
        <v>313</v>
      </c>
      <c r="D56" s="165" t="s">
        <v>189</v>
      </c>
      <c r="E56" s="483"/>
      <c r="F56" s="483"/>
      <c r="G56" s="519"/>
      <c r="H56" s="483"/>
      <c r="I56" s="572"/>
      <c r="J56" s="483"/>
      <c r="K56" s="490"/>
      <c r="L56" s="483"/>
      <c r="M56" s="483"/>
      <c r="N56" s="569"/>
      <c r="R56" s="141"/>
      <c r="S56" s="141"/>
      <c r="T56" s="141"/>
    </row>
    <row r="57" spans="1:22" x14ac:dyDescent="0.6">
      <c r="A57" s="469" t="s">
        <v>314</v>
      </c>
      <c r="B57" s="472" t="s">
        <v>110</v>
      </c>
      <c r="C57" s="140" t="s">
        <v>315</v>
      </c>
      <c r="D57" s="140" t="s">
        <v>189</v>
      </c>
      <c r="E57" s="475" t="s">
        <v>88</v>
      </c>
      <c r="F57" s="475" t="s">
        <v>88</v>
      </c>
      <c r="G57" s="477" t="s">
        <v>88</v>
      </c>
      <c r="H57" s="475" t="s">
        <v>88</v>
      </c>
      <c r="I57" s="573" t="s">
        <v>88</v>
      </c>
      <c r="J57" s="475" t="s">
        <v>120</v>
      </c>
      <c r="K57" s="499" t="s">
        <v>494</v>
      </c>
      <c r="L57" s="475" t="s">
        <v>189</v>
      </c>
      <c r="M57" s="475"/>
      <c r="N57" s="416"/>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316</v>
      </c>
      <c r="D58" s="142" t="s">
        <v>189</v>
      </c>
      <c r="E58" s="476"/>
      <c r="F58" s="476"/>
      <c r="G58" s="478"/>
      <c r="H58" s="476"/>
      <c r="I58" s="571"/>
      <c r="J58" s="476"/>
      <c r="K58" s="489"/>
      <c r="L58" s="476"/>
      <c r="M58" s="476"/>
      <c r="N58" s="568"/>
      <c r="R58" s="141"/>
      <c r="S58" s="141"/>
      <c r="T58" s="141"/>
    </row>
    <row r="59" spans="1:22" ht="92.25" customHeight="1" x14ac:dyDescent="0.6">
      <c r="A59" s="470"/>
      <c r="B59" s="473"/>
      <c r="C59" s="142" t="s">
        <v>317</v>
      </c>
      <c r="D59" s="142" t="s">
        <v>189</v>
      </c>
      <c r="E59" s="476"/>
      <c r="F59" s="476"/>
      <c r="G59" s="478"/>
      <c r="H59" s="476"/>
      <c r="I59" s="571"/>
      <c r="J59" s="476"/>
      <c r="K59" s="489"/>
      <c r="L59" s="476"/>
      <c r="M59" s="476"/>
      <c r="N59" s="568"/>
      <c r="R59" s="141"/>
      <c r="S59" s="141"/>
      <c r="T59" s="141"/>
    </row>
    <row r="60" spans="1:22" ht="52" x14ac:dyDescent="0.6">
      <c r="A60" s="470"/>
      <c r="B60" s="473"/>
      <c r="C60" s="142" t="s">
        <v>318</v>
      </c>
      <c r="D60" s="142" t="s">
        <v>189</v>
      </c>
      <c r="E60" s="476"/>
      <c r="F60" s="476"/>
      <c r="G60" s="478"/>
      <c r="H60" s="476"/>
      <c r="I60" s="571"/>
      <c r="J60" s="476"/>
      <c r="K60" s="489"/>
      <c r="L60" s="476"/>
      <c r="M60" s="476"/>
      <c r="N60" s="568"/>
      <c r="R60" s="141"/>
      <c r="S60" s="141"/>
      <c r="T60" s="141"/>
    </row>
    <row r="61" spans="1:22" x14ac:dyDescent="0.6">
      <c r="A61" s="470"/>
      <c r="B61" s="473"/>
      <c r="C61" s="142" t="s">
        <v>319</v>
      </c>
      <c r="D61" s="142" t="s">
        <v>189</v>
      </c>
      <c r="E61" s="476"/>
      <c r="F61" s="476"/>
      <c r="G61" s="478"/>
      <c r="H61" s="476"/>
      <c r="I61" s="571"/>
      <c r="J61" s="476"/>
      <c r="K61" s="489"/>
      <c r="L61" s="476"/>
      <c r="M61" s="476"/>
      <c r="N61" s="568"/>
      <c r="R61" s="141"/>
      <c r="S61" s="141"/>
      <c r="T61" s="141"/>
    </row>
    <row r="62" spans="1:22" x14ac:dyDescent="0.6">
      <c r="A62" s="470"/>
      <c r="B62" s="473"/>
      <c r="C62" s="142" t="s">
        <v>320</v>
      </c>
      <c r="D62" s="142" t="s">
        <v>189</v>
      </c>
      <c r="E62" s="476"/>
      <c r="F62" s="476"/>
      <c r="G62" s="478"/>
      <c r="H62" s="476"/>
      <c r="I62" s="571"/>
      <c r="J62" s="476"/>
      <c r="K62" s="489"/>
      <c r="L62" s="476"/>
      <c r="M62" s="476"/>
      <c r="N62" s="568"/>
      <c r="R62" s="141"/>
      <c r="S62" s="141"/>
      <c r="T62" s="141"/>
    </row>
    <row r="63" spans="1:22" ht="52" x14ac:dyDescent="0.6">
      <c r="A63" s="470"/>
      <c r="B63" s="473"/>
      <c r="C63" s="142" t="s">
        <v>321</v>
      </c>
      <c r="D63" s="142" t="s">
        <v>189</v>
      </c>
      <c r="E63" s="476"/>
      <c r="F63" s="476"/>
      <c r="G63" s="478"/>
      <c r="H63" s="476"/>
      <c r="I63" s="571"/>
      <c r="J63" s="476"/>
      <c r="K63" s="489"/>
      <c r="L63" s="476"/>
      <c r="M63" s="476"/>
      <c r="N63" s="568"/>
      <c r="R63" s="141"/>
      <c r="S63" s="141"/>
      <c r="T63" s="141"/>
    </row>
    <row r="64" spans="1:22" ht="26.5" thickBot="1" x14ac:dyDescent="0.65">
      <c r="A64" s="517"/>
      <c r="B64" s="474"/>
      <c r="C64" s="165" t="s">
        <v>322</v>
      </c>
      <c r="D64" s="165" t="s">
        <v>189</v>
      </c>
      <c r="E64" s="483"/>
      <c r="F64" s="483"/>
      <c r="G64" s="519"/>
      <c r="H64" s="483"/>
      <c r="I64" s="572"/>
      <c r="J64" s="483"/>
      <c r="K64" s="490"/>
      <c r="L64" s="483"/>
      <c r="M64" s="483"/>
      <c r="N64" s="569"/>
      <c r="R64" s="141"/>
      <c r="S64" s="141"/>
      <c r="T64" s="141"/>
    </row>
    <row r="65" spans="1:22" ht="72.75" customHeight="1" x14ac:dyDescent="0.6">
      <c r="A65" s="469" t="s">
        <v>843</v>
      </c>
      <c r="B65" s="472" t="s">
        <v>111</v>
      </c>
      <c r="C65" s="147" t="s">
        <v>845</v>
      </c>
      <c r="D65" s="140" t="s">
        <v>189</v>
      </c>
      <c r="E65" s="475" t="s">
        <v>353</v>
      </c>
      <c r="F65" s="475" t="s">
        <v>370</v>
      </c>
      <c r="G65" s="477" t="s">
        <v>427</v>
      </c>
      <c r="H65" s="475" t="s">
        <v>429</v>
      </c>
      <c r="I65" s="573" t="s">
        <v>368</v>
      </c>
      <c r="J65" s="475" t="s">
        <v>119</v>
      </c>
      <c r="K65" s="499" t="s">
        <v>504</v>
      </c>
      <c r="L65" s="475" t="s">
        <v>189</v>
      </c>
      <c r="M65" s="475"/>
      <c r="N65" s="416"/>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72.75" customHeight="1" x14ac:dyDescent="0.6">
      <c r="A66" s="470"/>
      <c r="B66" s="473"/>
      <c r="C66" s="148" t="s">
        <v>325</v>
      </c>
      <c r="D66" s="142" t="s">
        <v>189</v>
      </c>
      <c r="E66" s="476"/>
      <c r="F66" s="476"/>
      <c r="G66" s="478"/>
      <c r="H66" s="476"/>
      <c r="I66" s="571"/>
      <c r="J66" s="476"/>
      <c r="K66" s="489"/>
      <c r="L66" s="476"/>
      <c r="M66" s="476"/>
      <c r="N66" s="568"/>
      <c r="R66" s="141"/>
      <c r="S66" s="141"/>
      <c r="T66" s="141"/>
    </row>
    <row r="67" spans="1:22" ht="78" x14ac:dyDescent="0.6">
      <c r="A67" s="470"/>
      <c r="B67" s="473"/>
      <c r="C67" s="148" t="s">
        <v>326</v>
      </c>
      <c r="D67" s="142"/>
      <c r="E67" s="476"/>
      <c r="F67" s="476"/>
      <c r="G67" s="478"/>
      <c r="H67" s="476"/>
      <c r="I67" s="571"/>
      <c r="J67" s="476"/>
      <c r="K67" s="489"/>
      <c r="L67" s="476"/>
      <c r="M67" s="476"/>
      <c r="N67" s="568"/>
      <c r="R67" s="141"/>
      <c r="S67" s="141"/>
      <c r="T67" s="141"/>
    </row>
    <row r="68" spans="1:22" ht="52" x14ac:dyDescent="0.6">
      <c r="A68" s="470"/>
      <c r="B68" s="473"/>
      <c r="C68" s="148" t="s">
        <v>327</v>
      </c>
      <c r="D68" s="142" t="s">
        <v>189</v>
      </c>
      <c r="E68" s="476"/>
      <c r="F68" s="476"/>
      <c r="G68" s="478"/>
      <c r="H68" s="476"/>
      <c r="I68" s="571"/>
      <c r="J68" s="476"/>
      <c r="K68" s="489"/>
      <c r="L68" s="476"/>
      <c r="M68" s="476"/>
      <c r="N68" s="568"/>
      <c r="R68" s="141"/>
      <c r="S68" s="141"/>
      <c r="T68" s="141"/>
    </row>
    <row r="69" spans="1:22" x14ac:dyDescent="0.6">
      <c r="A69" s="470"/>
      <c r="B69" s="473"/>
      <c r="C69" s="148" t="s">
        <v>846</v>
      </c>
      <c r="D69" s="142" t="s">
        <v>189</v>
      </c>
      <c r="E69" s="476"/>
      <c r="F69" s="476"/>
      <c r="G69" s="478"/>
      <c r="H69" s="476"/>
      <c r="I69" s="571"/>
      <c r="J69" s="476"/>
      <c r="K69" s="489"/>
      <c r="L69" s="476"/>
      <c r="M69" s="476"/>
      <c r="N69" s="568"/>
      <c r="R69" s="141"/>
      <c r="S69" s="141"/>
      <c r="T69" s="141"/>
    </row>
    <row r="70" spans="1:22" x14ac:dyDescent="0.6">
      <c r="A70" s="470"/>
      <c r="B70" s="473"/>
      <c r="C70" s="148" t="s">
        <v>329</v>
      </c>
      <c r="D70" s="142" t="s">
        <v>189</v>
      </c>
      <c r="E70" s="476"/>
      <c r="F70" s="476"/>
      <c r="G70" s="478"/>
      <c r="H70" s="476"/>
      <c r="I70" s="571"/>
      <c r="J70" s="476"/>
      <c r="K70" s="489"/>
      <c r="L70" s="476"/>
      <c r="M70" s="476"/>
      <c r="N70" s="568"/>
      <c r="R70" s="141"/>
      <c r="S70" s="141"/>
      <c r="T70" s="141"/>
    </row>
    <row r="71" spans="1:22" ht="26.5" thickBot="1" x14ac:dyDescent="0.65">
      <c r="A71" s="517"/>
      <c r="B71" s="474"/>
      <c r="C71" s="149" t="s">
        <v>330</v>
      </c>
      <c r="D71" s="165" t="s">
        <v>189</v>
      </c>
      <c r="E71" s="483"/>
      <c r="F71" s="483"/>
      <c r="G71" s="519"/>
      <c r="H71" s="483"/>
      <c r="I71" s="572"/>
      <c r="J71" s="483"/>
      <c r="K71" s="490"/>
      <c r="L71" s="483"/>
      <c r="M71" s="483"/>
      <c r="N71" s="569"/>
      <c r="R71" s="141"/>
      <c r="S71" s="141"/>
      <c r="T71" s="141"/>
    </row>
    <row r="72" spans="1:22" ht="52" x14ac:dyDescent="0.6">
      <c r="A72" s="469" t="s">
        <v>331</v>
      </c>
      <c r="B72" s="472" t="s">
        <v>112</v>
      </c>
      <c r="C72" s="147" t="s">
        <v>332</v>
      </c>
      <c r="D72" s="140"/>
      <c r="E72" s="475" t="s">
        <v>353</v>
      </c>
      <c r="F72" s="475" t="s">
        <v>370</v>
      </c>
      <c r="G72" s="477" t="s">
        <v>427</v>
      </c>
      <c r="H72" s="475" t="s">
        <v>429</v>
      </c>
      <c r="I72" s="573" t="s">
        <v>368</v>
      </c>
      <c r="J72" s="475" t="s">
        <v>119</v>
      </c>
      <c r="K72" s="532" t="s">
        <v>505</v>
      </c>
      <c r="L72" s="475" t="s">
        <v>189</v>
      </c>
      <c r="M72" s="475"/>
      <c r="N72" s="416"/>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66" customHeight="1" x14ac:dyDescent="0.6">
      <c r="A73" s="470"/>
      <c r="B73" s="473"/>
      <c r="C73" s="148" t="s">
        <v>333</v>
      </c>
      <c r="D73" s="142" t="s">
        <v>189</v>
      </c>
      <c r="E73" s="476"/>
      <c r="F73" s="476"/>
      <c r="G73" s="478"/>
      <c r="H73" s="476"/>
      <c r="I73" s="571"/>
      <c r="J73" s="476"/>
      <c r="K73" s="530"/>
      <c r="L73" s="476"/>
      <c r="M73" s="476"/>
      <c r="N73" s="568"/>
      <c r="R73" s="141"/>
      <c r="S73" s="141"/>
      <c r="T73" s="141"/>
    </row>
    <row r="74" spans="1:22" ht="52" x14ac:dyDescent="0.6">
      <c r="A74" s="470"/>
      <c r="B74" s="473"/>
      <c r="C74" s="148" t="s">
        <v>334</v>
      </c>
      <c r="D74" s="142" t="s">
        <v>189</v>
      </c>
      <c r="E74" s="476"/>
      <c r="F74" s="476"/>
      <c r="G74" s="478"/>
      <c r="H74" s="476"/>
      <c r="I74" s="571"/>
      <c r="J74" s="476"/>
      <c r="K74" s="530"/>
      <c r="L74" s="476"/>
      <c r="M74" s="476"/>
      <c r="N74" s="568"/>
      <c r="R74" s="141"/>
      <c r="S74" s="141"/>
      <c r="T74" s="141"/>
    </row>
    <row r="75" spans="1:22" ht="62.25" customHeight="1" x14ac:dyDescent="0.6">
      <c r="A75" s="470"/>
      <c r="B75" s="473"/>
      <c r="C75" s="148" t="s">
        <v>335</v>
      </c>
      <c r="D75" s="142" t="s">
        <v>189</v>
      </c>
      <c r="E75" s="476"/>
      <c r="F75" s="476"/>
      <c r="G75" s="478"/>
      <c r="H75" s="476"/>
      <c r="I75" s="571"/>
      <c r="J75" s="476"/>
      <c r="K75" s="530"/>
      <c r="L75" s="476"/>
      <c r="M75" s="476"/>
      <c r="N75" s="568"/>
      <c r="R75" s="141"/>
      <c r="S75" s="141"/>
      <c r="T75" s="141"/>
    </row>
    <row r="76" spans="1:22" ht="26.5" thickBot="1" x14ac:dyDescent="0.65">
      <c r="A76" s="517"/>
      <c r="B76" s="474"/>
      <c r="C76" s="157" t="s">
        <v>336</v>
      </c>
      <c r="D76" s="165" t="s">
        <v>189</v>
      </c>
      <c r="E76" s="483"/>
      <c r="F76" s="483"/>
      <c r="G76" s="519"/>
      <c r="H76" s="483"/>
      <c r="I76" s="572"/>
      <c r="J76" s="483"/>
      <c r="K76" s="531"/>
      <c r="L76" s="483"/>
      <c r="M76" s="483"/>
      <c r="N76" s="569"/>
      <c r="R76" s="141"/>
      <c r="S76" s="141"/>
      <c r="T76" s="141"/>
    </row>
    <row r="77" spans="1:22" ht="52" x14ac:dyDescent="0.6">
      <c r="A77" s="511" t="s">
        <v>337</v>
      </c>
      <c r="B77" s="472" t="s">
        <v>113</v>
      </c>
      <c r="C77" s="147" t="s">
        <v>338</v>
      </c>
      <c r="D77" s="144" t="s">
        <v>189</v>
      </c>
      <c r="E77" s="475" t="s">
        <v>88</v>
      </c>
      <c r="F77" s="475" t="s">
        <v>88</v>
      </c>
      <c r="G77" s="477" t="s">
        <v>88</v>
      </c>
      <c r="H77" s="475" t="s">
        <v>88</v>
      </c>
      <c r="I77" s="573" t="s">
        <v>88</v>
      </c>
      <c r="J77" s="475" t="s">
        <v>120</v>
      </c>
      <c r="K77" s="499" t="s">
        <v>494</v>
      </c>
      <c r="L77" s="475" t="s">
        <v>189</v>
      </c>
      <c r="M77" s="475"/>
      <c r="N77" s="416"/>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62.25" customHeight="1" x14ac:dyDescent="0.6">
      <c r="A78" s="527"/>
      <c r="B78" s="473"/>
      <c r="C78" s="148" t="s">
        <v>339</v>
      </c>
      <c r="D78" s="145" t="s">
        <v>189</v>
      </c>
      <c r="E78" s="476"/>
      <c r="F78" s="476"/>
      <c r="G78" s="478"/>
      <c r="H78" s="476"/>
      <c r="I78" s="571"/>
      <c r="J78" s="476"/>
      <c r="K78" s="489"/>
      <c r="L78" s="476"/>
      <c r="M78" s="476"/>
      <c r="N78" s="568"/>
      <c r="R78" s="141"/>
      <c r="S78" s="141"/>
      <c r="T78" s="141"/>
    </row>
    <row r="79" spans="1:22" ht="67.5" customHeight="1" x14ac:dyDescent="0.6">
      <c r="A79" s="527"/>
      <c r="B79" s="473"/>
      <c r="C79" s="148" t="s">
        <v>340</v>
      </c>
      <c r="D79" s="145" t="s">
        <v>189</v>
      </c>
      <c r="E79" s="476"/>
      <c r="F79" s="476"/>
      <c r="G79" s="478"/>
      <c r="H79" s="476"/>
      <c r="I79" s="571"/>
      <c r="J79" s="476"/>
      <c r="K79" s="489"/>
      <c r="L79" s="476"/>
      <c r="M79" s="476"/>
      <c r="N79" s="568"/>
      <c r="R79" s="141"/>
      <c r="S79" s="141"/>
      <c r="T79" s="141"/>
    </row>
    <row r="80" spans="1:22" x14ac:dyDescent="0.6">
      <c r="A80" s="527"/>
      <c r="B80" s="473"/>
      <c r="C80" s="159" t="s">
        <v>341</v>
      </c>
      <c r="D80" s="145" t="s">
        <v>189</v>
      </c>
      <c r="E80" s="476"/>
      <c r="F80" s="476"/>
      <c r="G80" s="478"/>
      <c r="H80" s="476"/>
      <c r="I80" s="571"/>
      <c r="J80" s="476"/>
      <c r="K80" s="489"/>
      <c r="L80" s="476"/>
      <c r="M80" s="476"/>
      <c r="N80" s="568"/>
      <c r="R80" s="141"/>
      <c r="S80" s="141"/>
      <c r="T80" s="141"/>
    </row>
    <row r="81" spans="1:22" ht="78" x14ac:dyDescent="0.6">
      <c r="A81" s="527"/>
      <c r="B81" s="473"/>
      <c r="C81" s="159" t="s">
        <v>342</v>
      </c>
      <c r="D81" s="145" t="s">
        <v>189</v>
      </c>
      <c r="E81" s="476"/>
      <c r="F81" s="476"/>
      <c r="G81" s="478"/>
      <c r="H81" s="476"/>
      <c r="I81" s="571"/>
      <c r="J81" s="476"/>
      <c r="K81" s="489"/>
      <c r="L81" s="476"/>
      <c r="M81" s="476"/>
      <c r="N81" s="568"/>
      <c r="R81" s="141"/>
      <c r="S81" s="141"/>
      <c r="T81" s="141"/>
    </row>
    <row r="82" spans="1:22" ht="78" x14ac:dyDescent="0.6">
      <c r="A82" s="527"/>
      <c r="B82" s="473"/>
      <c r="C82" s="159" t="s">
        <v>343</v>
      </c>
      <c r="D82" s="145" t="s">
        <v>189</v>
      </c>
      <c r="E82" s="476"/>
      <c r="F82" s="476"/>
      <c r="G82" s="478"/>
      <c r="H82" s="476"/>
      <c r="I82" s="571"/>
      <c r="J82" s="476"/>
      <c r="K82" s="489"/>
      <c r="L82" s="476"/>
      <c r="M82" s="476"/>
      <c r="N82" s="568"/>
      <c r="R82" s="141"/>
      <c r="S82" s="141"/>
      <c r="T82" s="141"/>
    </row>
    <row r="83" spans="1:22" ht="52.5" thickBot="1" x14ac:dyDescent="0.65">
      <c r="A83" s="528"/>
      <c r="B83" s="474"/>
      <c r="C83" s="160" t="s">
        <v>344</v>
      </c>
      <c r="D83" s="151" t="s">
        <v>189</v>
      </c>
      <c r="E83" s="483"/>
      <c r="F83" s="483"/>
      <c r="G83" s="519"/>
      <c r="H83" s="483"/>
      <c r="I83" s="572"/>
      <c r="J83" s="483"/>
      <c r="K83" s="490"/>
      <c r="L83" s="483"/>
      <c r="M83" s="483"/>
      <c r="N83" s="569"/>
      <c r="R83" s="141"/>
      <c r="S83" s="141"/>
      <c r="T83" s="141"/>
    </row>
    <row r="84" spans="1:22" ht="52" x14ac:dyDescent="0.6">
      <c r="A84" s="511" t="s">
        <v>345</v>
      </c>
      <c r="B84" s="472" t="s">
        <v>114</v>
      </c>
      <c r="C84" s="177" t="s">
        <v>346</v>
      </c>
      <c r="D84" s="144" t="s">
        <v>189</v>
      </c>
      <c r="E84" s="475" t="s">
        <v>88</v>
      </c>
      <c r="F84" s="475" t="s">
        <v>88</v>
      </c>
      <c r="G84" s="477" t="s">
        <v>88</v>
      </c>
      <c r="H84" s="475" t="s">
        <v>88</v>
      </c>
      <c r="I84" s="573" t="s">
        <v>88</v>
      </c>
      <c r="J84" s="475" t="s">
        <v>120</v>
      </c>
      <c r="K84" s="499" t="s">
        <v>494</v>
      </c>
      <c r="L84" s="475" t="s">
        <v>189</v>
      </c>
      <c r="M84" s="475"/>
      <c r="N84" s="416"/>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27"/>
      <c r="B85" s="473"/>
      <c r="C85" s="159" t="s">
        <v>347</v>
      </c>
      <c r="D85" s="145" t="s">
        <v>189</v>
      </c>
      <c r="E85" s="476"/>
      <c r="F85" s="476"/>
      <c r="G85" s="478"/>
      <c r="H85" s="476"/>
      <c r="I85" s="571"/>
      <c r="J85" s="476"/>
      <c r="K85" s="489"/>
      <c r="L85" s="476"/>
      <c r="M85" s="476"/>
      <c r="N85" s="568"/>
      <c r="R85" s="141"/>
      <c r="S85" s="141"/>
      <c r="T85" s="141"/>
    </row>
    <row r="86" spans="1:22" x14ac:dyDescent="0.6">
      <c r="A86" s="527"/>
      <c r="B86" s="473"/>
      <c r="C86" s="159" t="s">
        <v>348</v>
      </c>
      <c r="D86" s="145" t="s">
        <v>189</v>
      </c>
      <c r="E86" s="476"/>
      <c r="F86" s="476"/>
      <c r="G86" s="478"/>
      <c r="H86" s="476"/>
      <c r="I86" s="571"/>
      <c r="J86" s="476"/>
      <c r="K86" s="489"/>
      <c r="L86" s="476"/>
      <c r="M86" s="476"/>
      <c r="N86" s="568"/>
      <c r="R86" s="141"/>
      <c r="S86" s="141"/>
      <c r="T86" s="141"/>
    </row>
    <row r="87" spans="1:22" ht="26.5" thickBot="1" x14ac:dyDescent="0.65">
      <c r="A87" s="528"/>
      <c r="B87" s="474"/>
      <c r="C87" s="157" t="s">
        <v>349</v>
      </c>
      <c r="D87" s="151" t="s">
        <v>189</v>
      </c>
      <c r="E87" s="483"/>
      <c r="F87" s="483"/>
      <c r="G87" s="519"/>
      <c r="H87" s="483"/>
      <c r="I87" s="572"/>
      <c r="J87" s="483"/>
      <c r="K87" s="490"/>
      <c r="L87" s="483"/>
      <c r="M87" s="483"/>
      <c r="N87" s="569"/>
      <c r="R87" s="141"/>
      <c r="S87" s="141"/>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560" t="str">
        <f>R8&amp;R18&amp;R20&amp;R28&amp;R36&amp;R42&amp;R47&amp;R48&amp;R49&amp;R54&amp;R57&amp;R65&amp;R72&amp;R77&amp;R84&amp;R87</f>
        <v/>
      </c>
      <c r="B90" s="561"/>
      <c r="C90" s="561"/>
      <c r="D90" s="561"/>
      <c r="E90" s="561"/>
      <c r="F90" s="561"/>
      <c r="G90" s="561"/>
      <c r="H90" s="561"/>
      <c r="I90" s="561"/>
      <c r="J90" s="561"/>
      <c r="K90" s="561"/>
      <c r="L90" s="561"/>
      <c r="M90" s="561"/>
      <c r="N90" s="562"/>
    </row>
    <row r="91" spans="1:22" x14ac:dyDescent="0.6">
      <c r="A91" s="448" t="s">
        <v>50</v>
      </c>
      <c r="B91" s="450"/>
      <c r="C91" s="450"/>
      <c r="D91" s="450"/>
      <c r="E91" s="450"/>
      <c r="F91" s="450"/>
      <c r="G91" s="450"/>
      <c r="H91" s="450"/>
      <c r="I91" s="450"/>
      <c r="J91" s="450"/>
      <c r="K91" s="450"/>
      <c r="L91" s="450"/>
      <c r="M91" s="450"/>
      <c r="N91" s="451"/>
    </row>
    <row r="92" spans="1:22" ht="75" customHeight="1" x14ac:dyDescent="0.6">
      <c r="A92" s="560" t="str">
        <f>S8&amp;S18&amp;S20&amp;S28&amp;S36&amp;S42&amp;S47&amp;S48&amp;S49&amp;S54&amp;S57&amp;S65&amp;S72&amp;S77&amp;S84&amp;S87</f>
        <v xml:space="preserve">    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ht="75.75" customHeight="1" x14ac:dyDescent="0.6">
      <c r="A94" s="563" t="s">
        <v>498</v>
      </c>
      <c r="B94" s="564"/>
      <c r="C94" s="564"/>
      <c r="D94" s="564"/>
      <c r="E94" s="564"/>
      <c r="F94" s="564"/>
      <c r="G94" s="564"/>
      <c r="H94" s="564"/>
      <c r="I94" s="564"/>
      <c r="J94" s="564"/>
      <c r="K94" s="564"/>
      <c r="L94" s="564"/>
      <c r="M94" s="564"/>
      <c r="N94" s="56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557" t="str">
        <f>U8&amp;U18&amp;U20&amp;U28&amp;U36&amp;U42&amp;U47&amp;U49&amp;U54&amp;U57&amp;U65&amp;U72&amp;U77&amp;U84</f>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73.5" customHeight="1" thickBot="1" x14ac:dyDescent="0.65">
      <c r="A98" s="557" t="str">
        <f>V8&amp;V18&amp;V20&amp;V28&amp;V36&amp;V42&amp;V47&amp;V49&amp;V54&amp;V57&amp;V65&amp;V72&amp;V77&amp;V84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558"/>
      <c r="C98" s="558"/>
      <c r="D98" s="558"/>
      <c r="E98" s="558"/>
      <c r="F98" s="558"/>
      <c r="G98" s="558"/>
      <c r="H98" s="558"/>
      <c r="I98" s="558"/>
      <c r="J98" s="558"/>
      <c r="K98" s="558"/>
      <c r="L98" s="558"/>
      <c r="M98" s="558"/>
      <c r="N98" s="559"/>
    </row>
  </sheetData>
  <sheetProtection algorithmName="SHA-512" hashValue="MGJu8+iaWU7b+fKDapbARGQgUoAgEKUKqaHXESNx10fXm/avAcosdtfwxxCgRgGu9w2qUqBlZRgN+GUaYEGTGA==" saltValue="5wzyLh2WYWt3DB69FpHgVQ=="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068" priority="2">
      <formula>$D50="No"</formula>
    </cfRule>
  </conditionalFormatting>
  <conditionalFormatting sqref="C8:D87">
    <cfRule type="expression" dxfId="2067" priority="1">
      <formula>$D8="No"</formula>
    </cfRule>
  </conditionalFormatting>
  <conditionalFormatting sqref="J8 J18 J28 J49 J57 J65 J72 J77 J84">
    <cfRule type="cellIs" dxfId="2066" priority="34" operator="equal">
      <formula>"Significant Negative"</formula>
    </cfRule>
    <cfRule type="cellIs" dxfId="2065" priority="35" operator="equal">
      <formula>"Minor Negative"</formula>
    </cfRule>
    <cfRule type="cellIs" dxfId="2064" priority="36" operator="equal">
      <formula>"Uncertain"</formula>
    </cfRule>
    <cfRule type="cellIs" dxfId="2063" priority="37" operator="equal">
      <formula>"Neutral"</formula>
    </cfRule>
    <cfRule type="cellIs" dxfId="2062" priority="38" operator="equal">
      <formula>"Minor Positive"</formula>
    </cfRule>
    <cfRule type="cellIs" dxfId="2061" priority="39" operator="equal">
      <formula>"Significant Positive"</formula>
    </cfRule>
  </conditionalFormatting>
  <conditionalFormatting sqref="J20">
    <cfRule type="cellIs" dxfId="2060" priority="27" operator="equal">
      <formula>"Significant Positive"</formula>
    </cfRule>
    <cfRule type="cellIs" dxfId="2059" priority="22" operator="equal">
      <formula>"Significant Negative"</formula>
    </cfRule>
    <cfRule type="cellIs" dxfId="2058" priority="23" operator="equal">
      <formula>"Minor Negative"</formula>
    </cfRule>
    <cfRule type="cellIs" dxfId="2057" priority="24" operator="equal">
      <formula>"Uncertain"</formula>
    </cfRule>
    <cfRule type="cellIs" dxfId="2056" priority="25" operator="equal">
      <formula>"Neutral"</formula>
    </cfRule>
    <cfRule type="cellIs" dxfId="2055" priority="26" operator="equal">
      <formula>"Minor Positive"</formula>
    </cfRule>
  </conditionalFormatting>
  <conditionalFormatting sqref="J36">
    <cfRule type="cellIs" dxfId="2054" priority="16" operator="equal">
      <formula>"Significant Negative"</formula>
    </cfRule>
    <cfRule type="cellIs" dxfId="2053" priority="17" operator="equal">
      <formula>"Minor Negative"</formula>
    </cfRule>
    <cfRule type="cellIs" dxfId="2052" priority="18" operator="equal">
      <formula>"Uncertain"</formula>
    </cfRule>
    <cfRule type="cellIs" dxfId="2051" priority="19" operator="equal">
      <formula>"Neutral"</formula>
    </cfRule>
    <cfRule type="cellIs" dxfId="2050" priority="20" operator="equal">
      <formula>"Minor Positive"</formula>
    </cfRule>
    <cfRule type="cellIs" dxfId="2049" priority="21" operator="equal">
      <formula>"Significant Positive"</formula>
    </cfRule>
  </conditionalFormatting>
  <conditionalFormatting sqref="J42">
    <cfRule type="cellIs" dxfId="2048" priority="10" operator="equal">
      <formula>"Significant Negative"</formula>
    </cfRule>
    <cfRule type="cellIs" dxfId="2047" priority="11" operator="equal">
      <formula>"Minor Negative"</formula>
    </cfRule>
    <cfRule type="cellIs" dxfId="2046" priority="12" operator="equal">
      <formula>"Uncertain"</formula>
    </cfRule>
    <cfRule type="cellIs" dxfId="2045" priority="13" operator="equal">
      <formula>"Neutral"</formula>
    </cfRule>
    <cfRule type="cellIs" dxfId="2044" priority="14" operator="equal">
      <formula>"Minor Positive"</formula>
    </cfRule>
    <cfRule type="cellIs" dxfId="2043" priority="15" operator="equal">
      <formula>"Significant Positive"</formula>
    </cfRule>
  </conditionalFormatting>
  <conditionalFormatting sqref="J47">
    <cfRule type="cellIs" dxfId="2042" priority="28" operator="equal">
      <formula>"Significant Negative"</formula>
    </cfRule>
    <cfRule type="cellIs" dxfId="2041" priority="29" operator="equal">
      <formula>"Minor Negative"</formula>
    </cfRule>
    <cfRule type="cellIs" dxfId="2040" priority="30" operator="equal">
      <formula>"Uncertain"</formula>
    </cfRule>
    <cfRule type="cellIs" dxfId="2039" priority="31" operator="equal">
      <formula>"Neutral"</formula>
    </cfRule>
    <cfRule type="cellIs" dxfId="2038" priority="32" operator="equal">
      <formula>"Minor Positive"</formula>
    </cfRule>
    <cfRule type="cellIs" dxfId="2037" priority="33" operator="equal">
      <formula>"Significant Positive"</formula>
    </cfRule>
  </conditionalFormatting>
  <conditionalFormatting sqref="J54">
    <cfRule type="cellIs" dxfId="2036" priority="4" operator="equal">
      <formula>"Significant Negative"</formula>
    </cfRule>
    <cfRule type="cellIs" dxfId="2035" priority="5" operator="equal">
      <formula>"Minor Negative"</formula>
    </cfRule>
    <cfRule type="cellIs" dxfId="2034" priority="6" operator="equal">
      <formula>"Uncertain"</formula>
    </cfRule>
    <cfRule type="cellIs" dxfId="2033" priority="7" operator="equal">
      <formula>"Neutral"</formula>
    </cfRule>
    <cfRule type="cellIs" dxfId="2032" priority="8" operator="equal">
      <formula>"Minor Positive"</formula>
    </cfRule>
    <cfRule type="cellIs" dxfId="2031" priority="9" operator="equal">
      <formula>"Significant Positive"</formula>
    </cfRule>
  </conditionalFormatting>
  <pageMargins left="0.7" right="0.7" top="0.75" bottom="0.75" header="0.3" footer="0.3"/>
  <pageSetup orientation="portrait" horizontalDpi="4294967293" vertic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DBD2-C248-428B-82E7-9C0C5AA7BE50}">
  <sheetPr codeName="Sheet125"/>
  <dimension ref="A1:V98"/>
  <sheetViews>
    <sheetView showGridLines="0" zoomScaleNormal="100" workbookViewId="0">
      <selection activeCell="C1" sqref="C1:F1"/>
    </sheetView>
  </sheetViews>
  <sheetFormatPr defaultColWidth="8.54296875" defaultRowHeight="26" x14ac:dyDescent="0.6"/>
  <cols>
    <col min="1" max="1" width="51.36328125" style="126" customWidth="1"/>
    <col min="2" max="2" width="11.363281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2.36328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20</v>
      </c>
      <c r="C1" s="393" t="s">
        <v>506</v>
      </c>
      <c r="D1" s="393"/>
      <c r="E1" s="393"/>
      <c r="F1" s="394"/>
      <c r="G1" s="227"/>
      <c r="I1" s="229"/>
      <c r="J1" s="128"/>
      <c r="K1" s="128"/>
    </row>
    <row r="2" spans="1:22" x14ac:dyDescent="0.6">
      <c r="A2" s="125" t="s">
        <v>21</v>
      </c>
      <c r="B2" s="129"/>
      <c r="C2" s="393" t="s">
        <v>507</v>
      </c>
      <c r="D2" s="393"/>
      <c r="E2" s="393"/>
      <c r="F2" s="394"/>
      <c r="I2" s="230"/>
      <c r="J2" s="130"/>
      <c r="K2" s="130"/>
    </row>
    <row r="3" spans="1:22" ht="141" customHeight="1" x14ac:dyDescent="0.6">
      <c r="A3" s="131" t="s">
        <v>22</v>
      </c>
      <c r="B3" s="132"/>
      <c r="C3" s="393" t="s">
        <v>508</v>
      </c>
      <c r="D3" s="393"/>
      <c r="E3" s="393"/>
      <c r="F3" s="394"/>
      <c r="I3" s="230"/>
      <c r="J3" s="130"/>
      <c r="K3" s="130"/>
    </row>
    <row r="4" spans="1:22" x14ac:dyDescent="0.6">
      <c r="A4" s="131" t="s">
        <v>23</v>
      </c>
      <c r="B4" s="133"/>
      <c r="C4" s="395" t="s">
        <v>459</v>
      </c>
      <c r="D4" s="395"/>
      <c r="E4" s="395"/>
      <c r="F4" s="396"/>
      <c r="I4" s="230"/>
      <c r="J4" s="130"/>
      <c r="K4" s="130"/>
    </row>
    <row r="5" spans="1:22" ht="26.5" thickBot="1" x14ac:dyDescent="0.65"/>
    <row r="6" spans="1:22" x14ac:dyDescent="0.6">
      <c r="A6" s="662" t="s">
        <v>24</v>
      </c>
      <c r="B6" s="663"/>
      <c r="C6" s="663"/>
      <c r="D6" s="180"/>
      <c r="E6" s="664" t="s">
        <v>25</v>
      </c>
      <c r="F6" s="664"/>
      <c r="G6" s="664"/>
      <c r="H6" s="664"/>
      <c r="I6" s="664"/>
      <c r="J6" s="664"/>
      <c r="K6" s="664"/>
      <c r="L6" s="664"/>
      <c r="M6" s="664"/>
      <c r="N6" s="665"/>
      <c r="R6" s="135"/>
      <c r="S6" s="135"/>
      <c r="T6" s="135"/>
      <c r="U6" s="135"/>
    </row>
    <row r="7" spans="1:22" ht="156.5" thickBot="1" x14ac:dyDescent="0.65">
      <c r="A7" s="181" t="s">
        <v>253</v>
      </c>
      <c r="B7" s="136" t="s">
        <v>27</v>
      </c>
      <c r="C7" s="136" t="s">
        <v>254</v>
      </c>
      <c r="D7" s="136" t="s">
        <v>255</v>
      </c>
      <c r="E7" s="137" t="s">
        <v>30</v>
      </c>
      <c r="F7" s="137" t="s">
        <v>31</v>
      </c>
      <c r="G7" s="226" t="s">
        <v>32</v>
      </c>
      <c r="H7" s="137" t="s">
        <v>33</v>
      </c>
      <c r="I7" s="226" t="s">
        <v>34</v>
      </c>
      <c r="J7" s="137" t="s">
        <v>35</v>
      </c>
      <c r="K7" s="137" t="s">
        <v>36</v>
      </c>
      <c r="L7" s="137" t="s">
        <v>37</v>
      </c>
      <c r="M7" s="137" t="s">
        <v>38</v>
      </c>
      <c r="N7" s="175"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494</v>
      </c>
      <c r="L8" s="475" t="s">
        <v>189</v>
      </c>
      <c r="M8" s="475"/>
      <c r="N8" s="66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76"/>
      <c r="N9" s="468"/>
      <c r="R9" s="141"/>
      <c r="S9" s="141"/>
      <c r="T9" s="141"/>
      <c r="U9" s="139"/>
    </row>
    <row r="10" spans="1:22" x14ac:dyDescent="0.6">
      <c r="A10" s="470"/>
      <c r="B10" s="503"/>
      <c r="C10" s="142" t="s">
        <v>259</v>
      </c>
      <c r="D10" s="142" t="s">
        <v>189</v>
      </c>
      <c r="E10" s="494"/>
      <c r="F10" s="494"/>
      <c r="G10" s="506"/>
      <c r="H10" s="494"/>
      <c r="I10" s="506"/>
      <c r="J10" s="476"/>
      <c r="K10" s="489"/>
      <c r="L10" s="476"/>
      <c r="M10" s="476"/>
      <c r="N10" s="468"/>
      <c r="R10" s="141"/>
      <c r="S10" s="141"/>
      <c r="T10" s="141"/>
    </row>
    <row r="11" spans="1:22" ht="52" x14ac:dyDescent="0.6">
      <c r="A11" s="470"/>
      <c r="B11" s="503"/>
      <c r="C11" s="142" t="s">
        <v>260</v>
      </c>
      <c r="D11" s="142" t="s">
        <v>189</v>
      </c>
      <c r="E11" s="494"/>
      <c r="F11" s="494"/>
      <c r="G11" s="506"/>
      <c r="H11" s="494"/>
      <c r="I11" s="506"/>
      <c r="J11" s="476"/>
      <c r="K11" s="489"/>
      <c r="L11" s="476"/>
      <c r="M11" s="476"/>
      <c r="N11" s="468"/>
      <c r="R11" s="141"/>
      <c r="S11" s="141"/>
      <c r="T11" s="141"/>
    </row>
    <row r="12" spans="1:22" ht="52" x14ac:dyDescent="0.6">
      <c r="A12" s="470"/>
      <c r="B12" s="503"/>
      <c r="C12" s="142" t="s">
        <v>261</v>
      </c>
      <c r="D12" s="142" t="s">
        <v>189</v>
      </c>
      <c r="E12" s="494"/>
      <c r="F12" s="494"/>
      <c r="G12" s="506"/>
      <c r="H12" s="494"/>
      <c r="I12" s="506"/>
      <c r="J12" s="476"/>
      <c r="K12" s="489"/>
      <c r="L12" s="476"/>
      <c r="M12" s="476"/>
      <c r="N12" s="468"/>
      <c r="R12" s="141"/>
      <c r="S12" s="141"/>
      <c r="T12" s="141"/>
    </row>
    <row r="13" spans="1:22" x14ac:dyDescent="0.6">
      <c r="A13" s="470"/>
      <c r="B13" s="503"/>
      <c r="C13" s="142" t="s">
        <v>262</v>
      </c>
      <c r="D13" s="142" t="s">
        <v>189</v>
      </c>
      <c r="E13" s="494"/>
      <c r="F13" s="494"/>
      <c r="G13" s="506"/>
      <c r="H13" s="494"/>
      <c r="I13" s="506"/>
      <c r="J13" s="476"/>
      <c r="K13" s="489"/>
      <c r="L13" s="476"/>
      <c r="M13" s="476"/>
      <c r="N13" s="468"/>
      <c r="R13" s="141"/>
      <c r="S13" s="141"/>
      <c r="T13" s="141"/>
    </row>
    <row r="14" spans="1:22" ht="52" x14ac:dyDescent="0.6">
      <c r="A14" s="470"/>
      <c r="B14" s="503"/>
      <c r="C14" s="142" t="s">
        <v>263</v>
      </c>
      <c r="D14" s="142" t="s">
        <v>189</v>
      </c>
      <c r="E14" s="494"/>
      <c r="F14" s="494"/>
      <c r="G14" s="506"/>
      <c r="H14" s="494"/>
      <c r="I14" s="506"/>
      <c r="J14" s="476"/>
      <c r="K14" s="489"/>
      <c r="L14" s="476"/>
      <c r="M14" s="476"/>
      <c r="N14" s="468"/>
      <c r="R14" s="141"/>
      <c r="S14" s="141"/>
      <c r="T14" s="141"/>
    </row>
    <row r="15" spans="1:22" ht="52" x14ac:dyDescent="0.6">
      <c r="A15" s="470"/>
      <c r="B15" s="503"/>
      <c r="C15" s="142" t="s">
        <v>264</v>
      </c>
      <c r="D15" s="142" t="s">
        <v>189</v>
      </c>
      <c r="E15" s="494"/>
      <c r="F15" s="494"/>
      <c r="G15" s="506"/>
      <c r="H15" s="494"/>
      <c r="I15" s="506"/>
      <c r="J15" s="476"/>
      <c r="K15" s="489"/>
      <c r="L15" s="476"/>
      <c r="M15" s="476"/>
      <c r="N15" s="468"/>
      <c r="R15" s="141"/>
      <c r="S15" s="141"/>
      <c r="T15" s="141"/>
    </row>
    <row r="16" spans="1:22" ht="78" x14ac:dyDescent="0.6">
      <c r="A16" s="470"/>
      <c r="B16" s="503"/>
      <c r="C16" s="142" t="s">
        <v>265</v>
      </c>
      <c r="D16" s="142" t="s">
        <v>189</v>
      </c>
      <c r="E16" s="494"/>
      <c r="F16" s="494"/>
      <c r="G16" s="506"/>
      <c r="H16" s="494"/>
      <c r="I16" s="506"/>
      <c r="J16" s="476"/>
      <c r="K16" s="489"/>
      <c r="L16" s="476"/>
      <c r="M16" s="476"/>
      <c r="N16" s="468"/>
      <c r="R16" s="141"/>
      <c r="S16" s="141"/>
      <c r="T16" s="141"/>
    </row>
    <row r="17" spans="1:22" ht="52.5" thickBot="1" x14ac:dyDescent="0.65">
      <c r="A17" s="517"/>
      <c r="B17" s="618"/>
      <c r="C17" s="165" t="s">
        <v>266</v>
      </c>
      <c r="D17" s="165" t="s">
        <v>189</v>
      </c>
      <c r="E17" s="619"/>
      <c r="F17" s="619"/>
      <c r="G17" s="620"/>
      <c r="H17" s="619"/>
      <c r="I17" s="620"/>
      <c r="J17" s="483"/>
      <c r="K17" s="490"/>
      <c r="L17" s="483"/>
      <c r="M17" s="483"/>
      <c r="N17" s="669"/>
      <c r="R17" s="141"/>
      <c r="S17" s="141"/>
      <c r="T17" s="141"/>
    </row>
    <row r="18" spans="1:22" ht="124.5" customHeight="1" x14ac:dyDescent="0.6">
      <c r="A18" s="511" t="s">
        <v>267</v>
      </c>
      <c r="B18" s="472" t="s">
        <v>102</v>
      </c>
      <c r="C18" s="140" t="s">
        <v>268</v>
      </c>
      <c r="D18" s="140" t="s">
        <v>189</v>
      </c>
      <c r="E18" s="475" t="s">
        <v>88</v>
      </c>
      <c r="F18" s="475" t="s">
        <v>88</v>
      </c>
      <c r="G18" s="477" t="s">
        <v>88</v>
      </c>
      <c r="H18" s="475" t="s">
        <v>88</v>
      </c>
      <c r="I18" s="477" t="s">
        <v>88</v>
      </c>
      <c r="J18" s="475" t="s">
        <v>120</v>
      </c>
      <c r="K18" s="604" t="s">
        <v>494</v>
      </c>
      <c r="L18" s="475" t="s">
        <v>189</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62.75" customHeight="1" thickBot="1" x14ac:dyDescent="0.65">
      <c r="A19" s="528"/>
      <c r="B19" s="474"/>
      <c r="C19" s="165" t="s">
        <v>269</v>
      </c>
      <c r="D19" s="165" t="s">
        <v>189</v>
      </c>
      <c r="E19" s="483"/>
      <c r="F19" s="483"/>
      <c r="G19" s="519"/>
      <c r="H19" s="483"/>
      <c r="I19" s="519"/>
      <c r="J19" s="483"/>
      <c r="K19" s="617"/>
      <c r="L19" s="483"/>
      <c r="M19" s="483"/>
      <c r="N19" s="569"/>
      <c r="R19" s="141"/>
      <c r="S19" s="141"/>
      <c r="T19" s="141"/>
    </row>
    <row r="20" spans="1:22" ht="156" x14ac:dyDescent="0.6">
      <c r="A20" s="469" t="s">
        <v>270</v>
      </c>
      <c r="B20" s="472" t="s">
        <v>103</v>
      </c>
      <c r="C20" s="144" t="s">
        <v>271</v>
      </c>
      <c r="D20" s="140" t="s">
        <v>185</v>
      </c>
      <c r="E20" s="475" t="s">
        <v>364</v>
      </c>
      <c r="F20" s="475" t="s">
        <v>370</v>
      </c>
      <c r="G20" s="477" t="s">
        <v>427</v>
      </c>
      <c r="H20" s="475" t="s">
        <v>429</v>
      </c>
      <c r="I20" s="573" t="s">
        <v>368</v>
      </c>
      <c r="J20" s="475" t="s">
        <v>119</v>
      </c>
      <c r="K20" s="499" t="s">
        <v>777</v>
      </c>
      <c r="L20" s="475" t="s">
        <v>189</v>
      </c>
      <c r="M20" s="475"/>
      <c r="N20" s="416"/>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52" x14ac:dyDescent="0.6">
      <c r="A21" s="470"/>
      <c r="B21" s="473"/>
      <c r="C21" s="145" t="s">
        <v>272</v>
      </c>
      <c r="D21" s="142" t="s">
        <v>189</v>
      </c>
      <c r="E21" s="476"/>
      <c r="F21" s="476"/>
      <c r="G21" s="478"/>
      <c r="H21" s="476"/>
      <c r="I21" s="571"/>
      <c r="J21" s="476"/>
      <c r="K21" s="489"/>
      <c r="L21" s="476"/>
      <c r="M21" s="476"/>
      <c r="N21" s="568"/>
      <c r="R21" s="141"/>
      <c r="S21" s="141"/>
      <c r="T21" s="141"/>
    </row>
    <row r="22" spans="1:22" ht="52" x14ac:dyDescent="0.6">
      <c r="A22" s="470"/>
      <c r="B22" s="473"/>
      <c r="C22" s="145" t="s">
        <v>273</v>
      </c>
      <c r="D22" s="142" t="s">
        <v>189</v>
      </c>
      <c r="E22" s="476"/>
      <c r="F22" s="476"/>
      <c r="G22" s="478"/>
      <c r="H22" s="476"/>
      <c r="I22" s="571"/>
      <c r="J22" s="476"/>
      <c r="K22" s="489"/>
      <c r="L22" s="476"/>
      <c r="M22" s="476"/>
      <c r="N22" s="568"/>
      <c r="R22" s="141"/>
      <c r="S22" s="141"/>
      <c r="T22" s="141"/>
    </row>
    <row r="23" spans="1:22" ht="52" x14ac:dyDescent="0.6">
      <c r="A23" s="470"/>
      <c r="B23" s="473"/>
      <c r="C23" s="145" t="s">
        <v>274</v>
      </c>
      <c r="D23" s="142" t="s">
        <v>189</v>
      </c>
      <c r="E23" s="476"/>
      <c r="F23" s="476"/>
      <c r="G23" s="478"/>
      <c r="H23" s="476"/>
      <c r="I23" s="571"/>
      <c r="J23" s="476"/>
      <c r="K23" s="489"/>
      <c r="L23" s="476"/>
      <c r="M23" s="476"/>
      <c r="N23" s="568"/>
      <c r="R23" s="141"/>
      <c r="S23" s="141"/>
      <c r="T23" s="141"/>
    </row>
    <row r="24" spans="1:22" ht="52" x14ac:dyDescent="0.6">
      <c r="A24" s="470"/>
      <c r="B24" s="473"/>
      <c r="C24" s="145" t="s">
        <v>275</v>
      </c>
      <c r="D24" s="142" t="s">
        <v>189</v>
      </c>
      <c r="E24" s="476"/>
      <c r="F24" s="476"/>
      <c r="G24" s="478"/>
      <c r="H24" s="476"/>
      <c r="I24" s="571"/>
      <c r="J24" s="476"/>
      <c r="K24" s="489"/>
      <c r="L24" s="476"/>
      <c r="M24" s="476"/>
      <c r="N24" s="568"/>
      <c r="R24" s="141"/>
      <c r="S24" s="141"/>
      <c r="T24" s="141"/>
    </row>
    <row r="25" spans="1:22" ht="104" x14ac:dyDescent="0.6">
      <c r="A25" s="470"/>
      <c r="B25" s="473"/>
      <c r="C25" s="145" t="s">
        <v>276</v>
      </c>
      <c r="D25" s="142" t="s">
        <v>189</v>
      </c>
      <c r="E25" s="476"/>
      <c r="F25" s="476"/>
      <c r="G25" s="478"/>
      <c r="H25" s="476"/>
      <c r="I25" s="571"/>
      <c r="J25" s="476"/>
      <c r="K25" s="489"/>
      <c r="L25" s="476"/>
      <c r="M25" s="476"/>
      <c r="N25" s="568"/>
      <c r="R25" s="141"/>
      <c r="S25" s="141"/>
      <c r="T25" s="141"/>
    </row>
    <row r="26" spans="1:22" ht="52" x14ac:dyDescent="0.6">
      <c r="A26" s="470"/>
      <c r="B26" s="473"/>
      <c r="C26" s="145" t="s">
        <v>277</v>
      </c>
      <c r="D26" s="142" t="s">
        <v>189</v>
      </c>
      <c r="E26" s="476"/>
      <c r="F26" s="476"/>
      <c r="G26" s="478"/>
      <c r="H26" s="476"/>
      <c r="I26" s="571"/>
      <c r="J26" s="476"/>
      <c r="K26" s="489"/>
      <c r="L26" s="476"/>
      <c r="M26" s="476"/>
      <c r="N26" s="568"/>
      <c r="R26" s="141"/>
      <c r="S26" s="141"/>
      <c r="T26" s="141"/>
    </row>
    <row r="27" spans="1:22" ht="78.5" thickBot="1" x14ac:dyDescent="0.65">
      <c r="A27" s="517"/>
      <c r="B27" s="474"/>
      <c r="C27" s="151" t="s">
        <v>278</v>
      </c>
      <c r="D27" s="165" t="s">
        <v>185</v>
      </c>
      <c r="E27" s="483"/>
      <c r="F27" s="483"/>
      <c r="G27" s="519"/>
      <c r="H27" s="483"/>
      <c r="I27" s="572"/>
      <c r="J27" s="483"/>
      <c r="K27" s="490"/>
      <c r="L27" s="483"/>
      <c r="M27" s="483"/>
      <c r="N27" s="569"/>
      <c r="R27" s="141"/>
      <c r="S27" s="141"/>
      <c r="T27" s="141"/>
    </row>
    <row r="28" spans="1:22" ht="78" x14ac:dyDescent="0.6">
      <c r="A28" s="469" t="s">
        <v>279</v>
      </c>
      <c r="B28" s="472" t="s">
        <v>104</v>
      </c>
      <c r="C28" s="147" t="s">
        <v>280</v>
      </c>
      <c r="D28" s="144" t="s">
        <v>185</v>
      </c>
      <c r="E28" s="475" t="s">
        <v>353</v>
      </c>
      <c r="F28" s="475" t="s">
        <v>370</v>
      </c>
      <c r="G28" s="477" t="s">
        <v>358</v>
      </c>
      <c r="H28" s="475" t="s">
        <v>429</v>
      </c>
      <c r="I28" s="573" t="s">
        <v>368</v>
      </c>
      <c r="J28" s="475" t="s">
        <v>119</v>
      </c>
      <c r="K28" s="499" t="s">
        <v>743</v>
      </c>
      <c r="L28" s="475" t="s">
        <v>189</v>
      </c>
      <c r="M28" s="475"/>
      <c r="N28" s="439" t="s">
        <v>509</v>
      </c>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xml:space="preserve">IIA4:It is suggested the criterion 3e is reworded from "a satisfactory environment in terms of…" to "achieve an excellent environmental in relation to…", as this could help to ensure proposal aspire to achieving the best living conditions for future residents. 
</v>
      </c>
    </row>
    <row r="29" spans="1:22" ht="78" x14ac:dyDescent="0.6">
      <c r="A29" s="470"/>
      <c r="B29" s="473"/>
      <c r="C29" s="148" t="s">
        <v>281</v>
      </c>
      <c r="D29" s="145" t="s">
        <v>185</v>
      </c>
      <c r="E29" s="476"/>
      <c r="F29" s="476"/>
      <c r="G29" s="478"/>
      <c r="H29" s="476"/>
      <c r="I29" s="571"/>
      <c r="J29" s="476"/>
      <c r="K29" s="489"/>
      <c r="L29" s="476"/>
      <c r="M29" s="476"/>
      <c r="N29" s="566"/>
      <c r="R29" s="141"/>
      <c r="S29" s="141"/>
      <c r="T29" s="141"/>
    </row>
    <row r="30" spans="1:22" ht="52" x14ac:dyDescent="0.6">
      <c r="A30" s="470"/>
      <c r="B30" s="473"/>
      <c r="C30" s="148" t="s">
        <v>282</v>
      </c>
      <c r="D30" s="145" t="s">
        <v>185</v>
      </c>
      <c r="E30" s="476"/>
      <c r="F30" s="476"/>
      <c r="G30" s="478"/>
      <c r="H30" s="476"/>
      <c r="I30" s="571"/>
      <c r="J30" s="476"/>
      <c r="K30" s="489"/>
      <c r="L30" s="476"/>
      <c r="M30" s="476"/>
      <c r="N30" s="566"/>
      <c r="R30" s="141"/>
      <c r="S30" s="141"/>
      <c r="T30" s="141"/>
    </row>
    <row r="31" spans="1:22" ht="52" x14ac:dyDescent="0.6">
      <c r="A31" s="470"/>
      <c r="B31" s="473"/>
      <c r="C31" s="148" t="s">
        <v>283</v>
      </c>
      <c r="D31" s="145" t="s">
        <v>189</v>
      </c>
      <c r="E31" s="476"/>
      <c r="F31" s="476"/>
      <c r="G31" s="478"/>
      <c r="H31" s="476"/>
      <c r="I31" s="571"/>
      <c r="J31" s="476"/>
      <c r="K31" s="489"/>
      <c r="L31" s="476"/>
      <c r="M31" s="476"/>
      <c r="N31" s="566"/>
      <c r="R31" s="141"/>
      <c r="S31" s="141"/>
      <c r="T31" s="141"/>
    </row>
    <row r="32" spans="1:22" ht="52" x14ac:dyDescent="0.6">
      <c r="A32" s="470"/>
      <c r="B32" s="473"/>
      <c r="C32" s="148" t="s">
        <v>284</v>
      </c>
      <c r="D32" s="145" t="s">
        <v>189</v>
      </c>
      <c r="E32" s="476"/>
      <c r="F32" s="476"/>
      <c r="G32" s="478"/>
      <c r="H32" s="476"/>
      <c r="I32" s="571"/>
      <c r="J32" s="476"/>
      <c r="K32" s="489"/>
      <c r="L32" s="476"/>
      <c r="M32" s="476"/>
      <c r="N32" s="566"/>
      <c r="R32" s="141"/>
      <c r="S32" s="141"/>
      <c r="T32" s="141"/>
    </row>
    <row r="33" spans="1:22" x14ac:dyDescent="0.6">
      <c r="A33" s="470"/>
      <c r="B33" s="473"/>
      <c r="C33" s="148" t="s">
        <v>285</v>
      </c>
      <c r="D33" s="145" t="s">
        <v>189</v>
      </c>
      <c r="E33" s="476"/>
      <c r="F33" s="476"/>
      <c r="G33" s="478"/>
      <c r="H33" s="476"/>
      <c r="I33" s="571"/>
      <c r="J33" s="476"/>
      <c r="K33" s="489"/>
      <c r="L33" s="476"/>
      <c r="M33" s="476"/>
      <c r="N33" s="566"/>
      <c r="R33" s="141"/>
      <c r="S33" s="141"/>
      <c r="T33" s="141"/>
    </row>
    <row r="34" spans="1:22" ht="52" x14ac:dyDescent="0.6">
      <c r="A34" s="470"/>
      <c r="B34" s="473"/>
      <c r="C34" s="148" t="s">
        <v>286</v>
      </c>
      <c r="D34" s="145" t="s">
        <v>189</v>
      </c>
      <c r="E34" s="476"/>
      <c r="F34" s="476"/>
      <c r="G34" s="478"/>
      <c r="H34" s="476"/>
      <c r="I34" s="571"/>
      <c r="J34" s="476"/>
      <c r="K34" s="489"/>
      <c r="L34" s="476"/>
      <c r="M34" s="476"/>
      <c r="N34" s="566"/>
      <c r="R34" s="141"/>
      <c r="S34" s="141"/>
      <c r="T34" s="141"/>
    </row>
    <row r="35" spans="1:22" ht="52.5" thickBot="1" x14ac:dyDescent="0.65">
      <c r="A35" s="517"/>
      <c r="B35" s="474"/>
      <c r="C35" s="149" t="s">
        <v>287</v>
      </c>
      <c r="D35" s="151" t="s">
        <v>189</v>
      </c>
      <c r="E35" s="483"/>
      <c r="F35" s="483"/>
      <c r="G35" s="519"/>
      <c r="H35" s="483"/>
      <c r="I35" s="572"/>
      <c r="J35" s="483"/>
      <c r="K35" s="490"/>
      <c r="L35" s="483"/>
      <c r="M35" s="483"/>
      <c r="N35" s="567"/>
      <c r="R35" s="141"/>
      <c r="S35" s="141"/>
      <c r="T35" s="141"/>
    </row>
    <row r="36" spans="1:22" ht="114" customHeight="1" x14ac:dyDescent="0.6">
      <c r="A36" s="469" t="s">
        <v>288</v>
      </c>
      <c r="B36" s="472" t="s">
        <v>105</v>
      </c>
      <c r="C36" s="144" t="s">
        <v>289</v>
      </c>
      <c r="D36" s="144" t="s">
        <v>185</v>
      </c>
      <c r="E36" s="475" t="s">
        <v>353</v>
      </c>
      <c r="F36" s="475" t="s">
        <v>370</v>
      </c>
      <c r="G36" s="477" t="s">
        <v>427</v>
      </c>
      <c r="H36" s="475" t="s">
        <v>429</v>
      </c>
      <c r="I36" s="573" t="s">
        <v>368</v>
      </c>
      <c r="J36" s="475" t="s">
        <v>249</v>
      </c>
      <c r="K36" s="604" t="s">
        <v>510</v>
      </c>
      <c r="L36" s="475" t="s">
        <v>189</v>
      </c>
      <c r="M36" s="499"/>
      <c r="N36" s="439"/>
      <c r="R36" s="141" t="str">
        <f>IF(OR(J36='Drop downs'!$G$7,J36='Drop downs'!$G$5), B36&amp;": "&amp;K36&amp;CHAR(10),"")</f>
        <v/>
      </c>
      <c r="S36" s="141" t="str">
        <f>IF(J36='Drop downs'!$G$2,B36&amp;": "&amp;K36&amp;"
"," ")</f>
        <v xml:space="preserve">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T36" s="141" t="str">
        <f>IF(E36='Drop downs'!$B$6,B36&amp;": "&amp;K36&amp;"","")</f>
        <v/>
      </c>
      <c r="U36" s="126" t="str">
        <f>IF(M36&gt;0,B36&amp;":"&amp;M36&amp;"
","")</f>
        <v/>
      </c>
      <c r="V36" s="126" t="str">
        <f>IF(N36&gt;0,B36&amp;":"&amp;N36&amp;"
","")</f>
        <v/>
      </c>
    </row>
    <row r="37" spans="1:22" ht="52" x14ac:dyDescent="0.6">
      <c r="A37" s="470"/>
      <c r="B37" s="473"/>
      <c r="C37" s="145" t="s">
        <v>290</v>
      </c>
      <c r="D37" s="145" t="s">
        <v>185</v>
      </c>
      <c r="E37" s="476"/>
      <c r="F37" s="476"/>
      <c r="G37" s="478"/>
      <c r="H37" s="476"/>
      <c r="I37" s="571"/>
      <c r="J37" s="476"/>
      <c r="K37" s="605"/>
      <c r="L37" s="476"/>
      <c r="M37" s="489"/>
      <c r="N37" s="566"/>
      <c r="R37" s="141"/>
      <c r="S37" s="141"/>
      <c r="T37" s="141"/>
    </row>
    <row r="38" spans="1:22" ht="52" x14ac:dyDescent="0.6">
      <c r="A38" s="470"/>
      <c r="B38" s="473"/>
      <c r="C38" s="145" t="s">
        <v>291</v>
      </c>
      <c r="D38" s="145" t="s">
        <v>189</v>
      </c>
      <c r="E38" s="476"/>
      <c r="F38" s="476"/>
      <c r="G38" s="478"/>
      <c r="H38" s="476"/>
      <c r="I38" s="571"/>
      <c r="J38" s="476"/>
      <c r="K38" s="605"/>
      <c r="L38" s="476"/>
      <c r="M38" s="489"/>
      <c r="N38" s="566"/>
      <c r="R38" s="141"/>
      <c r="S38" s="141"/>
      <c r="T38" s="141"/>
    </row>
    <row r="39" spans="1:22" ht="78" x14ac:dyDescent="0.6">
      <c r="A39" s="470"/>
      <c r="B39" s="473"/>
      <c r="C39" s="145" t="s">
        <v>292</v>
      </c>
      <c r="D39" s="145" t="s">
        <v>189</v>
      </c>
      <c r="E39" s="476"/>
      <c r="F39" s="476"/>
      <c r="G39" s="478"/>
      <c r="H39" s="476"/>
      <c r="I39" s="571"/>
      <c r="J39" s="476"/>
      <c r="K39" s="605"/>
      <c r="L39" s="476"/>
      <c r="M39" s="489"/>
      <c r="N39" s="566"/>
      <c r="R39" s="141"/>
      <c r="S39" s="141"/>
      <c r="T39" s="141"/>
    </row>
    <row r="40" spans="1:22" ht="104" x14ac:dyDescent="0.6">
      <c r="A40" s="470"/>
      <c r="B40" s="473"/>
      <c r="C40" s="145" t="s">
        <v>293</v>
      </c>
      <c r="D40" s="145" t="s">
        <v>185</v>
      </c>
      <c r="E40" s="476"/>
      <c r="F40" s="476"/>
      <c r="G40" s="478"/>
      <c r="H40" s="476"/>
      <c r="I40" s="571"/>
      <c r="J40" s="476"/>
      <c r="K40" s="605"/>
      <c r="L40" s="476"/>
      <c r="M40" s="489"/>
      <c r="N40" s="566"/>
      <c r="R40" s="141"/>
      <c r="S40" s="141"/>
      <c r="T40" s="141"/>
    </row>
    <row r="41" spans="1:22" ht="52.5" thickBot="1" x14ac:dyDescent="0.65">
      <c r="A41" s="517"/>
      <c r="B41" s="474"/>
      <c r="C41" s="151" t="s">
        <v>294</v>
      </c>
      <c r="D41" s="151" t="s">
        <v>185</v>
      </c>
      <c r="E41" s="483"/>
      <c r="F41" s="483"/>
      <c r="G41" s="519"/>
      <c r="H41" s="483"/>
      <c r="I41" s="572"/>
      <c r="J41" s="483"/>
      <c r="K41" s="617"/>
      <c r="L41" s="483"/>
      <c r="M41" s="490"/>
      <c r="N41" s="567"/>
      <c r="R41" s="141"/>
      <c r="S41" s="141"/>
      <c r="T41" s="141"/>
    </row>
    <row r="42" spans="1:22" ht="78" x14ac:dyDescent="0.6">
      <c r="A42" s="469" t="s">
        <v>295</v>
      </c>
      <c r="B42" s="472" t="s">
        <v>106</v>
      </c>
      <c r="C42" s="144" t="s">
        <v>296</v>
      </c>
      <c r="D42" s="144" t="s">
        <v>185</v>
      </c>
      <c r="E42" s="475" t="s">
        <v>364</v>
      </c>
      <c r="F42" s="475" t="s">
        <v>354</v>
      </c>
      <c r="G42" s="477" t="s">
        <v>358</v>
      </c>
      <c r="H42" s="475" t="s">
        <v>356</v>
      </c>
      <c r="I42" s="573" t="s">
        <v>368</v>
      </c>
      <c r="J42" s="475" t="s">
        <v>119</v>
      </c>
      <c r="K42" s="499" t="s">
        <v>511</v>
      </c>
      <c r="L42" s="475" t="s">
        <v>189</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52" x14ac:dyDescent="0.6">
      <c r="A43" s="470"/>
      <c r="B43" s="473"/>
      <c r="C43" s="145" t="s">
        <v>297</v>
      </c>
      <c r="D43" s="145" t="s">
        <v>185</v>
      </c>
      <c r="E43" s="476"/>
      <c r="F43" s="476"/>
      <c r="G43" s="478"/>
      <c r="H43" s="476"/>
      <c r="I43" s="571"/>
      <c r="J43" s="476"/>
      <c r="K43" s="489"/>
      <c r="L43" s="476"/>
      <c r="M43" s="489"/>
      <c r="N43" s="566"/>
      <c r="R43" s="141"/>
      <c r="S43" s="141"/>
      <c r="T43" s="141"/>
    </row>
    <row r="44" spans="1:22" ht="67.5" customHeight="1" x14ac:dyDescent="0.6">
      <c r="A44" s="470"/>
      <c r="B44" s="473"/>
      <c r="C44" s="145" t="s">
        <v>298</v>
      </c>
      <c r="D44" s="145" t="s">
        <v>189</v>
      </c>
      <c r="E44" s="476"/>
      <c r="F44" s="476"/>
      <c r="G44" s="478"/>
      <c r="H44" s="476"/>
      <c r="I44" s="571"/>
      <c r="J44" s="476"/>
      <c r="K44" s="489"/>
      <c r="L44" s="476"/>
      <c r="M44" s="489"/>
      <c r="N44" s="566"/>
      <c r="R44" s="141"/>
      <c r="S44" s="141"/>
      <c r="T44" s="141"/>
    </row>
    <row r="45" spans="1:22" ht="52" x14ac:dyDescent="0.6">
      <c r="A45" s="470"/>
      <c r="B45" s="473"/>
      <c r="C45" s="145" t="s">
        <v>299</v>
      </c>
      <c r="D45" s="145" t="s">
        <v>189</v>
      </c>
      <c r="E45" s="476"/>
      <c r="F45" s="476"/>
      <c r="G45" s="478"/>
      <c r="H45" s="476"/>
      <c r="I45" s="571"/>
      <c r="J45" s="476"/>
      <c r="K45" s="489"/>
      <c r="L45" s="476"/>
      <c r="M45" s="489"/>
      <c r="N45" s="566"/>
      <c r="R45" s="141"/>
      <c r="S45" s="141"/>
      <c r="T45" s="141"/>
    </row>
    <row r="46" spans="1:22" ht="78.5" thickBot="1" x14ac:dyDescent="0.65">
      <c r="A46" s="517"/>
      <c r="B46" s="474"/>
      <c r="C46" s="151" t="s">
        <v>300</v>
      </c>
      <c r="D46" s="151" t="s">
        <v>189</v>
      </c>
      <c r="E46" s="483"/>
      <c r="F46" s="483"/>
      <c r="G46" s="519"/>
      <c r="H46" s="483"/>
      <c r="I46" s="572"/>
      <c r="J46" s="483"/>
      <c r="K46" s="490"/>
      <c r="L46" s="483"/>
      <c r="M46" s="490"/>
      <c r="N46" s="567"/>
      <c r="R46" s="141"/>
      <c r="S46" s="141"/>
      <c r="T46" s="141"/>
    </row>
    <row r="47" spans="1:22" ht="192" customHeight="1" x14ac:dyDescent="0.6">
      <c r="A47" s="469" t="s">
        <v>301</v>
      </c>
      <c r="B47" s="472" t="s">
        <v>107</v>
      </c>
      <c r="C47" s="144" t="s">
        <v>302</v>
      </c>
      <c r="D47" s="144" t="s">
        <v>185</v>
      </c>
      <c r="E47" s="475" t="s">
        <v>364</v>
      </c>
      <c r="F47" s="475" t="s">
        <v>370</v>
      </c>
      <c r="G47" s="477" t="s">
        <v>427</v>
      </c>
      <c r="H47" s="475" t="s">
        <v>429</v>
      </c>
      <c r="I47" s="573" t="s">
        <v>368</v>
      </c>
      <c r="J47" s="475" t="s">
        <v>119</v>
      </c>
      <c r="K47" s="499" t="s">
        <v>744</v>
      </c>
      <c r="L47" s="475" t="s">
        <v>189</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80" customHeight="1" thickBot="1" x14ac:dyDescent="0.65">
      <c r="A48" s="517"/>
      <c r="B48" s="474"/>
      <c r="C48" s="151" t="s">
        <v>303</v>
      </c>
      <c r="D48" s="151" t="s">
        <v>189</v>
      </c>
      <c r="E48" s="483"/>
      <c r="F48" s="483"/>
      <c r="G48" s="519"/>
      <c r="H48" s="483"/>
      <c r="I48" s="572"/>
      <c r="J48" s="483"/>
      <c r="K48" s="490"/>
      <c r="L48" s="483"/>
      <c r="M48" s="490"/>
      <c r="N48" s="567"/>
      <c r="R48" s="141"/>
      <c r="S48" s="141"/>
      <c r="T48" s="141"/>
    </row>
    <row r="49" spans="1:22" ht="126" customHeight="1" x14ac:dyDescent="0.6">
      <c r="A49" s="469" t="s">
        <v>304</v>
      </c>
      <c r="B49" s="472" t="s">
        <v>108</v>
      </c>
      <c r="C49" s="140" t="s">
        <v>305</v>
      </c>
      <c r="D49" s="140" t="s">
        <v>189</v>
      </c>
      <c r="E49" s="475" t="s">
        <v>364</v>
      </c>
      <c r="F49" s="475" t="s">
        <v>370</v>
      </c>
      <c r="G49" s="477" t="s">
        <v>354</v>
      </c>
      <c r="H49" s="475" t="s">
        <v>429</v>
      </c>
      <c r="I49" s="573" t="s">
        <v>368</v>
      </c>
      <c r="J49" s="475" t="s">
        <v>119</v>
      </c>
      <c r="K49" s="604" t="s">
        <v>917</v>
      </c>
      <c r="L49" s="475" t="s">
        <v>189</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105" customHeight="1" x14ac:dyDescent="0.6">
      <c r="A50" s="470"/>
      <c r="B50" s="473"/>
      <c r="C50" s="142" t="s">
        <v>306</v>
      </c>
      <c r="D50" s="142" t="s">
        <v>185</v>
      </c>
      <c r="E50" s="476"/>
      <c r="F50" s="476"/>
      <c r="G50" s="478"/>
      <c r="H50" s="476"/>
      <c r="I50" s="571"/>
      <c r="J50" s="476"/>
      <c r="K50" s="605"/>
      <c r="L50" s="476"/>
      <c r="M50" s="489"/>
      <c r="N50" s="566"/>
      <c r="R50" s="141"/>
      <c r="S50" s="141"/>
      <c r="T50" s="141"/>
    </row>
    <row r="51" spans="1:22" ht="126" customHeight="1" x14ac:dyDescent="0.6">
      <c r="A51" s="470"/>
      <c r="B51" s="473"/>
      <c r="C51" s="152" t="s">
        <v>307</v>
      </c>
      <c r="D51" s="142" t="s">
        <v>189</v>
      </c>
      <c r="E51" s="476"/>
      <c r="F51" s="476"/>
      <c r="G51" s="478"/>
      <c r="H51" s="476"/>
      <c r="I51" s="571"/>
      <c r="J51" s="476"/>
      <c r="K51" s="605"/>
      <c r="L51" s="476"/>
      <c r="M51" s="489"/>
      <c r="N51" s="566"/>
      <c r="R51" s="141"/>
      <c r="S51" s="141"/>
      <c r="T51" s="141"/>
    </row>
    <row r="52" spans="1:22" ht="106.5" customHeight="1" x14ac:dyDescent="0.6">
      <c r="A52" s="470"/>
      <c r="B52" s="473"/>
      <c r="C52" s="142" t="s">
        <v>308</v>
      </c>
      <c r="D52" s="142" t="s">
        <v>189</v>
      </c>
      <c r="E52" s="476"/>
      <c r="F52" s="476"/>
      <c r="G52" s="478"/>
      <c r="H52" s="476"/>
      <c r="I52" s="571"/>
      <c r="J52" s="476"/>
      <c r="K52" s="605"/>
      <c r="L52" s="476"/>
      <c r="M52" s="489"/>
      <c r="N52" s="566"/>
      <c r="R52" s="141"/>
      <c r="S52" s="141"/>
      <c r="T52" s="141"/>
    </row>
    <row r="53" spans="1:22" ht="90.75" customHeight="1" thickBot="1" x14ac:dyDescent="0.65">
      <c r="A53" s="517"/>
      <c r="B53" s="474"/>
      <c r="C53" s="165" t="s">
        <v>309</v>
      </c>
      <c r="D53" s="165" t="s">
        <v>185</v>
      </c>
      <c r="E53" s="483"/>
      <c r="F53" s="483"/>
      <c r="G53" s="519"/>
      <c r="H53" s="483"/>
      <c r="I53" s="572"/>
      <c r="J53" s="483"/>
      <c r="K53" s="617"/>
      <c r="L53" s="483"/>
      <c r="M53" s="490"/>
      <c r="N53" s="567"/>
      <c r="R53" s="141"/>
      <c r="S53" s="141"/>
      <c r="T53" s="141"/>
    </row>
    <row r="54" spans="1:22" ht="121.5" customHeight="1" x14ac:dyDescent="0.6">
      <c r="A54" s="469" t="s">
        <v>310</v>
      </c>
      <c r="B54" s="472" t="s">
        <v>109</v>
      </c>
      <c r="C54" s="153" t="s">
        <v>311</v>
      </c>
      <c r="D54" s="140" t="s">
        <v>189</v>
      </c>
      <c r="E54" s="475" t="s">
        <v>88</v>
      </c>
      <c r="F54" s="475" t="s">
        <v>88</v>
      </c>
      <c r="G54" s="477" t="s">
        <v>88</v>
      </c>
      <c r="H54" s="475" t="s">
        <v>88</v>
      </c>
      <c r="I54" s="477" t="s">
        <v>88</v>
      </c>
      <c r="J54" s="475" t="s">
        <v>120</v>
      </c>
      <c r="K54" s="499" t="s">
        <v>494</v>
      </c>
      <c r="L54" s="475" t="s">
        <v>189</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82.5" customHeight="1" x14ac:dyDescent="0.6">
      <c r="A55" s="470"/>
      <c r="B55" s="473"/>
      <c r="C55" s="154" t="s">
        <v>312</v>
      </c>
      <c r="D55" s="142" t="s">
        <v>189</v>
      </c>
      <c r="E55" s="476"/>
      <c r="F55" s="476"/>
      <c r="G55" s="478"/>
      <c r="H55" s="476"/>
      <c r="I55" s="478"/>
      <c r="J55" s="476"/>
      <c r="K55" s="489"/>
      <c r="L55" s="476"/>
      <c r="M55" s="489"/>
      <c r="N55" s="566"/>
      <c r="R55" s="141"/>
      <c r="S55" s="141"/>
      <c r="T55" s="141"/>
    </row>
    <row r="56" spans="1:22" ht="135.75" customHeight="1" thickBot="1" x14ac:dyDescent="0.65">
      <c r="A56" s="517"/>
      <c r="B56" s="474"/>
      <c r="C56" s="160" t="s">
        <v>313</v>
      </c>
      <c r="D56" s="165" t="s">
        <v>189</v>
      </c>
      <c r="E56" s="483"/>
      <c r="F56" s="483"/>
      <c r="G56" s="519"/>
      <c r="H56" s="483"/>
      <c r="I56" s="519"/>
      <c r="J56" s="483"/>
      <c r="K56" s="490"/>
      <c r="L56" s="483"/>
      <c r="M56" s="490"/>
      <c r="N56" s="567"/>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494</v>
      </c>
      <c r="L57" s="475" t="s">
        <v>189</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99.75" customHeight="1" x14ac:dyDescent="0.6">
      <c r="A58" s="470"/>
      <c r="B58" s="473"/>
      <c r="C58" s="142" t="s">
        <v>316</v>
      </c>
      <c r="D58" s="142" t="s">
        <v>189</v>
      </c>
      <c r="E58" s="476"/>
      <c r="F58" s="476"/>
      <c r="G58" s="478"/>
      <c r="H58" s="476"/>
      <c r="I58" s="478"/>
      <c r="J58" s="476"/>
      <c r="K58" s="489"/>
      <c r="L58" s="476"/>
      <c r="M58" s="489"/>
      <c r="N58" s="566"/>
      <c r="R58" s="141"/>
      <c r="S58" s="141"/>
      <c r="T58" s="141"/>
    </row>
    <row r="59" spans="1:22" x14ac:dyDescent="0.6">
      <c r="A59" s="470"/>
      <c r="B59" s="473"/>
      <c r="C59" s="142" t="s">
        <v>317</v>
      </c>
      <c r="D59" s="142" t="s">
        <v>189</v>
      </c>
      <c r="E59" s="476"/>
      <c r="F59" s="476"/>
      <c r="G59" s="478"/>
      <c r="H59" s="476"/>
      <c r="I59" s="478"/>
      <c r="J59" s="476"/>
      <c r="K59" s="489"/>
      <c r="L59" s="476"/>
      <c r="M59" s="489"/>
      <c r="N59" s="566"/>
      <c r="R59" s="141"/>
      <c r="S59" s="141"/>
      <c r="T59" s="141"/>
    </row>
    <row r="60" spans="1:22" ht="52" x14ac:dyDescent="0.6">
      <c r="A60" s="470"/>
      <c r="B60" s="473"/>
      <c r="C60" s="142" t="s">
        <v>318</v>
      </c>
      <c r="D60" s="142" t="s">
        <v>189</v>
      </c>
      <c r="E60" s="476"/>
      <c r="F60" s="476"/>
      <c r="G60" s="478"/>
      <c r="H60" s="476"/>
      <c r="I60" s="478"/>
      <c r="J60" s="476"/>
      <c r="K60" s="489"/>
      <c r="L60" s="476"/>
      <c r="M60" s="489"/>
      <c r="N60" s="566"/>
      <c r="R60" s="141"/>
      <c r="S60" s="141"/>
      <c r="T60" s="141"/>
    </row>
    <row r="61" spans="1:22" x14ac:dyDescent="0.6">
      <c r="A61" s="470"/>
      <c r="B61" s="473"/>
      <c r="C61" s="142" t="s">
        <v>319</v>
      </c>
      <c r="D61" s="142" t="s">
        <v>189</v>
      </c>
      <c r="E61" s="476"/>
      <c r="F61" s="476"/>
      <c r="G61" s="478"/>
      <c r="H61" s="476"/>
      <c r="I61" s="478"/>
      <c r="J61" s="476"/>
      <c r="K61" s="489"/>
      <c r="L61" s="476"/>
      <c r="M61" s="489"/>
      <c r="N61" s="566"/>
      <c r="R61" s="141"/>
      <c r="S61" s="141"/>
      <c r="T61" s="141"/>
    </row>
    <row r="62" spans="1:22" x14ac:dyDescent="0.6">
      <c r="A62" s="470"/>
      <c r="B62" s="473"/>
      <c r="C62" s="142" t="s">
        <v>320</v>
      </c>
      <c r="D62" s="142" t="s">
        <v>189</v>
      </c>
      <c r="E62" s="476"/>
      <c r="F62" s="476"/>
      <c r="G62" s="478"/>
      <c r="H62" s="476"/>
      <c r="I62" s="478"/>
      <c r="J62" s="476"/>
      <c r="K62" s="489"/>
      <c r="L62" s="476"/>
      <c r="M62" s="489"/>
      <c r="N62" s="566"/>
      <c r="R62" s="141"/>
      <c r="S62" s="141"/>
      <c r="T62" s="141"/>
    </row>
    <row r="63" spans="1:22" ht="78" x14ac:dyDescent="0.6">
      <c r="A63" s="470"/>
      <c r="B63" s="473"/>
      <c r="C63" s="142" t="s">
        <v>321</v>
      </c>
      <c r="D63" s="142" t="s">
        <v>189</v>
      </c>
      <c r="E63" s="476"/>
      <c r="F63" s="476"/>
      <c r="G63" s="478"/>
      <c r="H63" s="476"/>
      <c r="I63" s="478"/>
      <c r="J63" s="476"/>
      <c r="K63" s="489"/>
      <c r="L63" s="476"/>
      <c r="M63" s="489"/>
      <c r="N63" s="566"/>
      <c r="R63" s="141"/>
      <c r="S63" s="141"/>
      <c r="T63" s="141"/>
    </row>
    <row r="64" spans="1:22" ht="26.5" thickBot="1" x14ac:dyDescent="0.65">
      <c r="A64" s="517"/>
      <c r="B64" s="474"/>
      <c r="C64" s="165" t="s">
        <v>322</v>
      </c>
      <c r="D64" s="165" t="s">
        <v>189</v>
      </c>
      <c r="E64" s="483"/>
      <c r="F64" s="483"/>
      <c r="G64" s="519"/>
      <c r="H64" s="483"/>
      <c r="I64" s="519"/>
      <c r="J64" s="483"/>
      <c r="K64" s="490"/>
      <c r="L64" s="483"/>
      <c r="M64" s="490"/>
      <c r="N64" s="567"/>
      <c r="R64" s="141"/>
      <c r="S64" s="141"/>
      <c r="T64" s="141"/>
    </row>
    <row r="65" spans="1:22" ht="52" x14ac:dyDescent="0.6">
      <c r="A65" s="469" t="s">
        <v>843</v>
      </c>
      <c r="B65" s="472" t="s">
        <v>111</v>
      </c>
      <c r="C65" s="147" t="s">
        <v>845</v>
      </c>
      <c r="D65" s="140" t="s">
        <v>189</v>
      </c>
      <c r="E65" s="475" t="s">
        <v>364</v>
      </c>
      <c r="F65" s="475" t="s">
        <v>370</v>
      </c>
      <c r="G65" s="477" t="s">
        <v>358</v>
      </c>
      <c r="H65" s="475" t="s">
        <v>429</v>
      </c>
      <c r="I65" s="573" t="s">
        <v>368</v>
      </c>
      <c r="J65" s="475" t="s">
        <v>119</v>
      </c>
      <c r="K65" s="499" t="s">
        <v>512</v>
      </c>
      <c r="L65" s="475" t="s">
        <v>189</v>
      </c>
      <c r="M65" s="499"/>
      <c r="N65" s="439" t="s">
        <v>513</v>
      </c>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xml:space="preserve">IIA11:The addition of explicit text which requires the consideration of the local historic environment could help to further improve the score for IIA13. 
</v>
      </c>
    </row>
    <row r="66" spans="1:22" ht="76.5" customHeight="1" x14ac:dyDescent="0.6">
      <c r="A66" s="470"/>
      <c r="B66" s="473"/>
      <c r="C66" s="148" t="s">
        <v>325</v>
      </c>
      <c r="D66" s="142" t="s">
        <v>189</v>
      </c>
      <c r="E66" s="476"/>
      <c r="F66" s="476"/>
      <c r="G66" s="478"/>
      <c r="H66" s="476"/>
      <c r="I66" s="571"/>
      <c r="J66" s="476"/>
      <c r="K66" s="489"/>
      <c r="L66" s="476"/>
      <c r="M66" s="489"/>
      <c r="N66" s="566"/>
      <c r="R66" s="141"/>
      <c r="S66" s="141"/>
      <c r="T66" s="141"/>
    </row>
    <row r="67" spans="1:22" ht="78" x14ac:dyDescent="0.6">
      <c r="A67" s="470"/>
      <c r="B67" s="473"/>
      <c r="C67" s="148" t="s">
        <v>326</v>
      </c>
      <c r="D67" s="142"/>
      <c r="E67" s="476"/>
      <c r="F67" s="476"/>
      <c r="G67" s="478"/>
      <c r="H67" s="476"/>
      <c r="I67" s="571"/>
      <c r="J67" s="476"/>
      <c r="K67" s="489"/>
      <c r="L67" s="476"/>
      <c r="M67" s="489"/>
      <c r="N67" s="566"/>
      <c r="R67" s="141"/>
      <c r="S67" s="141"/>
      <c r="T67" s="141"/>
    </row>
    <row r="68" spans="1:22" ht="52" x14ac:dyDescent="0.6">
      <c r="A68" s="470"/>
      <c r="B68" s="473"/>
      <c r="C68" s="148" t="s">
        <v>327</v>
      </c>
      <c r="D68" s="142" t="s">
        <v>189</v>
      </c>
      <c r="E68" s="476"/>
      <c r="F68" s="476"/>
      <c r="G68" s="478"/>
      <c r="H68" s="476"/>
      <c r="I68" s="571"/>
      <c r="J68" s="476"/>
      <c r="K68" s="489"/>
      <c r="L68" s="476"/>
      <c r="M68" s="489"/>
      <c r="N68" s="566"/>
      <c r="R68" s="141"/>
      <c r="S68" s="141"/>
      <c r="T68" s="141"/>
    </row>
    <row r="69" spans="1:22" x14ac:dyDescent="0.6">
      <c r="A69" s="470"/>
      <c r="B69" s="473"/>
      <c r="C69" s="148" t="s">
        <v>846</v>
      </c>
      <c r="D69" s="142" t="s">
        <v>189</v>
      </c>
      <c r="E69" s="476"/>
      <c r="F69" s="476"/>
      <c r="G69" s="478"/>
      <c r="H69" s="476"/>
      <c r="I69" s="571"/>
      <c r="J69" s="476"/>
      <c r="K69" s="489"/>
      <c r="L69" s="476"/>
      <c r="M69" s="489"/>
      <c r="N69" s="566"/>
      <c r="R69" s="141"/>
      <c r="S69" s="141"/>
      <c r="T69" s="141"/>
    </row>
    <row r="70" spans="1:22" x14ac:dyDescent="0.6">
      <c r="A70" s="470"/>
      <c r="B70" s="473"/>
      <c r="C70" s="148" t="s">
        <v>329</v>
      </c>
      <c r="D70" s="142" t="s">
        <v>189</v>
      </c>
      <c r="E70" s="476"/>
      <c r="F70" s="476"/>
      <c r="G70" s="478"/>
      <c r="H70" s="476"/>
      <c r="I70" s="571"/>
      <c r="J70" s="476"/>
      <c r="K70" s="489"/>
      <c r="L70" s="476"/>
      <c r="M70" s="489"/>
      <c r="N70" s="566"/>
      <c r="R70" s="141"/>
      <c r="S70" s="141"/>
      <c r="T70" s="141"/>
    </row>
    <row r="71" spans="1:22" ht="52.5" thickBot="1" x14ac:dyDescent="0.65">
      <c r="A71" s="517"/>
      <c r="B71" s="474"/>
      <c r="C71" s="149" t="s">
        <v>330</v>
      </c>
      <c r="D71" s="165" t="s">
        <v>189</v>
      </c>
      <c r="E71" s="483"/>
      <c r="F71" s="483"/>
      <c r="G71" s="519"/>
      <c r="H71" s="483"/>
      <c r="I71" s="572"/>
      <c r="J71" s="483"/>
      <c r="K71" s="490"/>
      <c r="L71" s="483"/>
      <c r="M71" s="490"/>
      <c r="N71" s="567"/>
      <c r="R71" s="141"/>
      <c r="S71" s="141"/>
      <c r="T71" s="141"/>
    </row>
    <row r="72" spans="1:22" ht="76.5" customHeight="1" x14ac:dyDescent="0.6">
      <c r="A72" s="469" t="s">
        <v>331</v>
      </c>
      <c r="B72" s="472" t="s">
        <v>112</v>
      </c>
      <c r="C72" s="147" t="s">
        <v>332</v>
      </c>
      <c r="D72" s="140" t="s">
        <v>185</v>
      </c>
      <c r="E72" s="475" t="s">
        <v>353</v>
      </c>
      <c r="F72" s="475" t="s">
        <v>370</v>
      </c>
      <c r="G72" s="477" t="s">
        <v>358</v>
      </c>
      <c r="H72" s="475" t="s">
        <v>429</v>
      </c>
      <c r="I72" s="573" t="s">
        <v>368</v>
      </c>
      <c r="J72" s="475" t="s">
        <v>119</v>
      </c>
      <c r="K72" s="578" t="s">
        <v>514</v>
      </c>
      <c r="L72" s="475" t="s">
        <v>189</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76.5" customHeight="1" x14ac:dyDescent="0.6">
      <c r="A73" s="470"/>
      <c r="B73" s="473"/>
      <c r="C73" s="148" t="s">
        <v>333</v>
      </c>
      <c r="D73" s="142" t="s">
        <v>185</v>
      </c>
      <c r="E73" s="476"/>
      <c r="F73" s="476"/>
      <c r="G73" s="478"/>
      <c r="H73" s="476"/>
      <c r="I73" s="571"/>
      <c r="J73" s="476"/>
      <c r="K73" s="579"/>
      <c r="L73" s="476"/>
      <c r="M73" s="489"/>
      <c r="N73" s="566"/>
      <c r="R73" s="141"/>
      <c r="S73" s="141"/>
      <c r="T73" s="141"/>
    </row>
    <row r="74" spans="1:22" ht="76.5" customHeight="1" x14ac:dyDescent="0.6">
      <c r="A74" s="470"/>
      <c r="B74" s="473"/>
      <c r="C74" s="148" t="s">
        <v>334</v>
      </c>
      <c r="D74" s="142" t="s">
        <v>189</v>
      </c>
      <c r="E74" s="476"/>
      <c r="F74" s="476"/>
      <c r="G74" s="478"/>
      <c r="H74" s="476"/>
      <c r="I74" s="571"/>
      <c r="J74" s="476"/>
      <c r="K74" s="579"/>
      <c r="L74" s="476"/>
      <c r="M74" s="489"/>
      <c r="N74" s="566"/>
      <c r="R74" s="141"/>
      <c r="S74" s="141"/>
      <c r="T74" s="141"/>
    </row>
    <row r="75" spans="1:22" x14ac:dyDescent="0.6">
      <c r="A75" s="470"/>
      <c r="B75" s="473"/>
      <c r="C75" s="148" t="s">
        <v>335</v>
      </c>
      <c r="D75" s="142" t="s">
        <v>189</v>
      </c>
      <c r="E75" s="476"/>
      <c r="F75" s="476"/>
      <c r="G75" s="478"/>
      <c r="H75" s="476"/>
      <c r="I75" s="571"/>
      <c r="J75" s="476"/>
      <c r="K75" s="579"/>
      <c r="L75" s="476"/>
      <c r="M75" s="489"/>
      <c r="N75" s="566"/>
      <c r="R75" s="141"/>
      <c r="S75" s="141"/>
      <c r="T75" s="141"/>
    </row>
    <row r="76" spans="1:22" ht="26.5" thickBot="1" x14ac:dyDescent="0.65">
      <c r="A76" s="517"/>
      <c r="B76" s="474"/>
      <c r="C76" s="157" t="s">
        <v>336</v>
      </c>
      <c r="D76" s="165" t="s">
        <v>189</v>
      </c>
      <c r="E76" s="483"/>
      <c r="F76" s="483"/>
      <c r="G76" s="519"/>
      <c r="H76" s="483"/>
      <c r="I76" s="572"/>
      <c r="J76" s="483"/>
      <c r="K76" s="580"/>
      <c r="L76" s="483"/>
      <c r="M76" s="490"/>
      <c r="N76" s="567"/>
      <c r="R76" s="141"/>
      <c r="S76" s="141"/>
      <c r="T76" s="141"/>
    </row>
    <row r="77" spans="1:22" ht="52" x14ac:dyDescent="0.6">
      <c r="A77" s="511" t="s">
        <v>337</v>
      </c>
      <c r="B77" s="472" t="s">
        <v>113</v>
      </c>
      <c r="C77" s="147" t="s">
        <v>338</v>
      </c>
      <c r="D77" s="144" t="s">
        <v>189</v>
      </c>
      <c r="E77" s="475" t="s">
        <v>364</v>
      </c>
      <c r="F77" s="475" t="s">
        <v>370</v>
      </c>
      <c r="G77" s="477" t="s">
        <v>427</v>
      </c>
      <c r="H77" s="475" t="s">
        <v>429</v>
      </c>
      <c r="I77" s="573" t="s">
        <v>368</v>
      </c>
      <c r="J77" s="475" t="s">
        <v>119</v>
      </c>
      <c r="K77" s="499" t="s">
        <v>515</v>
      </c>
      <c r="L77" s="475" t="s">
        <v>189</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67.5" customHeight="1" x14ac:dyDescent="0.6">
      <c r="A78" s="527"/>
      <c r="B78" s="473"/>
      <c r="C78" s="148" t="s">
        <v>339</v>
      </c>
      <c r="D78" s="145" t="s">
        <v>185</v>
      </c>
      <c r="E78" s="476"/>
      <c r="F78" s="476"/>
      <c r="G78" s="478"/>
      <c r="H78" s="476"/>
      <c r="I78" s="571"/>
      <c r="J78" s="476"/>
      <c r="K78" s="489"/>
      <c r="L78" s="476"/>
      <c r="M78" s="489"/>
      <c r="N78" s="566"/>
      <c r="R78" s="141"/>
      <c r="S78" s="141"/>
      <c r="T78" s="141"/>
    </row>
    <row r="79" spans="1:22" x14ac:dyDescent="0.6">
      <c r="A79" s="527"/>
      <c r="B79" s="473"/>
      <c r="C79" s="148" t="s">
        <v>340</v>
      </c>
      <c r="D79" s="145"/>
      <c r="E79" s="476"/>
      <c r="F79" s="476"/>
      <c r="G79" s="478"/>
      <c r="H79" s="476"/>
      <c r="I79" s="571"/>
      <c r="J79" s="476"/>
      <c r="K79" s="489"/>
      <c r="L79" s="476"/>
      <c r="M79" s="489"/>
      <c r="N79" s="566"/>
      <c r="R79" s="141"/>
      <c r="S79" s="141"/>
      <c r="T79" s="141"/>
    </row>
    <row r="80" spans="1:22" ht="65.25" customHeight="1" x14ac:dyDescent="0.6">
      <c r="A80" s="527"/>
      <c r="B80" s="473"/>
      <c r="C80" s="159" t="s">
        <v>341</v>
      </c>
      <c r="D80" s="145"/>
      <c r="E80" s="476"/>
      <c r="F80" s="476"/>
      <c r="G80" s="478"/>
      <c r="H80" s="476"/>
      <c r="I80" s="571"/>
      <c r="J80" s="476"/>
      <c r="K80" s="489"/>
      <c r="L80" s="476"/>
      <c r="M80" s="489"/>
      <c r="N80" s="566"/>
      <c r="R80" s="141"/>
      <c r="S80" s="141"/>
      <c r="T80" s="141"/>
    </row>
    <row r="81" spans="1:22" ht="78" x14ac:dyDescent="0.6">
      <c r="A81" s="527"/>
      <c r="B81" s="473"/>
      <c r="C81" s="159" t="s">
        <v>342</v>
      </c>
      <c r="D81" s="145"/>
      <c r="E81" s="476"/>
      <c r="F81" s="476"/>
      <c r="G81" s="478"/>
      <c r="H81" s="476"/>
      <c r="I81" s="571"/>
      <c r="J81" s="476"/>
      <c r="K81" s="489"/>
      <c r="L81" s="476"/>
      <c r="M81" s="489"/>
      <c r="N81" s="566"/>
      <c r="R81" s="141"/>
      <c r="S81" s="141"/>
      <c r="T81" s="141"/>
    </row>
    <row r="82" spans="1:22" ht="78" x14ac:dyDescent="0.6">
      <c r="A82" s="527"/>
      <c r="B82" s="473"/>
      <c r="C82" s="159" t="s">
        <v>343</v>
      </c>
      <c r="D82" s="145"/>
      <c r="E82" s="476"/>
      <c r="F82" s="476"/>
      <c r="G82" s="478"/>
      <c r="H82" s="476"/>
      <c r="I82" s="571"/>
      <c r="J82" s="476"/>
      <c r="K82" s="489"/>
      <c r="L82" s="476"/>
      <c r="M82" s="489"/>
      <c r="N82" s="566"/>
      <c r="R82" s="141"/>
      <c r="S82" s="141"/>
      <c r="T82" s="141"/>
    </row>
    <row r="83" spans="1:22" ht="52.5" thickBot="1" x14ac:dyDescent="0.65">
      <c r="A83" s="528"/>
      <c r="B83" s="474"/>
      <c r="C83" s="160" t="s">
        <v>344</v>
      </c>
      <c r="D83" s="151"/>
      <c r="E83" s="483"/>
      <c r="F83" s="483"/>
      <c r="G83" s="519"/>
      <c r="H83" s="483"/>
      <c r="I83" s="572"/>
      <c r="J83" s="483"/>
      <c r="K83" s="490"/>
      <c r="L83" s="483"/>
      <c r="M83" s="490"/>
      <c r="N83" s="567"/>
      <c r="R83" s="141"/>
      <c r="S83" s="141"/>
      <c r="T83" s="141"/>
    </row>
    <row r="84" spans="1:22" ht="52" x14ac:dyDescent="0.6">
      <c r="A84" s="511" t="s">
        <v>345</v>
      </c>
      <c r="B84" s="472" t="s">
        <v>114</v>
      </c>
      <c r="C84" s="177" t="s">
        <v>346</v>
      </c>
      <c r="D84" s="144" t="s">
        <v>185</v>
      </c>
      <c r="E84" s="475" t="s">
        <v>353</v>
      </c>
      <c r="F84" s="475" t="s">
        <v>370</v>
      </c>
      <c r="G84" s="477" t="s">
        <v>427</v>
      </c>
      <c r="H84" s="475" t="s">
        <v>429</v>
      </c>
      <c r="I84" s="573" t="s">
        <v>368</v>
      </c>
      <c r="J84" s="475" t="s">
        <v>119</v>
      </c>
      <c r="K84" s="499" t="s">
        <v>516</v>
      </c>
      <c r="L84" s="475" t="s">
        <v>189</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27"/>
      <c r="B85" s="473"/>
      <c r="C85" s="159" t="s">
        <v>347</v>
      </c>
      <c r="D85" s="145" t="s">
        <v>185</v>
      </c>
      <c r="E85" s="476"/>
      <c r="F85" s="476"/>
      <c r="G85" s="478"/>
      <c r="H85" s="476"/>
      <c r="I85" s="571"/>
      <c r="J85" s="476"/>
      <c r="K85" s="489"/>
      <c r="L85" s="476"/>
      <c r="M85" s="489"/>
      <c r="N85" s="566"/>
      <c r="R85" s="141"/>
      <c r="S85" s="141"/>
      <c r="T85" s="141"/>
    </row>
    <row r="86" spans="1:22" x14ac:dyDescent="0.6">
      <c r="A86" s="527"/>
      <c r="B86" s="473"/>
      <c r="C86" s="159" t="s">
        <v>348</v>
      </c>
      <c r="D86" s="145" t="s">
        <v>189</v>
      </c>
      <c r="E86" s="476"/>
      <c r="F86" s="476"/>
      <c r="G86" s="478"/>
      <c r="H86" s="476"/>
      <c r="I86" s="571"/>
      <c r="J86" s="476"/>
      <c r="K86" s="489"/>
      <c r="L86" s="476"/>
      <c r="M86" s="489"/>
      <c r="N86" s="566"/>
      <c r="R86" s="141"/>
      <c r="S86" s="141"/>
      <c r="T86" s="141"/>
    </row>
    <row r="87" spans="1:22" ht="49" customHeight="1" thickBot="1" x14ac:dyDescent="0.65">
      <c r="A87" s="528"/>
      <c r="B87" s="474"/>
      <c r="C87" s="157" t="s">
        <v>349</v>
      </c>
      <c r="D87" s="151" t="s">
        <v>189</v>
      </c>
      <c r="E87" s="483"/>
      <c r="F87" s="483"/>
      <c r="G87" s="519"/>
      <c r="H87" s="483"/>
      <c r="I87" s="572"/>
      <c r="J87" s="483"/>
      <c r="K87" s="490"/>
      <c r="L87" s="483"/>
      <c r="M87" s="490"/>
      <c r="N87" s="567"/>
      <c r="R87" s="141"/>
      <c r="S87" s="141"/>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560" t="str">
        <f>R8&amp;R18&amp;R20&amp;R28&amp;R36&amp;R42&amp;R47&amp;R48&amp;R49&amp;R54&amp;R57&amp;R65&amp;R72&amp;R77&amp;R84&amp;R87</f>
        <v/>
      </c>
      <c r="B90" s="561"/>
      <c r="C90" s="561"/>
      <c r="D90" s="561"/>
      <c r="E90" s="561"/>
      <c r="F90" s="561"/>
      <c r="G90" s="561"/>
      <c r="H90" s="561"/>
      <c r="I90" s="561"/>
      <c r="J90" s="561"/>
      <c r="K90" s="561"/>
      <c r="L90" s="561"/>
      <c r="M90" s="561"/>
      <c r="N90" s="562"/>
    </row>
    <row r="91" spans="1:22" x14ac:dyDescent="0.6">
      <c r="A91" s="448" t="s">
        <v>50</v>
      </c>
      <c r="B91" s="450"/>
      <c r="C91" s="450"/>
      <c r="D91" s="450"/>
      <c r="E91" s="450"/>
      <c r="F91" s="450"/>
      <c r="G91" s="450"/>
      <c r="H91" s="450"/>
      <c r="I91" s="450"/>
      <c r="J91" s="450"/>
      <c r="K91" s="450"/>
      <c r="L91" s="450"/>
      <c r="M91" s="450"/>
      <c r="N91" s="451"/>
    </row>
    <row r="92" spans="1:22" ht="105" customHeight="1" x14ac:dyDescent="0.6">
      <c r="A92" s="560" t="str">
        <f>S8&amp;S18&amp;S20&amp;S28&amp;S36&amp;S42&amp;S47&amp;S48&amp;S49&amp;S54&amp;S57&amp;S65&amp;S72&amp;S77&amp;S84&amp;S87</f>
        <v xml:space="preserve">    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x14ac:dyDescent="0.6">
      <c r="A94" s="563"/>
      <c r="B94" s="564"/>
      <c r="C94" s="564"/>
      <c r="D94" s="564"/>
      <c r="E94" s="564"/>
      <c r="F94" s="564"/>
      <c r="G94" s="564"/>
      <c r="H94" s="564"/>
      <c r="I94" s="564"/>
      <c r="J94" s="564"/>
      <c r="K94" s="564"/>
      <c r="L94" s="564"/>
      <c r="M94" s="564"/>
      <c r="N94" s="56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557" t="str">
        <f>U8&amp;U18&amp;U20&amp;U28&amp;U36&amp;U42&amp;U47&amp;U49&amp;U54&amp;U57&amp;U65&amp;U72&amp;U77&amp;U84</f>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75.75" customHeight="1" thickBot="1" x14ac:dyDescent="0.65">
      <c r="A98" s="557" t="str">
        <f>V8&amp;V18&amp;V20&amp;V28&amp;V36&amp;V42&amp;V47&amp;V49&amp;V54&amp;V57&amp;V65&amp;V72&amp;V77&amp;V84</f>
        <v xml:space="preserve">IIA4:It is suggested the criterion 3e is reworded from "a satisfactory environment in terms of…" to "achieve an excellent environmental in relation to…", as this could help to ensure proposal aspire to achieving the best living conditions for future residents. 
IIA11:The addition of explicit text which requires the consideration of the local historic environment could help to further improve the score for IIA13. 
</v>
      </c>
      <c r="B98" s="558"/>
      <c r="C98" s="558"/>
      <c r="D98" s="558"/>
      <c r="E98" s="558"/>
      <c r="F98" s="558"/>
      <c r="G98" s="558"/>
      <c r="H98" s="558"/>
      <c r="I98" s="558"/>
      <c r="J98" s="558"/>
      <c r="K98" s="558"/>
      <c r="L98" s="558"/>
      <c r="M98" s="558"/>
      <c r="N98" s="559"/>
    </row>
  </sheetData>
  <sheetProtection algorithmName="SHA-512" hashValue="DKPr0geem7zO/FAbZEZbu7T0LllrdcalMrk0zbKgqHzrqX431L8Aq51w/cMFfuSCokpKtbPwKYMv098HHO8MXg==" saltValue="YigT/bvZIVgtKWoMjXFd7Q=="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030" priority="8">
      <formula>$D50="No"</formula>
    </cfRule>
  </conditionalFormatting>
  <conditionalFormatting sqref="C8:D87">
    <cfRule type="expression" dxfId="2029" priority="7">
      <formula>$D8="No"</formula>
    </cfRule>
  </conditionalFormatting>
  <conditionalFormatting sqref="J8 J18 J28 J49 J57 J65 J72 J77 J84">
    <cfRule type="cellIs" dxfId="2028" priority="39" operator="equal">
      <formula>"Significant Positive"</formula>
    </cfRule>
    <cfRule type="cellIs" dxfId="2027" priority="38" operator="equal">
      <formula>"Minor Positive"</formula>
    </cfRule>
    <cfRule type="cellIs" dxfId="2026" priority="37" operator="equal">
      <formula>"Neutral"</formula>
    </cfRule>
    <cfRule type="cellIs" dxfId="2025" priority="36" operator="equal">
      <formula>"Uncertain"</formula>
    </cfRule>
    <cfRule type="cellIs" dxfId="2024" priority="35" operator="equal">
      <formula>"Minor Negative"</formula>
    </cfRule>
    <cfRule type="cellIs" dxfId="2023" priority="34" operator="equal">
      <formula>"Significant Negative"</formula>
    </cfRule>
  </conditionalFormatting>
  <conditionalFormatting sqref="J20">
    <cfRule type="cellIs" dxfId="2022" priority="27" operator="equal">
      <formula>"Significant Positive"</formula>
    </cfRule>
    <cfRule type="cellIs" dxfId="2021" priority="26" operator="equal">
      <formula>"Minor Positive"</formula>
    </cfRule>
    <cfRule type="cellIs" dxfId="2020" priority="25" operator="equal">
      <formula>"Neutral"</formula>
    </cfRule>
    <cfRule type="cellIs" dxfId="2019" priority="24" operator="equal">
      <formula>"Uncertain"</formula>
    </cfRule>
    <cfRule type="cellIs" dxfId="2018" priority="23" operator="equal">
      <formula>"Minor Negative"</formula>
    </cfRule>
    <cfRule type="cellIs" dxfId="2017" priority="22" operator="equal">
      <formula>"Significant Negative"</formula>
    </cfRule>
  </conditionalFormatting>
  <conditionalFormatting sqref="J36">
    <cfRule type="cellIs" dxfId="2016" priority="16" operator="equal">
      <formula>"Significant Negative"</formula>
    </cfRule>
    <cfRule type="cellIs" dxfId="2015" priority="17" operator="equal">
      <formula>"Minor Negative"</formula>
    </cfRule>
    <cfRule type="cellIs" dxfId="2014" priority="18" operator="equal">
      <formula>"Uncertain"</formula>
    </cfRule>
    <cfRule type="cellIs" dxfId="2013" priority="19" operator="equal">
      <formula>"Neutral"</formula>
    </cfRule>
    <cfRule type="cellIs" dxfId="2012" priority="20" operator="equal">
      <formula>"Minor Positive"</formula>
    </cfRule>
    <cfRule type="cellIs" dxfId="2011" priority="21" operator="equal">
      <formula>"Significant Positive"</formula>
    </cfRule>
  </conditionalFormatting>
  <conditionalFormatting sqref="J42">
    <cfRule type="cellIs" dxfId="2010" priority="6" operator="equal">
      <formula>"Significant Positive"</formula>
    </cfRule>
    <cfRule type="cellIs" dxfId="2009" priority="5" operator="equal">
      <formula>"Minor Positive"</formula>
    </cfRule>
    <cfRule type="cellIs" dxfId="2008" priority="4" operator="equal">
      <formula>"Neutral"</formula>
    </cfRule>
    <cfRule type="cellIs" dxfId="2007" priority="3" operator="equal">
      <formula>"Uncertain"</formula>
    </cfRule>
    <cfRule type="cellIs" dxfId="2006" priority="2" operator="equal">
      <formula>"Minor Negative"</formula>
    </cfRule>
    <cfRule type="cellIs" dxfId="2005" priority="1" operator="equal">
      <formula>"Significant Negative"</formula>
    </cfRule>
  </conditionalFormatting>
  <conditionalFormatting sqref="J47">
    <cfRule type="cellIs" dxfId="2004" priority="28" operator="equal">
      <formula>"Significant Negative"</formula>
    </cfRule>
    <cfRule type="cellIs" dxfId="2003" priority="29" operator="equal">
      <formula>"Minor Negative"</formula>
    </cfRule>
    <cfRule type="cellIs" dxfId="2002" priority="30" operator="equal">
      <formula>"Uncertain"</formula>
    </cfRule>
    <cfRule type="cellIs" dxfId="2001" priority="31" operator="equal">
      <formula>"Neutral"</formula>
    </cfRule>
    <cfRule type="cellIs" dxfId="2000" priority="32" operator="equal">
      <formula>"Minor Positive"</formula>
    </cfRule>
    <cfRule type="cellIs" dxfId="1999" priority="33" operator="equal">
      <formula>"Significant Positive"</formula>
    </cfRule>
  </conditionalFormatting>
  <conditionalFormatting sqref="J54">
    <cfRule type="cellIs" dxfId="1998" priority="15" operator="equal">
      <formula>"Significant Positive"</formula>
    </cfRule>
    <cfRule type="cellIs" dxfId="1997" priority="14" operator="equal">
      <formula>"Minor Positive"</formula>
    </cfRule>
    <cfRule type="cellIs" dxfId="1996" priority="13" operator="equal">
      <formula>"Neutral"</formula>
    </cfRule>
    <cfRule type="cellIs" dxfId="1995" priority="12" operator="equal">
      <formula>"Uncertain"</formula>
    </cfRule>
    <cfRule type="cellIs" dxfId="1994" priority="11" operator="equal">
      <formula>"Minor Negative"</formula>
    </cfRule>
    <cfRule type="cellIs" dxfId="1993" priority="10" operator="equal">
      <formula>"Significant Negative"</formula>
    </cfRule>
  </conditionalFormatting>
  <pageMargins left="0.7" right="0.7" top="0.75" bottom="0.75" header="0.3" footer="0.3"/>
  <pageSetup orientation="portrait" horizontalDpi="4294967293" vertic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D1824-4F53-493A-A076-1B1D903C0CE5}">
  <sheetPr codeName="Sheet132"/>
  <dimension ref="A1:V98"/>
  <sheetViews>
    <sheetView showGridLines="0" zoomScaleNormal="100" workbookViewId="0">
      <selection activeCell="C1" sqref="C1:F1"/>
    </sheetView>
  </sheetViews>
  <sheetFormatPr defaultColWidth="8.54296875" defaultRowHeight="26" x14ac:dyDescent="0.6"/>
  <cols>
    <col min="1" max="1" width="51.632812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1.6328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20</v>
      </c>
      <c r="C1" s="393" t="s">
        <v>517</v>
      </c>
      <c r="D1" s="393"/>
      <c r="E1" s="393"/>
      <c r="F1" s="394"/>
      <c r="G1" s="227"/>
      <c r="I1" s="229"/>
      <c r="J1" s="128"/>
      <c r="K1" s="128"/>
    </row>
    <row r="2" spans="1:22" x14ac:dyDescent="0.6">
      <c r="A2" s="125" t="s">
        <v>21</v>
      </c>
      <c r="B2" s="129"/>
      <c r="C2" s="393" t="s">
        <v>492</v>
      </c>
      <c r="D2" s="393"/>
      <c r="E2" s="393"/>
      <c r="F2" s="394"/>
      <c r="I2" s="230"/>
      <c r="J2" s="130"/>
      <c r="K2" s="130"/>
    </row>
    <row r="3" spans="1:22" ht="71" customHeight="1" x14ac:dyDescent="0.6">
      <c r="A3" s="131" t="s">
        <v>22</v>
      </c>
      <c r="B3" s="132"/>
      <c r="C3" s="393" t="s">
        <v>518</v>
      </c>
      <c r="D3" s="393"/>
      <c r="E3" s="393"/>
      <c r="F3" s="394"/>
      <c r="I3" s="230"/>
      <c r="J3" s="130"/>
      <c r="K3" s="130"/>
    </row>
    <row r="4" spans="1:22" x14ac:dyDescent="0.6">
      <c r="A4" s="131" t="s">
        <v>23</v>
      </c>
      <c r="B4" s="133"/>
      <c r="C4" s="395" t="s">
        <v>459</v>
      </c>
      <c r="D4" s="395"/>
      <c r="E4" s="395"/>
      <c r="F4" s="396"/>
      <c r="I4" s="230"/>
      <c r="J4" s="130"/>
      <c r="K4" s="130"/>
    </row>
    <row r="5" spans="1:22" ht="26.5" thickBot="1" x14ac:dyDescent="0.65"/>
    <row r="6" spans="1:22" x14ac:dyDescent="0.6">
      <c r="A6" s="662" t="s">
        <v>24</v>
      </c>
      <c r="B6" s="663"/>
      <c r="C6" s="663"/>
      <c r="D6" s="180"/>
      <c r="E6" s="664" t="s">
        <v>25</v>
      </c>
      <c r="F6" s="664"/>
      <c r="G6" s="664"/>
      <c r="H6" s="664"/>
      <c r="I6" s="664"/>
      <c r="J6" s="664"/>
      <c r="K6" s="664"/>
      <c r="L6" s="664"/>
      <c r="M6" s="664"/>
      <c r="N6" s="665"/>
      <c r="R6" s="135"/>
      <c r="S6" s="135"/>
      <c r="T6" s="135"/>
      <c r="U6" s="135"/>
    </row>
    <row r="7" spans="1:22" ht="156.5" thickBot="1" x14ac:dyDescent="0.65">
      <c r="A7" s="181" t="s">
        <v>253</v>
      </c>
      <c r="B7" s="136" t="s">
        <v>27</v>
      </c>
      <c r="C7" s="136" t="s">
        <v>254</v>
      </c>
      <c r="D7" s="136" t="s">
        <v>255</v>
      </c>
      <c r="E7" s="137" t="s">
        <v>30</v>
      </c>
      <c r="F7" s="137" t="s">
        <v>31</v>
      </c>
      <c r="G7" s="226" t="s">
        <v>32</v>
      </c>
      <c r="H7" s="137" t="s">
        <v>33</v>
      </c>
      <c r="I7" s="226" t="s">
        <v>34</v>
      </c>
      <c r="J7" s="137" t="s">
        <v>35</v>
      </c>
      <c r="K7" s="137" t="s">
        <v>36</v>
      </c>
      <c r="L7" s="137" t="s">
        <v>37</v>
      </c>
      <c r="M7" s="137" t="s">
        <v>38</v>
      </c>
      <c r="N7" s="175"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494</v>
      </c>
      <c r="L8" s="475" t="s">
        <v>189</v>
      </c>
      <c r="M8" s="475"/>
      <c r="N8" s="66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76"/>
      <c r="N9" s="468"/>
      <c r="R9" s="141"/>
      <c r="S9" s="141"/>
      <c r="T9" s="141"/>
      <c r="U9" s="139"/>
    </row>
    <row r="10" spans="1:22" x14ac:dyDescent="0.6">
      <c r="A10" s="470"/>
      <c r="B10" s="503"/>
      <c r="C10" s="142" t="s">
        <v>259</v>
      </c>
      <c r="D10" s="142" t="s">
        <v>189</v>
      </c>
      <c r="E10" s="494"/>
      <c r="F10" s="494"/>
      <c r="G10" s="506"/>
      <c r="H10" s="494"/>
      <c r="I10" s="506"/>
      <c r="J10" s="476"/>
      <c r="K10" s="489"/>
      <c r="L10" s="476"/>
      <c r="M10" s="476"/>
      <c r="N10" s="468"/>
      <c r="R10" s="141"/>
      <c r="S10" s="141"/>
      <c r="T10" s="141"/>
    </row>
    <row r="11" spans="1:22" ht="52" x14ac:dyDescent="0.6">
      <c r="A11" s="470"/>
      <c r="B11" s="503"/>
      <c r="C11" s="142" t="s">
        <v>260</v>
      </c>
      <c r="D11" s="142" t="s">
        <v>189</v>
      </c>
      <c r="E11" s="494"/>
      <c r="F11" s="494"/>
      <c r="G11" s="506"/>
      <c r="H11" s="494"/>
      <c r="I11" s="506"/>
      <c r="J11" s="476"/>
      <c r="K11" s="489"/>
      <c r="L11" s="476"/>
      <c r="M11" s="476"/>
      <c r="N11" s="468"/>
      <c r="R11" s="141"/>
      <c r="S11" s="141"/>
      <c r="T11" s="141"/>
    </row>
    <row r="12" spans="1:22" ht="52" x14ac:dyDescent="0.6">
      <c r="A12" s="470"/>
      <c r="B12" s="503"/>
      <c r="C12" s="142" t="s">
        <v>261</v>
      </c>
      <c r="D12" s="142" t="s">
        <v>189</v>
      </c>
      <c r="E12" s="494"/>
      <c r="F12" s="494"/>
      <c r="G12" s="506"/>
      <c r="H12" s="494"/>
      <c r="I12" s="506"/>
      <c r="J12" s="476"/>
      <c r="K12" s="489"/>
      <c r="L12" s="476"/>
      <c r="M12" s="476"/>
      <c r="N12" s="468"/>
      <c r="R12" s="141"/>
      <c r="S12" s="141"/>
      <c r="T12" s="141"/>
    </row>
    <row r="13" spans="1:22" x14ac:dyDescent="0.6">
      <c r="A13" s="470"/>
      <c r="B13" s="503"/>
      <c r="C13" s="142" t="s">
        <v>262</v>
      </c>
      <c r="D13" s="142" t="s">
        <v>189</v>
      </c>
      <c r="E13" s="494"/>
      <c r="F13" s="494"/>
      <c r="G13" s="506"/>
      <c r="H13" s="494"/>
      <c r="I13" s="506"/>
      <c r="J13" s="476"/>
      <c r="K13" s="489"/>
      <c r="L13" s="476"/>
      <c r="M13" s="476"/>
      <c r="N13" s="468"/>
      <c r="R13" s="141"/>
      <c r="S13" s="141"/>
      <c r="T13" s="141"/>
    </row>
    <row r="14" spans="1:22" ht="78" x14ac:dyDescent="0.6">
      <c r="A14" s="470"/>
      <c r="B14" s="503"/>
      <c r="C14" s="142" t="s">
        <v>263</v>
      </c>
      <c r="D14" s="142" t="s">
        <v>189</v>
      </c>
      <c r="E14" s="494"/>
      <c r="F14" s="494"/>
      <c r="G14" s="506"/>
      <c r="H14" s="494"/>
      <c r="I14" s="506"/>
      <c r="J14" s="476"/>
      <c r="K14" s="489"/>
      <c r="L14" s="476"/>
      <c r="M14" s="476"/>
      <c r="N14" s="468"/>
      <c r="R14" s="141"/>
      <c r="S14" s="141"/>
      <c r="T14" s="141"/>
    </row>
    <row r="15" spans="1:22" ht="52" x14ac:dyDescent="0.6">
      <c r="A15" s="470"/>
      <c r="B15" s="503"/>
      <c r="C15" s="142" t="s">
        <v>264</v>
      </c>
      <c r="D15" s="142" t="s">
        <v>189</v>
      </c>
      <c r="E15" s="494"/>
      <c r="F15" s="494"/>
      <c r="G15" s="506"/>
      <c r="H15" s="494"/>
      <c r="I15" s="506"/>
      <c r="J15" s="476"/>
      <c r="K15" s="489"/>
      <c r="L15" s="476"/>
      <c r="M15" s="476"/>
      <c r="N15" s="468"/>
      <c r="R15" s="141"/>
      <c r="S15" s="141"/>
      <c r="T15" s="141"/>
    </row>
    <row r="16" spans="1:22" ht="78" x14ac:dyDescent="0.6">
      <c r="A16" s="470"/>
      <c r="B16" s="503"/>
      <c r="C16" s="142" t="s">
        <v>265</v>
      </c>
      <c r="D16" s="142" t="s">
        <v>189</v>
      </c>
      <c r="E16" s="494"/>
      <c r="F16" s="494"/>
      <c r="G16" s="506"/>
      <c r="H16" s="494"/>
      <c r="I16" s="506"/>
      <c r="J16" s="476"/>
      <c r="K16" s="489"/>
      <c r="L16" s="476"/>
      <c r="M16" s="476"/>
      <c r="N16" s="468"/>
      <c r="R16" s="141"/>
      <c r="S16" s="141"/>
      <c r="T16" s="141"/>
    </row>
    <row r="17" spans="1:22" ht="52.5" thickBot="1" x14ac:dyDescent="0.65">
      <c r="A17" s="517"/>
      <c r="B17" s="618"/>
      <c r="C17" s="165" t="s">
        <v>266</v>
      </c>
      <c r="D17" s="165" t="s">
        <v>189</v>
      </c>
      <c r="E17" s="619"/>
      <c r="F17" s="619"/>
      <c r="G17" s="620"/>
      <c r="H17" s="619"/>
      <c r="I17" s="620"/>
      <c r="J17" s="483"/>
      <c r="K17" s="490"/>
      <c r="L17" s="483"/>
      <c r="M17" s="483"/>
      <c r="N17" s="669"/>
      <c r="R17" s="141"/>
      <c r="S17" s="141"/>
      <c r="T17" s="141"/>
    </row>
    <row r="18" spans="1:22" ht="159.75" customHeight="1" x14ac:dyDescent="0.6">
      <c r="A18" s="511" t="s">
        <v>267</v>
      </c>
      <c r="B18" s="472" t="s">
        <v>102</v>
      </c>
      <c r="C18" s="140" t="s">
        <v>268</v>
      </c>
      <c r="D18" s="140" t="s">
        <v>189</v>
      </c>
      <c r="E18" s="475" t="s">
        <v>88</v>
      </c>
      <c r="F18" s="475" t="s">
        <v>88</v>
      </c>
      <c r="G18" s="477" t="s">
        <v>88</v>
      </c>
      <c r="H18" s="475" t="s">
        <v>88</v>
      </c>
      <c r="I18" s="477" t="s">
        <v>88</v>
      </c>
      <c r="J18" s="475" t="s">
        <v>120</v>
      </c>
      <c r="K18" s="499" t="s">
        <v>494</v>
      </c>
      <c r="L18" s="475" t="s">
        <v>189</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20.75" customHeight="1" thickBot="1" x14ac:dyDescent="0.65">
      <c r="A19" s="528"/>
      <c r="B19" s="474"/>
      <c r="C19" s="165" t="s">
        <v>269</v>
      </c>
      <c r="D19" s="165" t="s">
        <v>189</v>
      </c>
      <c r="E19" s="483"/>
      <c r="F19" s="483"/>
      <c r="G19" s="519"/>
      <c r="H19" s="483"/>
      <c r="I19" s="519"/>
      <c r="J19" s="483"/>
      <c r="K19" s="490"/>
      <c r="L19" s="483"/>
      <c r="M19" s="483"/>
      <c r="N19" s="569"/>
      <c r="R19" s="141"/>
      <c r="S19" s="141"/>
      <c r="T19" s="141"/>
    </row>
    <row r="20" spans="1:22" ht="156" x14ac:dyDescent="0.6">
      <c r="A20" s="469" t="s">
        <v>270</v>
      </c>
      <c r="B20" s="472" t="s">
        <v>103</v>
      </c>
      <c r="C20" s="144" t="s">
        <v>271</v>
      </c>
      <c r="D20" s="140" t="s">
        <v>185</v>
      </c>
      <c r="E20" s="475" t="s">
        <v>88</v>
      </c>
      <c r="F20" s="475" t="s">
        <v>88</v>
      </c>
      <c r="G20" s="477" t="s">
        <v>88</v>
      </c>
      <c r="H20" s="475" t="s">
        <v>88</v>
      </c>
      <c r="I20" s="573" t="s">
        <v>88</v>
      </c>
      <c r="J20" s="475" t="s">
        <v>120</v>
      </c>
      <c r="K20" s="499" t="s">
        <v>494</v>
      </c>
      <c r="L20" s="475" t="s">
        <v>189</v>
      </c>
      <c r="M20" s="475"/>
      <c r="N20" s="416"/>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52" x14ac:dyDescent="0.6">
      <c r="A21" s="470"/>
      <c r="B21" s="473"/>
      <c r="C21" s="145" t="s">
        <v>272</v>
      </c>
      <c r="D21" s="142" t="s">
        <v>189</v>
      </c>
      <c r="E21" s="476"/>
      <c r="F21" s="476"/>
      <c r="G21" s="478"/>
      <c r="H21" s="476"/>
      <c r="I21" s="571"/>
      <c r="J21" s="476"/>
      <c r="K21" s="489"/>
      <c r="L21" s="476"/>
      <c r="M21" s="476"/>
      <c r="N21" s="568"/>
      <c r="R21" s="141"/>
      <c r="S21" s="141"/>
      <c r="T21" s="141"/>
    </row>
    <row r="22" spans="1:22" ht="52" x14ac:dyDescent="0.6">
      <c r="A22" s="470"/>
      <c r="B22" s="473"/>
      <c r="C22" s="145" t="s">
        <v>273</v>
      </c>
      <c r="D22" s="142" t="s">
        <v>185</v>
      </c>
      <c r="E22" s="476"/>
      <c r="F22" s="476"/>
      <c r="G22" s="478"/>
      <c r="H22" s="476"/>
      <c r="I22" s="571"/>
      <c r="J22" s="476"/>
      <c r="K22" s="489"/>
      <c r="L22" s="476"/>
      <c r="M22" s="476"/>
      <c r="N22" s="568"/>
      <c r="R22" s="141"/>
      <c r="S22" s="141"/>
      <c r="T22" s="141"/>
    </row>
    <row r="23" spans="1:22" ht="52" x14ac:dyDescent="0.6">
      <c r="A23" s="470"/>
      <c r="B23" s="473"/>
      <c r="C23" s="145" t="s">
        <v>274</v>
      </c>
      <c r="D23" s="142" t="s">
        <v>189</v>
      </c>
      <c r="E23" s="476"/>
      <c r="F23" s="476"/>
      <c r="G23" s="478"/>
      <c r="H23" s="476"/>
      <c r="I23" s="571"/>
      <c r="J23" s="476"/>
      <c r="K23" s="489"/>
      <c r="L23" s="476"/>
      <c r="M23" s="476"/>
      <c r="N23" s="568"/>
      <c r="R23" s="141"/>
      <c r="S23" s="141"/>
      <c r="T23" s="141"/>
    </row>
    <row r="24" spans="1:22" ht="52" x14ac:dyDescent="0.6">
      <c r="A24" s="470"/>
      <c r="B24" s="473"/>
      <c r="C24" s="145" t="s">
        <v>275</v>
      </c>
      <c r="D24" s="142" t="s">
        <v>189</v>
      </c>
      <c r="E24" s="476"/>
      <c r="F24" s="476"/>
      <c r="G24" s="478"/>
      <c r="H24" s="476"/>
      <c r="I24" s="571"/>
      <c r="J24" s="476"/>
      <c r="K24" s="489"/>
      <c r="L24" s="476"/>
      <c r="M24" s="476"/>
      <c r="N24" s="568"/>
      <c r="R24" s="141"/>
      <c r="S24" s="141"/>
      <c r="T24" s="141"/>
    </row>
    <row r="25" spans="1:22" ht="104" x14ac:dyDescent="0.6">
      <c r="A25" s="470"/>
      <c r="B25" s="473"/>
      <c r="C25" s="145" t="s">
        <v>276</v>
      </c>
      <c r="D25" s="142" t="s">
        <v>185</v>
      </c>
      <c r="E25" s="476"/>
      <c r="F25" s="476"/>
      <c r="G25" s="478"/>
      <c r="H25" s="476"/>
      <c r="I25" s="571"/>
      <c r="J25" s="476"/>
      <c r="K25" s="489"/>
      <c r="L25" s="476"/>
      <c r="M25" s="476"/>
      <c r="N25" s="568"/>
      <c r="R25" s="141"/>
      <c r="S25" s="141"/>
      <c r="T25" s="141"/>
    </row>
    <row r="26" spans="1:22" ht="52" x14ac:dyDescent="0.6">
      <c r="A26" s="470"/>
      <c r="B26" s="473"/>
      <c r="C26" s="145" t="s">
        <v>277</v>
      </c>
      <c r="D26" s="142" t="s">
        <v>189</v>
      </c>
      <c r="E26" s="476"/>
      <c r="F26" s="476"/>
      <c r="G26" s="478"/>
      <c r="H26" s="476"/>
      <c r="I26" s="571"/>
      <c r="J26" s="476"/>
      <c r="K26" s="489"/>
      <c r="L26" s="476"/>
      <c r="M26" s="476"/>
      <c r="N26" s="568"/>
      <c r="R26" s="141"/>
      <c r="S26" s="141"/>
      <c r="T26" s="141"/>
    </row>
    <row r="27" spans="1:22" ht="78.5" thickBot="1" x14ac:dyDescent="0.65">
      <c r="A27" s="517"/>
      <c r="B27" s="474"/>
      <c r="C27" s="151" t="s">
        <v>278</v>
      </c>
      <c r="D27" s="165" t="s">
        <v>189</v>
      </c>
      <c r="E27" s="483"/>
      <c r="F27" s="483"/>
      <c r="G27" s="519"/>
      <c r="H27" s="483"/>
      <c r="I27" s="572"/>
      <c r="J27" s="483"/>
      <c r="K27" s="490"/>
      <c r="L27" s="483"/>
      <c r="M27" s="483"/>
      <c r="N27" s="569"/>
      <c r="R27" s="141"/>
      <c r="S27" s="141"/>
      <c r="T27" s="141"/>
    </row>
    <row r="28" spans="1:22" ht="78" customHeight="1" x14ac:dyDescent="0.6">
      <c r="A28" s="469" t="s">
        <v>279</v>
      </c>
      <c r="B28" s="472" t="s">
        <v>104</v>
      </c>
      <c r="C28" s="147" t="s">
        <v>280</v>
      </c>
      <c r="D28" s="144" t="s">
        <v>189</v>
      </c>
      <c r="E28" s="475" t="s">
        <v>88</v>
      </c>
      <c r="F28" s="475" t="s">
        <v>88</v>
      </c>
      <c r="G28" s="477" t="s">
        <v>88</v>
      </c>
      <c r="H28" s="475" t="s">
        <v>88</v>
      </c>
      <c r="I28" s="573" t="s">
        <v>88</v>
      </c>
      <c r="J28" s="475" t="s">
        <v>120</v>
      </c>
      <c r="K28" s="499" t="s">
        <v>494</v>
      </c>
      <c r="L28" s="475" t="s">
        <v>189</v>
      </c>
      <c r="M28" s="475"/>
      <c r="N28" s="416"/>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c>
    </row>
    <row r="29" spans="1:22" ht="78" x14ac:dyDescent="0.6">
      <c r="A29" s="470"/>
      <c r="B29" s="473"/>
      <c r="C29" s="148" t="s">
        <v>281</v>
      </c>
      <c r="D29" s="145" t="s">
        <v>185</v>
      </c>
      <c r="E29" s="476"/>
      <c r="F29" s="476"/>
      <c r="G29" s="478"/>
      <c r="H29" s="476"/>
      <c r="I29" s="571"/>
      <c r="J29" s="476"/>
      <c r="K29" s="489"/>
      <c r="L29" s="476"/>
      <c r="M29" s="476"/>
      <c r="N29" s="568"/>
      <c r="R29" s="141"/>
      <c r="S29" s="141"/>
      <c r="T29" s="141"/>
    </row>
    <row r="30" spans="1:22" ht="52" x14ac:dyDescent="0.6">
      <c r="A30" s="470"/>
      <c r="B30" s="473"/>
      <c r="C30" s="148" t="s">
        <v>282</v>
      </c>
      <c r="D30" s="145" t="s">
        <v>185</v>
      </c>
      <c r="E30" s="476"/>
      <c r="F30" s="476"/>
      <c r="G30" s="478"/>
      <c r="H30" s="476"/>
      <c r="I30" s="571"/>
      <c r="J30" s="476"/>
      <c r="K30" s="489"/>
      <c r="L30" s="476"/>
      <c r="M30" s="476"/>
      <c r="N30" s="568"/>
      <c r="R30" s="141"/>
      <c r="S30" s="141"/>
      <c r="T30" s="141"/>
    </row>
    <row r="31" spans="1:22" ht="52" x14ac:dyDescent="0.6">
      <c r="A31" s="470"/>
      <c r="B31" s="473"/>
      <c r="C31" s="148" t="s">
        <v>283</v>
      </c>
      <c r="D31" s="145" t="s">
        <v>189</v>
      </c>
      <c r="E31" s="476"/>
      <c r="F31" s="476"/>
      <c r="G31" s="478"/>
      <c r="H31" s="476"/>
      <c r="I31" s="571"/>
      <c r="J31" s="476"/>
      <c r="K31" s="489"/>
      <c r="L31" s="476"/>
      <c r="M31" s="476"/>
      <c r="N31" s="568"/>
      <c r="R31" s="141"/>
      <c r="S31" s="141"/>
      <c r="T31" s="141"/>
    </row>
    <row r="32" spans="1:22" ht="52" x14ac:dyDescent="0.6">
      <c r="A32" s="470"/>
      <c r="B32" s="473"/>
      <c r="C32" s="148" t="s">
        <v>284</v>
      </c>
      <c r="D32" s="145" t="s">
        <v>189</v>
      </c>
      <c r="E32" s="476"/>
      <c r="F32" s="476"/>
      <c r="G32" s="478"/>
      <c r="H32" s="476"/>
      <c r="I32" s="571"/>
      <c r="J32" s="476"/>
      <c r="K32" s="489"/>
      <c r="L32" s="476"/>
      <c r="M32" s="476"/>
      <c r="N32" s="568"/>
      <c r="R32" s="141"/>
      <c r="S32" s="141"/>
      <c r="T32" s="141"/>
    </row>
    <row r="33" spans="1:22" ht="26" customHeight="1" x14ac:dyDescent="0.6">
      <c r="A33" s="470"/>
      <c r="B33" s="473"/>
      <c r="C33" s="148" t="s">
        <v>285</v>
      </c>
      <c r="D33" s="145" t="s">
        <v>189</v>
      </c>
      <c r="E33" s="476"/>
      <c r="F33" s="476"/>
      <c r="G33" s="478"/>
      <c r="H33" s="476"/>
      <c r="I33" s="571"/>
      <c r="J33" s="476"/>
      <c r="K33" s="489"/>
      <c r="L33" s="476"/>
      <c r="M33" s="476"/>
      <c r="N33" s="568"/>
      <c r="R33" s="141"/>
      <c r="S33" s="141"/>
      <c r="T33" s="141"/>
    </row>
    <row r="34" spans="1:22" ht="52" x14ac:dyDescent="0.6">
      <c r="A34" s="470"/>
      <c r="B34" s="473"/>
      <c r="C34" s="148" t="s">
        <v>286</v>
      </c>
      <c r="D34" s="145" t="s">
        <v>189</v>
      </c>
      <c r="E34" s="476"/>
      <c r="F34" s="476"/>
      <c r="G34" s="478"/>
      <c r="H34" s="476"/>
      <c r="I34" s="571"/>
      <c r="J34" s="476"/>
      <c r="K34" s="489"/>
      <c r="L34" s="476"/>
      <c r="M34" s="476"/>
      <c r="N34" s="568"/>
      <c r="R34" s="141"/>
      <c r="S34" s="141"/>
      <c r="T34" s="141"/>
    </row>
    <row r="35" spans="1:22" ht="52.5" thickBot="1" x14ac:dyDescent="0.65">
      <c r="A35" s="517"/>
      <c r="B35" s="474"/>
      <c r="C35" s="149" t="s">
        <v>287</v>
      </c>
      <c r="D35" s="151" t="s">
        <v>189</v>
      </c>
      <c r="E35" s="483"/>
      <c r="F35" s="483"/>
      <c r="G35" s="519"/>
      <c r="H35" s="483"/>
      <c r="I35" s="572"/>
      <c r="J35" s="483"/>
      <c r="K35" s="490"/>
      <c r="L35" s="483"/>
      <c r="M35" s="483"/>
      <c r="N35" s="569"/>
      <c r="R35" s="141"/>
      <c r="S35" s="141"/>
      <c r="T35" s="141"/>
    </row>
    <row r="36" spans="1:22" ht="52" x14ac:dyDescent="0.6">
      <c r="A36" s="469" t="s">
        <v>288</v>
      </c>
      <c r="B36" s="472" t="s">
        <v>105</v>
      </c>
      <c r="C36" s="144" t="s">
        <v>289</v>
      </c>
      <c r="D36" s="144" t="s">
        <v>185</v>
      </c>
      <c r="E36" s="475" t="s">
        <v>353</v>
      </c>
      <c r="F36" s="475" t="s">
        <v>370</v>
      </c>
      <c r="G36" s="477" t="s">
        <v>358</v>
      </c>
      <c r="H36" s="475" t="s">
        <v>356</v>
      </c>
      <c r="I36" s="573" t="s">
        <v>357</v>
      </c>
      <c r="J36" s="475" t="s">
        <v>119</v>
      </c>
      <c r="K36" s="499" t="s">
        <v>766</v>
      </c>
      <c r="L36" s="475" t="s">
        <v>189</v>
      </c>
      <c r="M36" s="499"/>
      <c r="N36" s="439"/>
      <c r="R36" s="141" t="str">
        <f>IF(OR(J36='Drop downs'!$G$7,J36='Drop downs'!$G$5), B36&amp;": "&amp;K36&amp;CHAR(10),"")</f>
        <v/>
      </c>
      <c r="S36" s="141" t="str">
        <f>IF(J36='Drop downs'!$G$2,B36&amp;": "&amp;K36&amp;"
"," ")</f>
        <v xml:space="preserve"> </v>
      </c>
      <c r="T36" s="141" t="str">
        <f>IF(E36='Drop downs'!$B$6,B36&amp;": "&amp;K36&amp;"","")</f>
        <v/>
      </c>
      <c r="U36" s="126" t="str">
        <f>IF(M36&gt;0,B36&amp;":"&amp;M36&amp;"
","")</f>
        <v/>
      </c>
      <c r="V36" s="126" t="str">
        <f>IF(N36&gt;0,B36&amp;":"&amp;N36&amp;"
","")</f>
        <v/>
      </c>
    </row>
    <row r="37" spans="1:22" ht="112.5" customHeight="1" x14ac:dyDescent="0.6">
      <c r="A37" s="470"/>
      <c r="B37" s="473"/>
      <c r="C37" s="145" t="s">
        <v>290</v>
      </c>
      <c r="D37" s="145" t="s">
        <v>185</v>
      </c>
      <c r="E37" s="476"/>
      <c r="F37" s="476"/>
      <c r="G37" s="478"/>
      <c r="H37" s="476"/>
      <c r="I37" s="571"/>
      <c r="J37" s="476"/>
      <c r="K37" s="489"/>
      <c r="L37" s="476"/>
      <c r="M37" s="489"/>
      <c r="N37" s="566"/>
      <c r="R37" s="141"/>
      <c r="S37" s="141"/>
      <c r="T37" s="141"/>
    </row>
    <row r="38" spans="1:22" ht="99" customHeight="1" x14ac:dyDescent="0.6">
      <c r="A38" s="470"/>
      <c r="B38" s="473"/>
      <c r="C38" s="145" t="s">
        <v>291</v>
      </c>
      <c r="D38" s="145" t="s">
        <v>185</v>
      </c>
      <c r="E38" s="476"/>
      <c r="F38" s="476"/>
      <c r="G38" s="478"/>
      <c r="H38" s="476"/>
      <c r="I38" s="571"/>
      <c r="J38" s="476"/>
      <c r="K38" s="489"/>
      <c r="L38" s="476"/>
      <c r="M38" s="489"/>
      <c r="N38" s="566"/>
      <c r="R38" s="141"/>
      <c r="S38" s="141"/>
      <c r="T38" s="141"/>
    </row>
    <row r="39" spans="1:22" ht="78" x14ac:dyDescent="0.6">
      <c r="A39" s="470"/>
      <c r="B39" s="473"/>
      <c r="C39" s="145" t="s">
        <v>292</v>
      </c>
      <c r="D39" s="145" t="s">
        <v>185</v>
      </c>
      <c r="E39" s="476"/>
      <c r="F39" s="476"/>
      <c r="G39" s="478"/>
      <c r="H39" s="476"/>
      <c r="I39" s="571"/>
      <c r="J39" s="476"/>
      <c r="K39" s="489"/>
      <c r="L39" s="476"/>
      <c r="M39" s="489"/>
      <c r="N39" s="566"/>
      <c r="R39" s="141"/>
      <c r="S39" s="141"/>
      <c r="T39" s="141"/>
    </row>
    <row r="40" spans="1:22" ht="104" x14ac:dyDescent="0.6">
      <c r="A40" s="470"/>
      <c r="B40" s="473"/>
      <c r="C40" s="145" t="s">
        <v>293</v>
      </c>
      <c r="D40" s="145" t="s">
        <v>185</v>
      </c>
      <c r="E40" s="476"/>
      <c r="F40" s="476"/>
      <c r="G40" s="478"/>
      <c r="H40" s="476"/>
      <c r="I40" s="571"/>
      <c r="J40" s="476"/>
      <c r="K40" s="489"/>
      <c r="L40" s="476"/>
      <c r="M40" s="489"/>
      <c r="N40" s="566"/>
      <c r="R40" s="141"/>
      <c r="S40" s="141"/>
      <c r="T40" s="141"/>
    </row>
    <row r="41" spans="1:22" ht="78.5" thickBot="1" x14ac:dyDescent="0.65">
      <c r="A41" s="517"/>
      <c r="B41" s="474"/>
      <c r="C41" s="151" t="s">
        <v>294</v>
      </c>
      <c r="D41" s="151" t="s">
        <v>185</v>
      </c>
      <c r="E41" s="483"/>
      <c r="F41" s="483"/>
      <c r="G41" s="519"/>
      <c r="H41" s="483"/>
      <c r="I41" s="572"/>
      <c r="J41" s="483"/>
      <c r="K41" s="490"/>
      <c r="L41" s="483"/>
      <c r="M41" s="490"/>
      <c r="N41" s="567"/>
      <c r="R41" s="141"/>
      <c r="S41" s="141"/>
      <c r="T41" s="141"/>
    </row>
    <row r="42" spans="1:22" ht="78" x14ac:dyDescent="0.6">
      <c r="A42" s="469" t="s">
        <v>295</v>
      </c>
      <c r="B42" s="472" t="s">
        <v>106</v>
      </c>
      <c r="C42" s="144" t="s">
        <v>296</v>
      </c>
      <c r="D42" s="144" t="s">
        <v>185</v>
      </c>
      <c r="E42" s="475" t="s">
        <v>88</v>
      </c>
      <c r="F42" s="475" t="s">
        <v>88</v>
      </c>
      <c r="G42" s="477" t="s">
        <v>88</v>
      </c>
      <c r="H42" s="475" t="s">
        <v>88</v>
      </c>
      <c r="I42" s="573" t="s">
        <v>88</v>
      </c>
      <c r="J42" s="475" t="s">
        <v>120</v>
      </c>
      <c r="K42" s="499" t="s">
        <v>494</v>
      </c>
      <c r="L42" s="475" t="s">
        <v>189</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52" x14ac:dyDescent="0.6">
      <c r="A43" s="470"/>
      <c r="B43" s="473"/>
      <c r="C43" s="145" t="s">
        <v>297</v>
      </c>
      <c r="D43" s="145" t="s">
        <v>185</v>
      </c>
      <c r="E43" s="476"/>
      <c r="F43" s="476"/>
      <c r="G43" s="478"/>
      <c r="H43" s="476"/>
      <c r="I43" s="571"/>
      <c r="J43" s="476"/>
      <c r="K43" s="489"/>
      <c r="L43" s="476"/>
      <c r="M43" s="489"/>
      <c r="N43" s="566"/>
      <c r="R43" s="141"/>
      <c r="S43" s="141"/>
      <c r="T43" s="141"/>
    </row>
    <row r="44" spans="1:22" ht="52" x14ac:dyDescent="0.6">
      <c r="A44" s="470"/>
      <c r="B44" s="473"/>
      <c r="C44" s="145" t="s">
        <v>298</v>
      </c>
      <c r="D44" s="145" t="s">
        <v>189</v>
      </c>
      <c r="E44" s="476"/>
      <c r="F44" s="476"/>
      <c r="G44" s="478"/>
      <c r="H44" s="476"/>
      <c r="I44" s="571"/>
      <c r="J44" s="476"/>
      <c r="K44" s="489"/>
      <c r="L44" s="476"/>
      <c r="M44" s="489"/>
      <c r="N44" s="566"/>
      <c r="R44" s="141"/>
      <c r="S44" s="141"/>
      <c r="T44" s="141"/>
    </row>
    <row r="45" spans="1:22" ht="52" x14ac:dyDescent="0.6">
      <c r="A45" s="470"/>
      <c r="B45" s="473"/>
      <c r="C45" s="145" t="s">
        <v>299</v>
      </c>
      <c r="D45" s="145" t="s">
        <v>189</v>
      </c>
      <c r="E45" s="476"/>
      <c r="F45" s="476"/>
      <c r="G45" s="478"/>
      <c r="H45" s="476"/>
      <c r="I45" s="571"/>
      <c r="J45" s="476"/>
      <c r="K45" s="489"/>
      <c r="L45" s="476"/>
      <c r="M45" s="489"/>
      <c r="N45" s="566"/>
      <c r="R45" s="141"/>
      <c r="S45" s="141"/>
      <c r="T45" s="141"/>
    </row>
    <row r="46" spans="1:22" ht="78.5" thickBot="1" x14ac:dyDescent="0.65">
      <c r="A46" s="517"/>
      <c r="B46" s="474"/>
      <c r="C46" s="151" t="s">
        <v>300</v>
      </c>
      <c r="D46" s="151" t="s">
        <v>189</v>
      </c>
      <c r="E46" s="483"/>
      <c r="F46" s="483"/>
      <c r="G46" s="519"/>
      <c r="H46" s="483"/>
      <c r="I46" s="572"/>
      <c r="J46" s="483"/>
      <c r="K46" s="490"/>
      <c r="L46" s="483"/>
      <c r="M46" s="490"/>
      <c r="N46" s="567"/>
      <c r="R46" s="141"/>
      <c r="S46" s="141"/>
      <c r="T46" s="141"/>
    </row>
    <row r="47" spans="1:22" ht="201.75" customHeight="1"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94.25" customHeight="1" thickBot="1" x14ac:dyDescent="0.65">
      <c r="A48" s="517"/>
      <c r="B48" s="474"/>
      <c r="C48" s="151" t="s">
        <v>303</v>
      </c>
      <c r="D48" s="151" t="s">
        <v>189</v>
      </c>
      <c r="E48" s="483"/>
      <c r="F48" s="483"/>
      <c r="G48" s="519"/>
      <c r="H48" s="483"/>
      <c r="I48" s="519"/>
      <c r="J48" s="483"/>
      <c r="K48" s="490"/>
      <c r="L48" s="483"/>
      <c r="M48" s="490"/>
      <c r="N48" s="567"/>
      <c r="R48" s="141"/>
      <c r="S48" s="141"/>
      <c r="T48" s="141"/>
    </row>
    <row r="49" spans="1:22" ht="126" customHeight="1" x14ac:dyDescent="0.6">
      <c r="A49" s="469" t="s">
        <v>304</v>
      </c>
      <c r="B49" s="472" t="s">
        <v>108</v>
      </c>
      <c r="C49" s="140" t="s">
        <v>305</v>
      </c>
      <c r="D49" s="140" t="s">
        <v>189</v>
      </c>
      <c r="E49" s="475" t="s">
        <v>88</v>
      </c>
      <c r="F49" s="475" t="s">
        <v>88</v>
      </c>
      <c r="G49" s="477" t="s">
        <v>88</v>
      </c>
      <c r="H49" s="475" t="s">
        <v>88</v>
      </c>
      <c r="I49" s="573" t="s">
        <v>88</v>
      </c>
      <c r="J49" s="475" t="s">
        <v>120</v>
      </c>
      <c r="K49" s="499" t="s">
        <v>494</v>
      </c>
      <c r="L49" s="475" t="s">
        <v>189</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91.5" customHeight="1" x14ac:dyDescent="0.6">
      <c r="A50" s="470"/>
      <c r="B50" s="473"/>
      <c r="C50" s="142" t="s">
        <v>306</v>
      </c>
      <c r="D50" s="142" t="s">
        <v>185</v>
      </c>
      <c r="E50" s="476"/>
      <c r="F50" s="476"/>
      <c r="G50" s="478"/>
      <c r="H50" s="476"/>
      <c r="I50" s="571"/>
      <c r="J50" s="476"/>
      <c r="K50" s="489"/>
      <c r="L50" s="476"/>
      <c r="M50" s="489"/>
      <c r="N50" s="566"/>
      <c r="R50" s="141"/>
      <c r="S50" s="141"/>
      <c r="T50" s="141"/>
    </row>
    <row r="51" spans="1:22" ht="117.75" customHeight="1" x14ac:dyDescent="0.6">
      <c r="A51" s="470"/>
      <c r="B51" s="473"/>
      <c r="C51" s="152" t="s">
        <v>307</v>
      </c>
      <c r="D51" s="142" t="s">
        <v>185</v>
      </c>
      <c r="E51" s="476"/>
      <c r="F51" s="476"/>
      <c r="G51" s="478"/>
      <c r="H51" s="476"/>
      <c r="I51" s="571"/>
      <c r="J51" s="476"/>
      <c r="K51" s="489"/>
      <c r="L51" s="476"/>
      <c r="M51" s="489"/>
      <c r="N51" s="566"/>
      <c r="R51" s="141"/>
      <c r="S51" s="141"/>
      <c r="T51" s="141"/>
    </row>
    <row r="52" spans="1:22" ht="104.25" customHeight="1" x14ac:dyDescent="0.6">
      <c r="A52" s="470"/>
      <c r="B52" s="473"/>
      <c r="C52" s="142" t="s">
        <v>308</v>
      </c>
      <c r="D52" s="142" t="s">
        <v>189</v>
      </c>
      <c r="E52" s="476"/>
      <c r="F52" s="476"/>
      <c r="G52" s="478"/>
      <c r="H52" s="476"/>
      <c r="I52" s="571"/>
      <c r="J52" s="476"/>
      <c r="K52" s="489"/>
      <c r="L52" s="476"/>
      <c r="M52" s="489"/>
      <c r="N52" s="566"/>
      <c r="R52" s="141"/>
      <c r="S52" s="141"/>
      <c r="T52" s="141"/>
    </row>
    <row r="53" spans="1:22" ht="174.75" customHeight="1" thickBot="1" x14ac:dyDescent="0.65">
      <c r="A53" s="517"/>
      <c r="B53" s="474"/>
      <c r="C53" s="165" t="s">
        <v>309</v>
      </c>
      <c r="D53" s="165" t="s">
        <v>185</v>
      </c>
      <c r="E53" s="483"/>
      <c r="F53" s="483"/>
      <c r="G53" s="519"/>
      <c r="H53" s="483"/>
      <c r="I53" s="572"/>
      <c r="J53" s="483"/>
      <c r="K53" s="490"/>
      <c r="L53" s="483"/>
      <c r="M53" s="490"/>
      <c r="N53" s="567"/>
      <c r="R53" s="141"/>
      <c r="S53" s="141"/>
      <c r="T53" s="141"/>
    </row>
    <row r="54" spans="1:22" ht="102.75" customHeight="1" x14ac:dyDescent="0.6">
      <c r="A54" s="469" t="s">
        <v>310</v>
      </c>
      <c r="B54" s="472" t="s">
        <v>109</v>
      </c>
      <c r="C54" s="153" t="s">
        <v>311</v>
      </c>
      <c r="D54" s="140" t="s">
        <v>189</v>
      </c>
      <c r="E54" s="475" t="s">
        <v>88</v>
      </c>
      <c r="F54" s="475" t="s">
        <v>88</v>
      </c>
      <c r="G54" s="477" t="s">
        <v>88</v>
      </c>
      <c r="H54" s="475" t="s">
        <v>88</v>
      </c>
      <c r="I54" s="477" t="s">
        <v>88</v>
      </c>
      <c r="J54" s="475" t="s">
        <v>120</v>
      </c>
      <c r="K54" s="499" t="s">
        <v>494</v>
      </c>
      <c r="L54" s="475" t="s">
        <v>189</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95.25" customHeight="1" x14ac:dyDescent="0.6">
      <c r="A55" s="470"/>
      <c r="B55" s="473"/>
      <c r="C55" s="154" t="s">
        <v>312</v>
      </c>
      <c r="D55" s="142" t="s">
        <v>189</v>
      </c>
      <c r="E55" s="476"/>
      <c r="F55" s="476"/>
      <c r="G55" s="478"/>
      <c r="H55" s="476"/>
      <c r="I55" s="478"/>
      <c r="J55" s="476"/>
      <c r="K55" s="489"/>
      <c r="L55" s="476"/>
      <c r="M55" s="489"/>
      <c r="N55" s="566"/>
      <c r="R55" s="141"/>
      <c r="S55" s="141"/>
      <c r="T55" s="141"/>
    </row>
    <row r="56" spans="1:22" ht="134.25" customHeight="1" thickBot="1" x14ac:dyDescent="0.65">
      <c r="A56" s="517"/>
      <c r="B56" s="474"/>
      <c r="C56" s="160" t="s">
        <v>313</v>
      </c>
      <c r="D56" s="165" t="s">
        <v>189</v>
      </c>
      <c r="E56" s="483"/>
      <c r="F56" s="483"/>
      <c r="G56" s="519"/>
      <c r="H56" s="483"/>
      <c r="I56" s="519"/>
      <c r="J56" s="483"/>
      <c r="K56" s="490"/>
      <c r="L56" s="483"/>
      <c r="M56" s="490"/>
      <c r="N56" s="567"/>
      <c r="R56" s="141"/>
      <c r="S56" s="141"/>
      <c r="T56" s="141"/>
    </row>
    <row r="57" spans="1:22" x14ac:dyDescent="0.6">
      <c r="A57" s="469" t="s">
        <v>314</v>
      </c>
      <c r="B57" s="472" t="s">
        <v>110</v>
      </c>
      <c r="C57" s="140" t="s">
        <v>315</v>
      </c>
      <c r="D57" s="140" t="s">
        <v>189</v>
      </c>
      <c r="E57" s="475" t="s">
        <v>353</v>
      </c>
      <c r="F57" s="475" t="s">
        <v>370</v>
      </c>
      <c r="G57" s="477" t="s">
        <v>427</v>
      </c>
      <c r="H57" s="475" t="s">
        <v>429</v>
      </c>
      <c r="I57" s="573" t="s">
        <v>457</v>
      </c>
      <c r="J57" s="475" t="s">
        <v>119</v>
      </c>
      <c r="K57" s="499" t="s">
        <v>958</v>
      </c>
      <c r="L57" s="475" t="s">
        <v>185</v>
      </c>
      <c r="M57" s="499"/>
      <c r="N57" s="439" t="s">
        <v>519</v>
      </c>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xml:space="preserve">IIA10:To further enhance the potential positive effect identified, the expansion of criterion 3e to consider connections with adjoining sites or expansion of existing GI on those could help to increase the network of habitats within the Borough. 
</v>
      </c>
    </row>
    <row r="58" spans="1:22" ht="52" x14ac:dyDescent="0.6">
      <c r="A58" s="470"/>
      <c r="B58" s="473"/>
      <c r="C58" s="142" t="s">
        <v>316</v>
      </c>
      <c r="D58" s="142" t="s">
        <v>189</v>
      </c>
      <c r="E58" s="476"/>
      <c r="F58" s="476"/>
      <c r="G58" s="478"/>
      <c r="H58" s="476"/>
      <c r="I58" s="571"/>
      <c r="J58" s="476"/>
      <c r="K58" s="489"/>
      <c r="L58" s="476"/>
      <c r="M58" s="489"/>
      <c r="N58" s="566"/>
      <c r="R58" s="141"/>
      <c r="S58" s="141"/>
      <c r="T58" s="141"/>
    </row>
    <row r="59" spans="1:22" ht="52" x14ac:dyDescent="0.6">
      <c r="A59" s="470"/>
      <c r="B59" s="473"/>
      <c r="C59" s="142" t="s">
        <v>317</v>
      </c>
      <c r="D59" s="142" t="s">
        <v>185</v>
      </c>
      <c r="E59" s="476"/>
      <c r="F59" s="476"/>
      <c r="G59" s="478"/>
      <c r="H59" s="476"/>
      <c r="I59" s="571"/>
      <c r="J59" s="476"/>
      <c r="K59" s="489"/>
      <c r="L59" s="476"/>
      <c r="M59" s="489"/>
      <c r="N59" s="566"/>
      <c r="R59" s="141"/>
      <c r="S59" s="141"/>
      <c r="T59" s="141"/>
    </row>
    <row r="60" spans="1:22" ht="52" x14ac:dyDescent="0.6">
      <c r="A60" s="470"/>
      <c r="B60" s="473"/>
      <c r="C60" s="142" t="s">
        <v>318</v>
      </c>
      <c r="D60" s="142" t="s">
        <v>189</v>
      </c>
      <c r="E60" s="476"/>
      <c r="F60" s="476"/>
      <c r="G60" s="478"/>
      <c r="H60" s="476"/>
      <c r="I60" s="571"/>
      <c r="J60" s="476"/>
      <c r="K60" s="489"/>
      <c r="L60" s="476"/>
      <c r="M60" s="489"/>
      <c r="N60" s="566"/>
      <c r="R60" s="141"/>
      <c r="S60" s="141"/>
      <c r="T60" s="141"/>
    </row>
    <row r="61" spans="1:22" x14ac:dyDescent="0.6">
      <c r="A61" s="470"/>
      <c r="B61" s="473"/>
      <c r="C61" s="142" t="s">
        <v>319</v>
      </c>
      <c r="D61" s="142" t="s">
        <v>185</v>
      </c>
      <c r="E61" s="476"/>
      <c r="F61" s="476"/>
      <c r="G61" s="478"/>
      <c r="H61" s="476"/>
      <c r="I61" s="571"/>
      <c r="J61" s="476"/>
      <c r="K61" s="489"/>
      <c r="L61" s="476"/>
      <c r="M61" s="489"/>
      <c r="N61" s="566"/>
      <c r="R61" s="141"/>
      <c r="S61" s="141"/>
      <c r="T61" s="141"/>
    </row>
    <row r="62" spans="1:22" x14ac:dyDescent="0.6">
      <c r="A62" s="470"/>
      <c r="B62" s="473"/>
      <c r="C62" s="142" t="s">
        <v>320</v>
      </c>
      <c r="D62" s="142" t="s">
        <v>189</v>
      </c>
      <c r="E62" s="476"/>
      <c r="F62" s="476"/>
      <c r="G62" s="478"/>
      <c r="H62" s="476"/>
      <c r="I62" s="571"/>
      <c r="J62" s="476"/>
      <c r="K62" s="489"/>
      <c r="L62" s="476"/>
      <c r="M62" s="489"/>
      <c r="N62" s="566"/>
      <c r="R62" s="141"/>
      <c r="S62" s="141"/>
      <c r="T62" s="141"/>
    </row>
    <row r="63" spans="1:22" ht="78" x14ac:dyDescent="0.6">
      <c r="A63" s="470"/>
      <c r="B63" s="473"/>
      <c r="C63" s="142" t="s">
        <v>321</v>
      </c>
      <c r="D63" s="142" t="s">
        <v>185</v>
      </c>
      <c r="E63" s="476"/>
      <c r="F63" s="476"/>
      <c r="G63" s="478"/>
      <c r="H63" s="476"/>
      <c r="I63" s="571"/>
      <c r="J63" s="476"/>
      <c r="K63" s="489"/>
      <c r="L63" s="476"/>
      <c r="M63" s="489"/>
      <c r="N63" s="566"/>
      <c r="R63" s="141"/>
      <c r="S63" s="141"/>
      <c r="T63" s="141"/>
    </row>
    <row r="64" spans="1:22" ht="26.5" thickBot="1" x14ac:dyDescent="0.65">
      <c r="A64" s="517"/>
      <c r="B64" s="474"/>
      <c r="C64" s="165" t="s">
        <v>322</v>
      </c>
      <c r="D64" s="165" t="s">
        <v>189</v>
      </c>
      <c r="E64" s="483"/>
      <c r="F64" s="483"/>
      <c r="G64" s="519"/>
      <c r="H64" s="483"/>
      <c r="I64" s="572"/>
      <c r="J64" s="483"/>
      <c r="K64" s="490"/>
      <c r="L64" s="483"/>
      <c r="M64" s="490"/>
      <c r="N64" s="567"/>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47.25" customHeight="1" x14ac:dyDescent="0.6">
      <c r="A66" s="470"/>
      <c r="B66" s="473"/>
      <c r="C66" s="148" t="s">
        <v>325</v>
      </c>
      <c r="D66" s="142" t="s">
        <v>189</v>
      </c>
      <c r="E66" s="476"/>
      <c r="F66" s="476"/>
      <c r="G66" s="478"/>
      <c r="H66" s="476"/>
      <c r="I66" s="478"/>
      <c r="J66" s="476"/>
      <c r="K66" s="489"/>
      <c r="L66" s="476"/>
      <c r="M66" s="489"/>
      <c r="N66" s="566"/>
      <c r="R66" s="141"/>
      <c r="S66" s="141"/>
      <c r="T66" s="141"/>
    </row>
    <row r="67" spans="1:22" ht="104" x14ac:dyDescent="0.6">
      <c r="A67" s="470"/>
      <c r="B67" s="473"/>
      <c r="C67" s="148" t="s">
        <v>326</v>
      </c>
      <c r="D67" s="142" t="s">
        <v>189</v>
      </c>
      <c r="E67" s="476"/>
      <c r="F67" s="476"/>
      <c r="G67" s="478"/>
      <c r="H67" s="476"/>
      <c r="I67" s="478"/>
      <c r="J67" s="476"/>
      <c r="K67" s="489"/>
      <c r="L67" s="476"/>
      <c r="M67" s="489"/>
      <c r="N67" s="566"/>
      <c r="R67" s="141"/>
      <c r="S67" s="141"/>
      <c r="T67" s="141"/>
    </row>
    <row r="68" spans="1:22" ht="52" x14ac:dyDescent="0.6">
      <c r="A68" s="470"/>
      <c r="B68" s="473"/>
      <c r="C68" s="148" t="s">
        <v>327</v>
      </c>
      <c r="D68" s="142" t="s">
        <v>189</v>
      </c>
      <c r="E68" s="476"/>
      <c r="F68" s="476"/>
      <c r="G68" s="478"/>
      <c r="H68" s="476"/>
      <c r="I68" s="478"/>
      <c r="J68" s="476"/>
      <c r="K68" s="489"/>
      <c r="L68" s="476"/>
      <c r="M68" s="489"/>
      <c r="N68" s="566"/>
      <c r="R68" s="141"/>
      <c r="S68" s="141"/>
      <c r="T68" s="141"/>
    </row>
    <row r="69" spans="1:22" x14ac:dyDescent="0.6">
      <c r="A69" s="470"/>
      <c r="B69" s="473"/>
      <c r="C69" s="148" t="s">
        <v>846</v>
      </c>
      <c r="D69" s="142" t="s">
        <v>189</v>
      </c>
      <c r="E69" s="476"/>
      <c r="F69" s="476"/>
      <c r="G69" s="478"/>
      <c r="H69" s="476"/>
      <c r="I69" s="478"/>
      <c r="J69" s="476"/>
      <c r="K69" s="489"/>
      <c r="L69" s="476"/>
      <c r="M69" s="489"/>
      <c r="N69" s="566"/>
      <c r="R69" s="141"/>
      <c r="S69" s="141"/>
      <c r="T69" s="141"/>
    </row>
    <row r="70" spans="1:22" x14ac:dyDescent="0.6">
      <c r="A70" s="470"/>
      <c r="B70" s="473"/>
      <c r="C70" s="148" t="s">
        <v>329</v>
      </c>
      <c r="D70" s="142" t="s">
        <v>189</v>
      </c>
      <c r="E70" s="476"/>
      <c r="F70" s="476"/>
      <c r="G70" s="478"/>
      <c r="H70" s="476"/>
      <c r="I70" s="478"/>
      <c r="J70" s="476"/>
      <c r="K70" s="489"/>
      <c r="L70" s="476"/>
      <c r="M70" s="489"/>
      <c r="N70" s="566"/>
      <c r="R70" s="141"/>
      <c r="S70" s="141"/>
      <c r="T70" s="141"/>
    </row>
    <row r="71" spans="1:22" ht="52.5" thickBot="1" x14ac:dyDescent="0.65">
      <c r="A71" s="517"/>
      <c r="B71" s="474"/>
      <c r="C71" s="149" t="s">
        <v>330</v>
      </c>
      <c r="D71" s="165" t="s">
        <v>189</v>
      </c>
      <c r="E71" s="483"/>
      <c r="F71" s="483"/>
      <c r="G71" s="519"/>
      <c r="H71" s="483"/>
      <c r="I71" s="519"/>
      <c r="J71" s="483"/>
      <c r="K71" s="490"/>
      <c r="L71" s="483"/>
      <c r="M71" s="490"/>
      <c r="N71" s="567"/>
      <c r="R71" s="141"/>
      <c r="S71" s="141"/>
      <c r="T71" s="141"/>
    </row>
    <row r="72" spans="1:22" ht="52" x14ac:dyDescent="0.6">
      <c r="A72" s="469" t="s">
        <v>331</v>
      </c>
      <c r="B72" s="472" t="s">
        <v>112</v>
      </c>
      <c r="C72" s="147" t="s">
        <v>332</v>
      </c>
      <c r="D72" s="140" t="s">
        <v>185</v>
      </c>
      <c r="E72" s="475" t="s">
        <v>353</v>
      </c>
      <c r="F72" s="475" t="s">
        <v>370</v>
      </c>
      <c r="G72" s="477" t="s">
        <v>427</v>
      </c>
      <c r="H72" s="475" t="s">
        <v>356</v>
      </c>
      <c r="I72" s="573" t="s">
        <v>357</v>
      </c>
      <c r="J72" s="475" t="s">
        <v>119</v>
      </c>
      <c r="K72" s="532" t="s">
        <v>520</v>
      </c>
      <c r="L72" s="475" t="s">
        <v>189</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71.25" customHeight="1" x14ac:dyDescent="0.6">
      <c r="A73" s="470"/>
      <c r="B73" s="473"/>
      <c r="C73" s="148" t="s">
        <v>333</v>
      </c>
      <c r="D73" s="142" t="s">
        <v>185</v>
      </c>
      <c r="E73" s="476"/>
      <c r="F73" s="476"/>
      <c r="G73" s="478"/>
      <c r="H73" s="476"/>
      <c r="I73" s="571"/>
      <c r="J73" s="476"/>
      <c r="K73" s="530"/>
      <c r="L73" s="476"/>
      <c r="M73" s="489"/>
      <c r="N73" s="566"/>
      <c r="R73" s="141"/>
      <c r="S73" s="141"/>
      <c r="T73" s="141"/>
    </row>
    <row r="74" spans="1:22" ht="52" x14ac:dyDescent="0.6">
      <c r="A74" s="470"/>
      <c r="B74" s="473"/>
      <c r="C74" s="148" t="s">
        <v>334</v>
      </c>
      <c r="D74" s="142" t="s">
        <v>189</v>
      </c>
      <c r="E74" s="476"/>
      <c r="F74" s="476"/>
      <c r="G74" s="478"/>
      <c r="H74" s="476"/>
      <c r="I74" s="571"/>
      <c r="J74" s="476"/>
      <c r="K74" s="530"/>
      <c r="L74" s="476"/>
      <c r="M74" s="489"/>
      <c r="N74" s="566"/>
      <c r="R74" s="141"/>
      <c r="S74" s="141"/>
      <c r="T74" s="141"/>
    </row>
    <row r="75" spans="1:22" ht="99" customHeight="1" x14ac:dyDescent="0.6">
      <c r="A75" s="470"/>
      <c r="B75" s="473"/>
      <c r="C75" s="148" t="s">
        <v>335</v>
      </c>
      <c r="D75" s="142" t="s">
        <v>189</v>
      </c>
      <c r="E75" s="476"/>
      <c r="F75" s="476"/>
      <c r="G75" s="478"/>
      <c r="H75" s="476"/>
      <c r="I75" s="571"/>
      <c r="J75" s="476"/>
      <c r="K75" s="530"/>
      <c r="L75" s="476"/>
      <c r="M75" s="489"/>
      <c r="N75" s="566"/>
      <c r="R75" s="141"/>
      <c r="S75" s="141"/>
      <c r="T75" s="141"/>
    </row>
    <row r="76" spans="1:22" ht="26.5" thickBot="1" x14ac:dyDescent="0.65">
      <c r="A76" s="517"/>
      <c r="B76" s="474"/>
      <c r="C76" s="157" t="s">
        <v>336</v>
      </c>
      <c r="D76" s="165" t="s">
        <v>185</v>
      </c>
      <c r="E76" s="483"/>
      <c r="F76" s="483"/>
      <c r="G76" s="519"/>
      <c r="H76" s="483"/>
      <c r="I76" s="572"/>
      <c r="J76" s="483"/>
      <c r="K76" s="531"/>
      <c r="L76" s="483"/>
      <c r="M76" s="490"/>
      <c r="N76" s="567"/>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499" t="s">
        <v>494</v>
      </c>
      <c r="L77" s="475" t="s">
        <v>189</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x14ac:dyDescent="0.6">
      <c r="A78" s="527"/>
      <c r="B78" s="473"/>
      <c r="C78" s="148" t="s">
        <v>339</v>
      </c>
      <c r="D78" s="145" t="s">
        <v>189</v>
      </c>
      <c r="E78" s="476"/>
      <c r="F78" s="476"/>
      <c r="G78" s="478"/>
      <c r="H78" s="476"/>
      <c r="I78" s="478"/>
      <c r="J78" s="476"/>
      <c r="K78" s="489"/>
      <c r="L78" s="476"/>
      <c r="M78" s="489"/>
      <c r="N78" s="566"/>
      <c r="R78" s="141"/>
      <c r="S78" s="141"/>
      <c r="T78" s="141"/>
    </row>
    <row r="79" spans="1:22" ht="73.5" customHeight="1" x14ac:dyDescent="0.6">
      <c r="A79" s="527"/>
      <c r="B79" s="473"/>
      <c r="C79" s="148" t="s">
        <v>340</v>
      </c>
      <c r="D79" s="145" t="s">
        <v>189</v>
      </c>
      <c r="E79" s="476"/>
      <c r="F79" s="476"/>
      <c r="G79" s="478"/>
      <c r="H79" s="476"/>
      <c r="I79" s="478"/>
      <c r="J79" s="476"/>
      <c r="K79" s="489"/>
      <c r="L79" s="476"/>
      <c r="M79" s="489"/>
      <c r="N79" s="566"/>
      <c r="R79" s="141"/>
      <c r="S79" s="141"/>
      <c r="T79" s="141"/>
    </row>
    <row r="80" spans="1:22" ht="81" customHeight="1" x14ac:dyDescent="0.6">
      <c r="A80" s="527"/>
      <c r="B80" s="473"/>
      <c r="C80" s="159" t="s">
        <v>341</v>
      </c>
      <c r="D80" s="145" t="s">
        <v>189</v>
      </c>
      <c r="E80" s="476"/>
      <c r="F80" s="476"/>
      <c r="G80" s="478"/>
      <c r="H80" s="476"/>
      <c r="I80" s="478"/>
      <c r="J80" s="476"/>
      <c r="K80" s="489"/>
      <c r="L80" s="476"/>
      <c r="M80" s="489"/>
      <c r="N80" s="566"/>
      <c r="R80" s="141"/>
      <c r="S80" s="141"/>
      <c r="T80" s="141"/>
    </row>
    <row r="81" spans="1:22" ht="78" x14ac:dyDescent="0.6">
      <c r="A81" s="527"/>
      <c r="B81" s="473"/>
      <c r="C81" s="159" t="s">
        <v>342</v>
      </c>
      <c r="D81" s="145" t="s">
        <v>189</v>
      </c>
      <c r="E81" s="476"/>
      <c r="F81" s="476"/>
      <c r="G81" s="478"/>
      <c r="H81" s="476"/>
      <c r="I81" s="478"/>
      <c r="J81" s="476"/>
      <c r="K81" s="489"/>
      <c r="L81" s="476"/>
      <c r="M81" s="489"/>
      <c r="N81" s="566"/>
      <c r="R81" s="141"/>
      <c r="S81" s="141"/>
      <c r="T81" s="141"/>
    </row>
    <row r="82" spans="1:22" ht="78" x14ac:dyDescent="0.6">
      <c r="A82" s="527"/>
      <c r="B82" s="473"/>
      <c r="C82" s="159" t="s">
        <v>343</v>
      </c>
      <c r="D82" s="145" t="s">
        <v>189</v>
      </c>
      <c r="E82" s="476"/>
      <c r="F82" s="476"/>
      <c r="G82" s="478"/>
      <c r="H82" s="476"/>
      <c r="I82" s="478"/>
      <c r="J82" s="476"/>
      <c r="K82" s="489"/>
      <c r="L82" s="476"/>
      <c r="M82" s="489"/>
      <c r="N82" s="566"/>
      <c r="R82" s="141"/>
      <c r="S82" s="141"/>
      <c r="T82" s="141"/>
    </row>
    <row r="83" spans="1:22" ht="52.5" thickBot="1" x14ac:dyDescent="0.65">
      <c r="A83" s="528"/>
      <c r="B83" s="474"/>
      <c r="C83" s="160" t="s">
        <v>344</v>
      </c>
      <c r="D83" s="151" t="s">
        <v>189</v>
      </c>
      <c r="E83" s="483"/>
      <c r="F83" s="483"/>
      <c r="G83" s="519"/>
      <c r="H83" s="483"/>
      <c r="I83" s="519"/>
      <c r="J83" s="483"/>
      <c r="K83" s="490"/>
      <c r="L83" s="483"/>
      <c r="M83" s="490"/>
      <c r="N83" s="567"/>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494</v>
      </c>
      <c r="L84" s="475" t="s">
        <v>189</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27"/>
      <c r="B85" s="473"/>
      <c r="C85" s="159" t="s">
        <v>347</v>
      </c>
      <c r="D85" s="145" t="s">
        <v>189</v>
      </c>
      <c r="E85" s="476"/>
      <c r="F85" s="476"/>
      <c r="G85" s="478"/>
      <c r="H85" s="476"/>
      <c r="I85" s="478"/>
      <c r="J85" s="476"/>
      <c r="K85" s="489"/>
      <c r="L85" s="476"/>
      <c r="M85" s="489"/>
      <c r="N85" s="566"/>
      <c r="R85" s="141"/>
      <c r="S85" s="141"/>
      <c r="T85" s="141"/>
    </row>
    <row r="86" spans="1:22" x14ac:dyDescent="0.6">
      <c r="A86" s="527"/>
      <c r="B86" s="473"/>
      <c r="C86" s="159" t="s">
        <v>348</v>
      </c>
      <c r="D86" s="145" t="s">
        <v>189</v>
      </c>
      <c r="E86" s="476"/>
      <c r="F86" s="476"/>
      <c r="G86" s="478"/>
      <c r="H86" s="476"/>
      <c r="I86" s="478"/>
      <c r="J86" s="476"/>
      <c r="K86" s="489"/>
      <c r="L86" s="476"/>
      <c r="M86" s="489"/>
      <c r="N86" s="566"/>
      <c r="R86" s="141"/>
      <c r="S86" s="141"/>
      <c r="T86" s="141"/>
    </row>
    <row r="87" spans="1:22" ht="26.5" thickBot="1" x14ac:dyDescent="0.65">
      <c r="A87" s="528"/>
      <c r="B87" s="474"/>
      <c r="C87" s="157" t="s">
        <v>349</v>
      </c>
      <c r="D87" s="151" t="s">
        <v>189</v>
      </c>
      <c r="E87" s="483"/>
      <c r="F87" s="483"/>
      <c r="G87" s="519"/>
      <c r="H87" s="483"/>
      <c r="I87" s="519"/>
      <c r="J87" s="483"/>
      <c r="K87" s="490"/>
      <c r="L87" s="483"/>
      <c r="M87" s="490"/>
      <c r="N87" s="567"/>
      <c r="R87" s="141"/>
      <c r="S87" s="141"/>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560" t="str">
        <f>R8&amp;R18&amp;R20&amp;R28&amp;R36&amp;R42&amp;R47&amp;R48&amp;R49&amp;R54&amp;R57&amp;R65&amp;R72&amp;R77&amp;R84&amp;R87</f>
        <v/>
      </c>
      <c r="B90" s="561"/>
      <c r="C90" s="561"/>
      <c r="D90" s="561"/>
      <c r="E90" s="561"/>
      <c r="F90" s="561"/>
      <c r="G90" s="561"/>
      <c r="H90" s="561"/>
      <c r="I90" s="561"/>
      <c r="J90" s="561"/>
      <c r="K90" s="561"/>
      <c r="L90" s="561"/>
      <c r="M90" s="561"/>
      <c r="N90" s="562"/>
    </row>
    <row r="91" spans="1:22" x14ac:dyDescent="0.6">
      <c r="A91" s="448" t="s">
        <v>50</v>
      </c>
      <c r="B91" s="450"/>
      <c r="C91" s="450"/>
      <c r="D91" s="450"/>
      <c r="E91" s="450"/>
      <c r="F91" s="450"/>
      <c r="G91" s="450"/>
      <c r="H91" s="450"/>
      <c r="I91" s="450"/>
      <c r="J91" s="450"/>
      <c r="K91" s="450"/>
      <c r="L91" s="450"/>
      <c r="M91" s="450"/>
      <c r="N91" s="451"/>
    </row>
    <row r="92" spans="1:22" x14ac:dyDescent="0.6">
      <c r="A92" s="560" t="str">
        <f>S8&amp;S18&amp;S20&amp;S28&amp;S36&amp;S42&amp;S47&amp;S48&amp;S49&amp;S54&amp;S57&amp;S65&amp;S72&amp;S77&amp;S84&amp;S87</f>
        <v xml:space="preserve">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ht="65.25" customHeight="1" x14ac:dyDescent="0.6">
      <c r="A94" s="563" t="s">
        <v>521</v>
      </c>
      <c r="B94" s="564"/>
      <c r="C94" s="564"/>
      <c r="D94" s="564"/>
      <c r="E94" s="564"/>
      <c r="F94" s="564"/>
      <c r="G94" s="564"/>
      <c r="H94" s="564"/>
      <c r="I94" s="564"/>
      <c r="J94" s="564"/>
      <c r="K94" s="564"/>
      <c r="L94" s="564"/>
      <c r="M94" s="564"/>
      <c r="N94" s="56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557" t="str">
        <f>U8&amp;U18&amp;U20&amp;U28&amp;U36&amp;U42&amp;U47&amp;U49&amp;U54&amp;U57&amp;U65&amp;U72&amp;U77&amp;U84</f>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47.25" customHeight="1" thickBot="1" x14ac:dyDescent="0.65">
      <c r="A98" s="557" t="str">
        <f>V8&amp;V18&amp;V20&amp;V28&amp;V36&amp;V42&amp;V47&amp;V49&amp;V54&amp;V57&amp;V65&amp;V72&amp;V77&amp;V84</f>
        <v xml:space="preserve">IIA10:To further enhance the potential positive effect identified, the expansion of criterion 3e to consider connections with adjoining sites or expansion of existing GI on those could help to increase the network of habitats within the Borough. 
</v>
      </c>
      <c r="B98" s="558"/>
      <c r="C98" s="558"/>
      <c r="D98" s="558"/>
      <c r="E98" s="558"/>
      <c r="F98" s="558"/>
      <c r="G98" s="558"/>
      <c r="H98" s="558"/>
      <c r="I98" s="558"/>
      <c r="J98" s="558"/>
      <c r="K98" s="558"/>
      <c r="L98" s="558"/>
      <c r="M98" s="558"/>
      <c r="N98" s="559"/>
    </row>
  </sheetData>
  <sheetProtection algorithmName="SHA-512" hashValue="D5m8Y5ZWHSJFvDPxPzDB+rK0yzejyLKllPJntyVFzgwXfsoyeP5bUlEdxVOsdlcevIoWNCvk+AhbRM3bOvZqnw==" saltValue="sjBHmRrEwLblliMA31L/Ew=="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992" priority="26">
      <formula>$D50="No"</formula>
    </cfRule>
  </conditionalFormatting>
  <conditionalFormatting sqref="C8:D87">
    <cfRule type="expression" dxfId="1991" priority="25">
      <formula>$D8="No"</formula>
    </cfRule>
  </conditionalFormatting>
  <conditionalFormatting sqref="J8 J18">
    <cfRule type="cellIs" dxfId="1990" priority="24" operator="equal">
      <formula>"Significant Positive"</formula>
    </cfRule>
    <cfRule type="cellIs" dxfId="1989" priority="19" operator="equal">
      <formula>"Significant Negative"</formula>
    </cfRule>
    <cfRule type="cellIs" dxfId="1988" priority="20" operator="equal">
      <formula>"Minor Negative"</formula>
    </cfRule>
    <cfRule type="cellIs" dxfId="1987" priority="21" operator="equal">
      <formula>"Uncertain"</formula>
    </cfRule>
    <cfRule type="cellIs" dxfId="1986" priority="22" operator="equal">
      <formula>"Neutral"</formula>
    </cfRule>
    <cfRule type="cellIs" dxfId="1985" priority="23" operator="equal">
      <formula>"Minor Positive"</formula>
    </cfRule>
  </conditionalFormatting>
  <conditionalFormatting sqref="J20">
    <cfRule type="cellIs" dxfId="1984" priority="42" operator="equal">
      <formula>"Uncertain"</formula>
    </cfRule>
    <cfRule type="cellIs" dxfId="1983" priority="41" operator="equal">
      <formula>"Minor Negative"</formula>
    </cfRule>
    <cfRule type="cellIs" dxfId="1982" priority="40" operator="equal">
      <formula>"Significant Negative"</formula>
    </cfRule>
    <cfRule type="cellIs" dxfId="1981" priority="43" operator="equal">
      <formula>"Neutral"</formula>
    </cfRule>
    <cfRule type="cellIs" dxfId="1980" priority="44" operator="equal">
      <formula>"Minor Positive"</formula>
    </cfRule>
    <cfRule type="cellIs" dxfId="1979" priority="45" operator="equal">
      <formula>"Significant Positive"</formula>
    </cfRule>
  </conditionalFormatting>
  <conditionalFormatting sqref="J28">
    <cfRule type="cellIs" dxfId="1978" priority="1" operator="equal">
      <formula>"Significant Negative"</formula>
    </cfRule>
    <cfRule type="cellIs" dxfId="1977" priority="2" operator="equal">
      <formula>"Minor Negative"</formula>
    </cfRule>
    <cfRule type="cellIs" dxfId="1976" priority="3" operator="equal">
      <formula>"Uncertain"</formula>
    </cfRule>
    <cfRule type="cellIs" dxfId="1975" priority="4" operator="equal">
      <formula>"Neutral"</formula>
    </cfRule>
    <cfRule type="cellIs" dxfId="1974" priority="5" operator="equal">
      <formula>"Minor Positive"</formula>
    </cfRule>
    <cfRule type="cellIs" dxfId="1973" priority="6" operator="equal">
      <formula>"Significant Positive"</formula>
    </cfRule>
  </conditionalFormatting>
  <conditionalFormatting sqref="J36">
    <cfRule type="cellIs" dxfId="1972" priority="37" operator="equal">
      <formula>"Neutral"</formula>
    </cfRule>
    <cfRule type="cellIs" dxfId="1971" priority="39" operator="equal">
      <formula>"Significant Positive"</formula>
    </cfRule>
    <cfRule type="cellIs" dxfId="1970" priority="38" operator="equal">
      <formula>"Minor Positive"</formula>
    </cfRule>
    <cfRule type="cellIs" dxfId="1969" priority="36" operator="equal">
      <formula>"Uncertain"</formula>
    </cfRule>
    <cfRule type="cellIs" dxfId="1968" priority="35" operator="equal">
      <formula>"Minor Negative"</formula>
    </cfRule>
    <cfRule type="cellIs" dxfId="1967" priority="34" operator="equal">
      <formula>"Significant Negative"</formula>
    </cfRule>
  </conditionalFormatting>
  <conditionalFormatting sqref="J42">
    <cfRule type="cellIs" dxfId="1966" priority="17" operator="equal">
      <formula>"Minor Positive"</formula>
    </cfRule>
    <cfRule type="cellIs" dxfId="1965" priority="18" operator="equal">
      <formula>"Significant Positive"</formula>
    </cfRule>
    <cfRule type="cellIs" dxfId="1964" priority="15" operator="equal">
      <formula>"Uncertain"</formula>
    </cfRule>
    <cfRule type="cellIs" dxfId="1963" priority="13" operator="equal">
      <formula>"Significant Negative"</formula>
    </cfRule>
    <cfRule type="cellIs" dxfId="1962" priority="14" operator="equal">
      <formula>"Minor Negative"</formula>
    </cfRule>
    <cfRule type="cellIs" dxfId="1961" priority="16" operator="equal">
      <formula>"Neutral"</formula>
    </cfRule>
  </conditionalFormatting>
  <conditionalFormatting sqref="J47">
    <cfRule type="cellIs" dxfId="1960" priority="46" operator="equal">
      <formula>"Significant Negative"</formula>
    </cfRule>
    <cfRule type="cellIs" dxfId="1959" priority="47" operator="equal">
      <formula>"Minor Negative"</formula>
    </cfRule>
    <cfRule type="cellIs" dxfId="1958" priority="48" operator="equal">
      <formula>"Uncertain"</formula>
    </cfRule>
    <cfRule type="cellIs" dxfId="1957" priority="49" operator="equal">
      <formula>"Neutral"</formula>
    </cfRule>
    <cfRule type="cellIs" dxfId="1956" priority="50" operator="equal">
      <formula>"Minor Positive"</formula>
    </cfRule>
    <cfRule type="cellIs" dxfId="1955" priority="51" operator="equal">
      <formula>"Significant Positive"</formula>
    </cfRule>
  </conditionalFormatting>
  <conditionalFormatting sqref="J49">
    <cfRule type="cellIs" dxfId="1954" priority="8" operator="equal">
      <formula>"Minor Negative"</formula>
    </cfRule>
    <cfRule type="cellIs" dxfId="1953" priority="12" operator="equal">
      <formula>"Significant Positive"</formula>
    </cfRule>
    <cfRule type="cellIs" dxfId="1952" priority="11" operator="equal">
      <formula>"Minor Positive"</formula>
    </cfRule>
    <cfRule type="cellIs" dxfId="1951" priority="10" operator="equal">
      <formula>"Neutral"</formula>
    </cfRule>
    <cfRule type="cellIs" dxfId="1950" priority="9" operator="equal">
      <formula>"Uncertain"</formula>
    </cfRule>
    <cfRule type="cellIs" dxfId="1949" priority="7" operator="equal">
      <formula>"Significant Negative"</formula>
    </cfRule>
  </conditionalFormatting>
  <conditionalFormatting sqref="J54">
    <cfRule type="cellIs" dxfId="1948" priority="29" operator="equal">
      <formula>"Minor Negative"</formula>
    </cfRule>
    <cfRule type="cellIs" dxfId="1947" priority="28" operator="equal">
      <formula>"Significant Negative"</formula>
    </cfRule>
    <cfRule type="cellIs" dxfId="1946" priority="30" operator="equal">
      <formula>"Uncertain"</formula>
    </cfRule>
    <cfRule type="cellIs" dxfId="1945" priority="31" operator="equal">
      <formula>"Neutral"</formula>
    </cfRule>
    <cfRule type="cellIs" dxfId="1944" priority="32" operator="equal">
      <formula>"Minor Positive"</formula>
    </cfRule>
    <cfRule type="cellIs" dxfId="1943" priority="33" operator="equal">
      <formula>"Significant Positive"</formula>
    </cfRule>
  </conditionalFormatting>
  <conditionalFormatting sqref="J57 J65 J72 J77 J84">
    <cfRule type="cellIs" dxfId="1942" priority="52" operator="equal">
      <formula>"Significant Negative"</formula>
    </cfRule>
    <cfRule type="cellIs" dxfId="1941" priority="53" operator="equal">
      <formula>"Minor Negative"</formula>
    </cfRule>
    <cfRule type="cellIs" dxfId="1940" priority="54" operator="equal">
      <formula>"Uncertain"</formula>
    </cfRule>
    <cfRule type="cellIs" dxfId="1939" priority="55" operator="equal">
      <formula>"Neutral"</formula>
    </cfRule>
    <cfRule type="cellIs" dxfId="1938" priority="56" operator="equal">
      <formula>"Minor Positive"</formula>
    </cfRule>
    <cfRule type="cellIs" dxfId="1937" priority="57" operator="equal">
      <formula>"Significant Positive"</formula>
    </cfRule>
  </conditionalFormatting>
  <pageMargins left="0.7" right="0.7" top="0.75" bottom="0.75" header="0.3" footer="0.3"/>
  <pageSetup orientation="portrait" horizontalDpi="4294967293" vertic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D6FC-A491-4311-BB39-D47052054668}">
  <sheetPr codeName="Sheet133"/>
  <dimension ref="A1:V98"/>
  <sheetViews>
    <sheetView showGridLines="0" zoomScaleNormal="100" workbookViewId="0">
      <selection activeCell="C1" sqref="C1:F1"/>
    </sheetView>
  </sheetViews>
  <sheetFormatPr defaultColWidth="8.54296875" defaultRowHeight="26" x14ac:dyDescent="0.6"/>
  <cols>
    <col min="1" max="1" width="51.8164062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73.36328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20</v>
      </c>
      <c r="C1" s="393" t="s">
        <v>522</v>
      </c>
      <c r="D1" s="393"/>
      <c r="E1" s="393"/>
      <c r="F1" s="394"/>
      <c r="G1" s="227"/>
      <c r="I1" s="229"/>
      <c r="J1" s="128"/>
      <c r="K1" s="128"/>
    </row>
    <row r="2" spans="1:22" x14ac:dyDescent="0.6">
      <c r="A2" s="125" t="s">
        <v>21</v>
      </c>
      <c r="B2" s="129"/>
      <c r="C2" s="393" t="s">
        <v>492</v>
      </c>
      <c r="D2" s="393"/>
      <c r="E2" s="393"/>
      <c r="F2" s="394"/>
      <c r="I2" s="230"/>
      <c r="J2" s="130"/>
      <c r="K2" s="130"/>
    </row>
    <row r="3" spans="1:22" ht="84.5" customHeight="1" x14ac:dyDescent="0.6">
      <c r="A3" s="131" t="s">
        <v>22</v>
      </c>
      <c r="B3" s="132"/>
      <c r="C3" s="393" t="s">
        <v>523</v>
      </c>
      <c r="D3" s="393"/>
      <c r="E3" s="393"/>
      <c r="F3" s="394"/>
      <c r="I3" s="230"/>
      <c r="J3" s="130"/>
      <c r="K3" s="130"/>
    </row>
    <row r="4" spans="1:22" x14ac:dyDescent="0.6">
      <c r="A4" s="131" t="s">
        <v>23</v>
      </c>
      <c r="B4" s="133"/>
      <c r="C4" s="395" t="s">
        <v>459</v>
      </c>
      <c r="D4" s="395"/>
      <c r="E4" s="395"/>
      <c r="F4" s="396"/>
      <c r="I4" s="230"/>
      <c r="J4" s="130"/>
      <c r="K4" s="130"/>
    </row>
    <row r="5" spans="1:22" ht="26.5" thickBot="1" x14ac:dyDescent="0.65"/>
    <row r="6" spans="1:22" x14ac:dyDescent="0.6">
      <c r="A6" s="662" t="s">
        <v>24</v>
      </c>
      <c r="B6" s="663"/>
      <c r="C6" s="663"/>
      <c r="D6" s="180"/>
      <c r="E6" s="664" t="s">
        <v>25</v>
      </c>
      <c r="F6" s="664"/>
      <c r="G6" s="664"/>
      <c r="H6" s="664"/>
      <c r="I6" s="664"/>
      <c r="J6" s="664"/>
      <c r="K6" s="664"/>
      <c r="L6" s="664"/>
      <c r="M6" s="664"/>
      <c r="N6" s="665"/>
      <c r="R6" s="135"/>
      <c r="S6" s="135"/>
      <c r="T6" s="135"/>
      <c r="U6" s="135"/>
    </row>
    <row r="7" spans="1:22" ht="130.5" thickBot="1" x14ac:dyDescent="0.65">
      <c r="A7" s="181" t="s">
        <v>253</v>
      </c>
      <c r="B7" s="136" t="s">
        <v>27</v>
      </c>
      <c r="C7" s="136" t="s">
        <v>254</v>
      </c>
      <c r="D7" s="136" t="s">
        <v>255</v>
      </c>
      <c r="E7" s="137" t="s">
        <v>30</v>
      </c>
      <c r="F7" s="137" t="s">
        <v>31</v>
      </c>
      <c r="G7" s="226" t="s">
        <v>32</v>
      </c>
      <c r="H7" s="137" t="s">
        <v>33</v>
      </c>
      <c r="I7" s="226" t="s">
        <v>34</v>
      </c>
      <c r="J7" s="137" t="s">
        <v>35</v>
      </c>
      <c r="K7" s="137" t="s">
        <v>36</v>
      </c>
      <c r="L7" s="137" t="s">
        <v>37</v>
      </c>
      <c r="M7" s="137" t="s">
        <v>38</v>
      </c>
      <c r="N7" s="175"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494</v>
      </c>
      <c r="L8" s="475" t="s">
        <v>189</v>
      </c>
      <c r="M8" s="475"/>
      <c r="N8" s="66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76"/>
      <c r="N9" s="468"/>
      <c r="R9" s="141"/>
      <c r="S9" s="141"/>
      <c r="T9" s="141"/>
      <c r="U9" s="139"/>
    </row>
    <row r="10" spans="1:22" x14ac:dyDescent="0.6">
      <c r="A10" s="470"/>
      <c r="B10" s="503"/>
      <c r="C10" s="142" t="s">
        <v>259</v>
      </c>
      <c r="D10" s="142" t="s">
        <v>189</v>
      </c>
      <c r="E10" s="494" t="s">
        <v>88</v>
      </c>
      <c r="F10" s="494" t="s">
        <v>88</v>
      </c>
      <c r="G10" s="506" t="s">
        <v>88</v>
      </c>
      <c r="H10" s="494" t="s">
        <v>88</v>
      </c>
      <c r="I10" s="506" t="s">
        <v>88</v>
      </c>
      <c r="J10" s="476" t="s">
        <v>120</v>
      </c>
      <c r="K10" s="489"/>
      <c r="L10" s="476"/>
      <c r="M10" s="476"/>
      <c r="N10" s="468"/>
      <c r="R10" s="141"/>
      <c r="S10" s="141"/>
      <c r="T10" s="141"/>
    </row>
    <row r="11" spans="1:22" ht="52" x14ac:dyDescent="0.6">
      <c r="A11" s="470"/>
      <c r="B11" s="503"/>
      <c r="C11" s="142" t="s">
        <v>260</v>
      </c>
      <c r="D11" s="142" t="s">
        <v>185</v>
      </c>
      <c r="E11" s="494"/>
      <c r="F11" s="494"/>
      <c r="G11" s="506"/>
      <c r="H11" s="494"/>
      <c r="I11" s="506"/>
      <c r="J11" s="476"/>
      <c r="K11" s="489"/>
      <c r="L11" s="476"/>
      <c r="M11" s="476"/>
      <c r="N11" s="468"/>
      <c r="R11" s="141"/>
      <c r="S11" s="141"/>
      <c r="T11" s="141"/>
    </row>
    <row r="12" spans="1:22" ht="52" x14ac:dyDescent="0.6">
      <c r="A12" s="470"/>
      <c r="B12" s="503"/>
      <c r="C12" s="142" t="s">
        <v>261</v>
      </c>
      <c r="D12" s="142" t="s">
        <v>185</v>
      </c>
      <c r="E12" s="494" t="s">
        <v>88</v>
      </c>
      <c r="F12" s="494" t="s">
        <v>88</v>
      </c>
      <c r="G12" s="506" t="s">
        <v>88</v>
      </c>
      <c r="H12" s="494" t="s">
        <v>88</v>
      </c>
      <c r="I12" s="506" t="s">
        <v>88</v>
      </c>
      <c r="J12" s="476" t="s">
        <v>120</v>
      </c>
      <c r="K12" s="489"/>
      <c r="L12" s="476"/>
      <c r="M12" s="476"/>
      <c r="N12" s="468"/>
      <c r="R12" s="141"/>
      <c r="S12" s="141"/>
      <c r="T12" s="141"/>
    </row>
    <row r="13" spans="1:22" x14ac:dyDescent="0.6">
      <c r="A13" s="470"/>
      <c r="B13" s="503"/>
      <c r="C13" s="142" t="s">
        <v>262</v>
      </c>
      <c r="D13" s="142" t="s">
        <v>189</v>
      </c>
      <c r="E13" s="494"/>
      <c r="F13" s="494"/>
      <c r="G13" s="506"/>
      <c r="H13" s="494"/>
      <c r="I13" s="506"/>
      <c r="J13" s="476"/>
      <c r="K13" s="489"/>
      <c r="L13" s="476"/>
      <c r="M13" s="476"/>
      <c r="N13" s="468"/>
      <c r="R13" s="141"/>
      <c r="S13" s="141"/>
      <c r="T13" s="141"/>
    </row>
    <row r="14" spans="1:22" ht="52" x14ac:dyDescent="0.6">
      <c r="A14" s="470"/>
      <c r="B14" s="503"/>
      <c r="C14" s="142" t="s">
        <v>263</v>
      </c>
      <c r="D14" s="142" t="s">
        <v>185</v>
      </c>
      <c r="E14" s="494" t="s">
        <v>88</v>
      </c>
      <c r="F14" s="494" t="s">
        <v>88</v>
      </c>
      <c r="G14" s="506" t="s">
        <v>88</v>
      </c>
      <c r="H14" s="494" t="s">
        <v>88</v>
      </c>
      <c r="I14" s="506" t="s">
        <v>88</v>
      </c>
      <c r="J14" s="476" t="s">
        <v>120</v>
      </c>
      <c r="K14" s="489"/>
      <c r="L14" s="476"/>
      <c r="M14" s="476"/>
      <c r="N14" s="468"/>
      <c r="R14" s="141"/>
      <c r="S14" s="141"/>
      <c r="T14" s="141"/>
    </row>
    <row r="15" spans="1:22" ht="52" x14ac:dyDescent="0.6">
      <c r="A15" s="470"/>
      <c r="B15" s="503"/>
      <c r="C15" s="142" t="s">
        <v>264</v>
      </c>
      <c r="D15" s="142" t="s">
        <v>189</v>
      </c>
      <c r="E15" s="494"/>
      <c r="F15" s="494"/>
      <c r="G15" s="506"/>
      <c r="H15" s="494"/>
      <c r="I15" s="506"/>
      <c r="J15" s="476"/>
      <c r="K15" s="489"/>
      <c r="L15" s="476"/>
      <c r="M15" s="476"/>
      <c r="N15" s="468"/>
      <c r="R15" s="141"/>
      <c r="S15" s="141"/>
      <c r="T15" s="141"/>
    </row>
    <row r="16" spans="1:22" ht="78" x14ac:dyDescent="0.6">
      <c r="A16" s="470"/>
      <c r="B16" s="503"/>
      <c r="C16" s="142" t="s">
        <v>265</v>
      </c>
      <c r="D16" s="142" t="s">
        <v>185</v>
      </c>
      <c r="E16" s="494" t="s">
        <v>88</v>
      </c>
      <c r="F16" s="494" t="s">
        <v>88</v>
      </c>
      <c r="G16" s="506" t="s">
        <v>88</v>
      </c>
      <c r="H16" s="494" t="s">
        <v>88</v>
      </c>
      <c r="I16" s="506" t="s">
        <v>88</v>
      </c>
      <c r="J16" s="476" t="s">
        <v>120</v>
      </c>
      <c r="K16" s="489"/>
      <c r="L16" s="476"/>
      <c r="M16" s="476"/>
      <c r="N16" s="468"/>
      <c r="R16" s="141"/>
      <c r="S16" s="141"/>
      <c r="T16" s="141"/>
    </row>
    <row r="17" spans="1:22" ht="52.5" thickBot="1" x14ac:dyDescent="0.65">
      <c r="A17" s="517"/>
      <c r="B17" s="618"/>
      <c r="C17" s="165" t="s">
        <v>266</v>
      </c>
      <c r="D17" s="165" t="s">
        <v>189</v>
      </c>
      <c r="E17" s="619"/>
      <c r="F17" s="619"/>
      <c r="G17" s="620"/>
      <c r="H17" s="619"/>
      <c r="I17" s="620"/>
      <c r="J17" s="483"/>
      <c r="K17" s="490"/>
      <c r="L17" s="483"/>
      <c r="M17" s="483"/>
      <c r="N17" s="669"/>
      <c r="R17" s="141"/>
      <c r="S17" s="141"/>
      <c r="T17" s="141"/>
    </row>
    <row r="18" spans="1:22" ht="137.25" customHeight="1" x14ac:dyDescent="0.6">
      <c r="A18" s="511" t="s">
        <v>267</v>
      </c>
      <c r="B18" s="472" t="s">
        <v>102</v>
      </c>
      <c r="C18" s="140" t="s">
        <v>268</v>
      </c>
      <c r="D18" s="140" t="s">
        <v>189</v>
      </c>
      <c r="E18" s="475" t="s">
        <v>364</v>
      </c>
      <c r="F18" s="475" t="s">
        <v>354</v>
      </c>
      <c r="G18" s="477" t="s">
        <v>524</v>
      </c>
      <c r="H18" s="475" t="s">
        <v>407</v>
      </c>
      <c r="I18" s="573" t="s">
        <v>357</v>
      </c>
      <c r="J18" s="475" t="s">
        <v>402</v>
      </c>
      <c r="K18" s="604" t="s">
        <v>525</v>
      </c>
      <c r="L18" s="475" t="s">
        <v>189</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52.25" customHeight="1" thickBot="1" x14ac:dyDescent="0.65">
      <c r="A19" s="528"/>
      <c r="B19" s="474"/>
      <c r="C19" s="165" t="s">
        <v>269</v>
      </c>
      <c r="D19" s="165" t="s">
        <v>185</v>
      </c>
      <c r="E19" s="483"/>
      <c r="F19" s="483"/>
      <c r="G19" s="519"/>
      <c r="H19" s="483"/>
      <c r="I19" s="572"/>
      <c r="J19" s="483"/>
      <c r="K19" s="617"/>
      <c r="L19" s="483"/>
      <c r="M19" s="483"/>
      <c r="N19" s="569"/>
      <c r="R19" s="141"/>
      <c r="S19" s="141"/>
      <c r="T19" s="141"/>
    </row>
    <row r="20" spans="1:22" ht="156" x14ac:dyDescent="0.6">
      <c r="A20" s="469" t="s">
        <v>270</v>
      </c>
      <c r="B20" s="472" t="s">
        <v>103</v>
      </c>
      <c r="C20" s="144" t="s">
        <v>271</v>
      </c>
      <c r="D20" s="140" t="s">
        <v>189</v>
      </c>
      <c r="E20" s="475" t="s">
        <v>88</v>
      </c>
      <c r="F20" s="475" t="s">
        <v>88</v>
      </c>
      <c r="G20" s="477" t="s">
        <v>88</v>
      </c>
      <c r="H20" s="475" t="s">
        <v>88</v>
      </c>
      <c r="I20" s="477" t="s">
        <v>88</v>
      </c>
      <c r="J20" s="475" t="s">
        <v>120</v>
      </c>
      <c r="K20" s="499" t="s">
        <v>494</v>
      </c>
      <c r="L20" s="475" t="s">
        <v>189</v>
      </c>
      <c r="M20" s="475"/>
      <c r="N20" s="416"/>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52" x14ac:dyDescent="0.6">
      <c r="A21" s="470"/>
      <c r="B21" s="473"/>
      <c r="C21" s="145" t="s">
        <v>272</v>
      </c>
      <c r="D21" s="142" t="s">
        <v>189</v>
      </c>
      <c r="E21" s="476"/>
      <c r="F21" s="476"/>
      <c r="G21" s="478"/>
      <c r="H21" s="476"/>
      <c r="I21" s="478"/>
      <c r="J21" s="476"/>
      <c r="K21" s="489"/>
      <c r="L21" s="476"/>
      <c r="M21" s="476"/>
      <c r="N21" s="568"/>
      <c r="R21" s="141"/>
      <c r="S21" s="141"/>
      <c r="T21" s="141"/>
    </row>
    <row r="22" spans="1:22" ht="52" x14ac:dyDescent="0.6">
      <c r="A22" s="470"/>
      <c r="B22" s="473"/>
      <c r="C22" s="145" t="s">
        <v>273</v>
      </c>
      <c r="D22" s="142" t="s">
        <v>189</v>
      </c>
      <c r="E22" s="476"/>
      <c r="F22" s="476"/>
      <c r="G22" s="478"/>
      <c r="H22" s="476"/>
      <c r="I22" s="478"/>
      <c r="J22" s="476"/>
      <c r="K22" s="489"/>
      <c r="L22" s="476"/>
      <c r="M22" s="476"/>
      <c r="N22" s="568"/>
      <c r="R22" s="141"/>
      <c r="S22" s="141"/>
      <c r="T22" s="141"/>
    </row>
    <row r="23" spans="1:22" ht="52" x14ac:dyDescent="0.6">
      <c r="A23" s="470"/>
      <c r="B23" s="473"/>
      <c r="C23" s="145" t="s">
        <v>274</v>
      </c>
      <c r="D23" s="142" t="s">
        <v>189</v>
      </c>
      <c r="E23" s="476"/>
      <c r="F23" s="476"/>
      <c r="G23" s="478"/>
      <c r="H23" s="476"/>
      <c r="I23" s="478"/>
      <c r="J23" s="476"/>
      <c r="K23" s="489"/>
      <c r="L23" s="476"/>
      <c r="M23" s="476"/>
      <c r="N23" s="568"/>
      <c r="R23" s="141"/>
      <c r="S23" s="141"/>
      <c r="T23" s="141"/>
    </row>
    <row r="24" spans="1:22" ht="52" x14ac:dyDescent="0.6">
      <c r="A24" s="470"/>
      <c r="B24" s="473"/>
      <c r="C24" s="145" t="s">
        <v>275</v>
      </c>
      <c r="D24" s="142" t="s">
        <v>189</v>
      </c>
      <c r="E24" s="476"/>
      <c r="F24" s="476"/>
      <c r="G24" s="478"/>
      <c r="H24" s="476"/>
      <c r="I24" s="478"/>
      <c r="J24" s="476"/>
      <c r="K24" s="489"/>
      <c r="L24" s="476"/>
      <c r="M24" s="476"/>
      <c r="N24" s="568"/>
      <c r="R24" s="141"/>
      <c r="S24" s="141"/>
      <c r="T24" s="141"/>
    </row>
    <row r="25" spans="1:22" ht="104" x14ac:dyDescent="0.6">
      <c r="A25" s="470"/>
      <c r="B25" s="473"/>
      <c r="C25" s="145" t="s">
        <v>276</v>
      </c>
      <c r="D25" s="142" t="s">
        <v>189</v>
      </c>
      <c r="E25" s="476"/>
      <c r="F25" s="476"/>
      <c r="G25" s="478"/>
      <c r="H25" s="476"/>
      <c r="I25" s="478"/>
      <c r="J25" s="476"/>
      <c r="K25" s="489"/>
      <c r="L25" s="476"/>
      <c r="M25" s="476"/>
      <c r="N25" s="568"/>
      <c r="R25" s="141"/>
      <c r="S25" s="141"/>
      <c r="T25" s="141"/>
    </row>
    <row r="26" spans="1:22" ht="52" x14ac:dyDescent="0.6">
      <c r="A26" s="470"/>
      <c r="B26" s="473"/>
      <c r="C26" s="145" t="s">
        <v>277</v>
      </c>
      <c r="D26" s="142" t="s">
        <v>189</v>
      </c>
      <c r="E26" s="476"/>
      <c r="F26" s="476"/>
      <c r="G26" s="478"/>
      <c r="H26" s="476"/>
      <c r="I26" s="478"/>
      <c r="J26" s="476"/>
      <c r="K26" s="489"/>
      <c r="L26" s="476"/>
      <c r="M26" s="476"/>
      <c r="N26" s="568"/>
      <c r="R26" s="141"/>
      <c r="S26" s="141"/>
      <c r="T26" s="141"/>
    </row>
    <row r="27" spans="1:22" ht="78.5" thickBot="1" x14ac:dyDescent="0.65">
      <c r="A27" s="517"/>
      <c r="B27" s="474"/>
      <c r="C27" s="151" t="s">
        <v>278</v>
      </c>
      <c r="D27" s="165" t="s">
        <v>189</v>
      </c>
      <c r="E27" s="483"/>
      <c r="F27" s="483"/>
      <c r="G27" s="519"/>
      <c r="H27" s="483"/>
      <c r="I27" s="519"/>
      <c r="J27" s="483"/>
      <c r="K27" s="490"/>
      <c r="L27" s="483"/>
      <c r="M27" s="483"/>
      <c r="N27" s="569"/>
      <c r="R27" s="141"/>
      <c r="S27" s="141"/>
      <c r="T27" s="141"/>
    </row>
    <row r="28" spans="1:22" ht="78" x14ac:dyDescent="0.6">
      <c r="A28" s="469" t="s">
        <v>279</v>
      </c>
      <c r="B28" s="472" t="s">
        <v>104</v>
      </c>
      <c r="C28" s="147" t="s">
        <v>280</v>
      </c>
      <c r="D28" s="144" t="s">
        <v>189</v>
      </c>
      <c r="E28" s="475" t="s">
        <v>88</v>
      </c>
      <c r="F28" s="475" t="s">
        <v>88</v>
      </c>
      <c r="G28" s="477" t="s">
        <v>88</v>
      </c>
      <c r="H28" s="475" t="s">
        <v>88</v>
      </c>
      <c r="I28" s="477" t="s">
        <v>88</v>
      </c>
      <c r="J28" s="475" t="s">
        <v>120</v>
      </c>
      <c r="K28" s="499" t="s">
        <v>494</v>
      </c>
      <c r="L28" s="475" t="s">
        <v>189</v>
      </c>
      <c r="M28" s="475"/>
      <c r="N28" s="416"/>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c>
    </row>
    <row r="29" spans="1:22" ht="78" x14ac:dyDescent="0.6">
      <c r="A29" s="470"/>
      <c r="B29" s="473"/>
      <c r="C29" s="148" t="s">
        <v>281</v>
      </c>
      <c r="D29" s="145" t="s">
        <v>189</v>
      </c>
      <c r="E29" s="476"/>
      <c r="F29" s="476"/>
      <c r="G29" s="478"/>
      <c r="H29" s="476"/>
      <c r="I29" s="478"/>
      <c r="J29" s="476"/>
      <c r="K29" s="489"/>
      <c r="L29" s="476"/>
      <c r="M29" s="476"/>
      <c r="N29" s="568"/>
      <c r="R29" s="141"/>
      <c r="S29" s="141"/>
      <c r="T29" s="141"/>
    </row>
    <row r="30" spans="1:22" ht="52" x14ac:dyDescent="0.6">
      <c r="A30" s="470"/>
      <c r="B30" s="473"/>
      <c r="C30" s="148" t="s">
        <v>282</v>
      </c>
      <c r="D30" s="145" t="s">
        <v>189</v>
      </c>
      <c r="E30" s="476"/>
      <c r="F30" s="476"/>
      <c r="G30" s="478"/>
      <c r="H30" s="476"/>
      <c r="I30" s="478"/>
      <c r="J30" s="476"/>
      <c r="K30" s="489"/>
      <c r="L30" s="476"/>
      <c r="M30" s="476"/>
      <c r="N30" s="568"/>
      <c r="R30" s="141"/>
      <c r="S30" s="141"/>
      <c r="T30" s="141"/>
    </row>
    <row r="31" spans="1:22" ht="52" x14ac:dyDescent="0.6">
      <c r="A31" s="470"/>
      <c r="B31" s="473"/>
      <c r="C31" s="148" t="s">
        <v>283</v>
      </c>
      <c r="D31" s="145" t="s">
        <v>189</v>
      </c>
      <c r="E31" s="476"/>
      <c r="F31" s="476"/>
      <c r="G31" s="478"/>
      <c r="H31" s="476"/>
      <c r="I31" s="478"/>
      <c r="J31" s="476"/>
      <c r="K31" s="489"/>
      <c r="L31" s="476"/>
      <c r="M31" s="476"/>
      <c r="N31" s="568"/>
      <c r="R31" s="141"/>
      <c r="S31" s="141"/>
      <c r="T31" s="141"/>
    </row>
    <row r="32" spans="1:22" ht="52" x14ac:dyDescent="0.6">
      <c r="A32" s="470"/>
      <c r="B32" s="473"/>
      <c r="C32" s="148" t="s">
        <v>284</v>
      </c>
      <c r="D32" s="145" t="s">
        <v>189</v>
      </c>
      <c r="E32" s="476"/>
      <c r="F32" s="476"/>
      <c r="G32" s="478"/>
      <c r="H32" s="476"/>
      <c r="I32" s="478"/>
      <c r="J32" s="476"/>
      <c r="K32" s="489"/>
      <c r="L32" s="476"/>
      <c r="M32" s="476"/>
      <c r="N32" s="568"/>
      <c r="R32" s="141"/>
      <c r="S32" s="141"/>
      <c r="T32" s="141"/>
    </row>
    <row r="33" spans="1:22" x14ac:dyDescent="0.6">
      <c r="A33" s="470"/>
      <c r="B33" s="473"/>
      <c r="C33" s="148" t="s">
        <v>285</v>
      </c>
      <c r="D33" s="145" t="s">
        <v>189</v>
      </c>
      <c r="E33" s="476"/>
      <c r="F33" s="476"/>
      <c r="G33" s="478"/>
      <c r="H33" s="476"/>
      <c r="I33" s="478"/>
      <c r="J33" s="476"/>
      <c r="K33" s="489"/>
      <c r="L33" s="476"/>
      <c r="M33" s="476"/>
      <c r="N33" s="568"/>
      <c r="R33" s="141"/>
      <c r="S33" s="141"/>
      <c r="T33" s="141"/>
    </row>
    <row r="34" spans="1:22" ht="52" x14ac:dyDescent="0.6">
      <c r="A34" s="470"/>
      <c r="B34" s="473"/>
      <c r="C34" s="148" t="s">
        <v>286</v>
      </c>
      <c r="D34" s="145" t="s">
        <v>189</v>
      </c>
      <c r="E34" s="476"/>
      <c r="F34" s="476"/>
      <c r="G34" s="478"/>
      <c r="H34" s="476"/>
      <c r="I34" s="478"/>
      <c r="J34" s="476"/>
      <c r="K34" s="489"/>
      <c r="L34" s="476"/>
      <c r="M34" s="476"/>
      <c r="N34" s="568"/>
      <c r="R34" s="141"/>
      <c r="S34" s="141"/>
      <c r="T34" s="141"/>
    </row>
    <row r="35" spans="1:22" ht="52.5" thickBot="1" x14ac:dyDescent="0.65">
      <c r="A35" s="517"/>
      <c r="B35" s="474"/>
      <c r="C35" s="149" t="s">
        <v>287</v>
      </c>
      <c r="D35" s="151" t="s">
        <v>189</v>
      </c>
      <c r="E35" s="483"/>
      <c r="F35" s="483"/>
      <c r="G35" s="519"/>
      <c r="H35" s="483"/>
      <c r="I35" s="519"/>
      <c r="J35" s="483"/>
      <c r="K35" s="490"/>
      <c r="L35" s="483"/>
      <c r="M35" s="483"/>
      <c r="N35" s="569"/>
      <c r="R35" s="141"/>
      <c r="S35" s="141"/>
      <c r="T35" s="141"/>
    </row>
    <row r="36" spans="1:22" ht="135" customHeight="1" x14ac:dyDescent="0.6">
      <c r="A36" s="469" t="s">
        <v>288</v>
      </c>
      <c r="B36" s="472" t="s">
        <v>105</v>
      </c>
      <c r="C36" s="144" t="s">
        <v>289</v>
      </c>
      <c r="D36" s="144" t="s">
        <v>185</v>
      </c>
      <c r="E36" s="475" t="s">
        <v>30</v>
      </c>
      <c r="F36" s="475" t="s">
        <v>398</v>
      </c>
      <c r="G36" s="477" t="s">
        <v>524</v>
      </c>
      <c r="H36" s="475" t="s">
        <v>407</v>
      </c>
      <c r="I36" s="573" t="s">
        <v>357</v>
      </c>
      <c r="J36" s="475" t="s">
        <v>116</v>
      </c>
      <c r="K36" s="649" t="s">
        <v>915</v>
      </c>
      <c r="L36" s="475" t="s">
        <v>189</v>
      </c>
      <c r="M36" s="499"/>
      <c r="N36" s="439" t="s">
        <v>916</v>
      </c>
      <c r="R36" s="141" t="str">
        <f>IF(OR(J36='Drop downs'!$G$7,J36='Drop downs'!$G$5), B36&amp;": "&amp;K36&amp;CHAR(10),"")</f>
        <v/>
      </c>
      <c r="S36" s="141" t="str">
        <f>IF(J36='Drop downs'!$G$2,B36&amp;": "&amp;K36&amp;"
"," ")</f>
        <v xml:space="preserve">IIA5: There is potential for a significant positive effect to arise from the implementation of Policy HO4: Genuinely Affordable Housing, as the policy stipulates developments of 10 or more homes should provide 50% affordable housing. Proposals should ensure an initial minimum of 35% of all gross units delivered within a scheme are affordable housing (and comply with criteria of Policy H5 C) to apply the fast track route. Review mechanisms will be utilised to maximise the delivery of affordable housing on major developments, however where a public sector land owner has an agreement with the Mayor to deliver at least 50% across their portfolio of sites, then the 35 per cent threshold should apply to individual sites. The Council will prioritise the delivery of social rented housing as these are considered to be the most genuinely affordable.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T36" s="141" t="str">
        <f>IF(E36='Drop downs'!$B$6,B36&amp;": "&amp;K36&amp;"","")</f>
        <v/>
      </c>
      <c r="U36" s="126" t="str">
        <f>IF(M36&gt;0,B36&amp;":"&amp;M36&amp;"
","")</f>
        <v/>
      </c>
      <c r="V36" s="126" t="str">
        <f>IF(N36&gt;0,B36&amp;":"&amp;N36&amp;"
","")</f>
        <v xml:space="preserve">IIA5:Further details of the numbers of affordable dwellings each allocation site could provide would help to reduce uncertainty regarding affordable housing provision. 
</v>
      </c>
    </row>
    <row r="37" spans="1:22" ht="141" customHeight="1" x14ac:dyDescent="0.6">
      <c r="A37" s="470"/>
      <c r="B37" s="473"/>
      <c r="C37" s="145" t="s">
        <v>290</v>
      </c>
      <c r="D37" s="145" t="s">
        <v>185</v>
      </c>
      <c r="E37" s="476"/>
      <c r="F37" s="476"/>
      <c r="G37" s="478"/>
      <c r="H37" s="476"/>
      <c r="I37" s="571"/>
      <c r="J37" s="476"/>
      <c r="K37" s="615"/>
      <c r="L37" s="476"/>
      <c r="M37" s="489"/>
      <c r="N37" s="566"/>
      <c r="R37" s="141"/>
      <c r="S37" s="141"/>
      <c r="T37" s="141"/>
    </row>
    <row r="38" spans="1:22" ht="193.5" customHeight="1" x14ac:dyDescent="0.6">
      <c r="A38" s="470"/>
      <c r="B38" s="473"/>
      <c r="C38" s="145" t="s">
        <v>291</v>
      </c>
      <c r="D38" s="145" t="s">
        <v>185</v>
      </c>
      <c r="E38" s="476"/>
      <c r="F38" s="476"/>
      <c r="G38" s="478"/>
      <c r="H38" s="476"/>
      <c r="I38" s="571"/>
      <c r="J38" s="476"/>
      <c r="K38" s="615"/>
      <c r="L38" s="476"/>
      <c r="M38" s="489"/>
      <c r="N38" s="566"/>
      <c r="R38" s="141"/>
      <c r="S38" s="141"/>
      <c r="T38" s="141"/>
    </row>
    <row r="39" spans="1:22" ht="199.5" customHeight="1" x14ac:dyDescent="0.6">
      <c r="A39" s="470"/>
      <c r="B39" s="473"/>
      <c r="C39" s="145" t="s">
        <v>292</v>
      </c>
      <c r="D39" s="145" t="s">
        <v>185</v>
      </c>
      <c r="E39" s="476"/>
      <c r="F39" s="476"/>
      <c r="G39" s="478"/>
      <c r="H39" s="476"/>
      <c r="I39" s="571"/>
      <c r="J39" s="476"/>
      <c r="K39" s="615"/>
      <c r="L39" s="476"/>
      <c r="M39" s="489"/>
      <c r="N39" s="566"/>
      <c r="R39" s="141"/>
      <c r="S39" s="141"/>
      <c r="T39" s="141"/>
    </row>
    <row r="40" spans="1:22" ht="137.25" customHeight="1" x14ac:dyDescent="0.6">
      <c r="A40" s="470"/>
      <c r="B40" s="473"/>
      <c r="C40" s="145" t="s">
        <v>293</v>
      </c>
      <c r="D40" s="145" t="s">
        <v>185</v>
      </c>
      <c r="E40" s="476"/>
      <c r="F40" s="476"/>
      <c r="G40" s="478"/>
      <c r="H40" s="476"/>
      <c r="I40" s="571"/>
      <c r="J40" s="476"/>
      <c r="K40" s="615"/>
      <c r="L40" s="476"/>
      <c r="M40" s="489"/>
      <c r="N40" s="566"/>
      <c r="R40" s="141"/>
      <c r="S40" s="141"/>
      <c r="T40" s="141"/>
    </row>
    <row r="41" spans="1:22" ht="78.5" thickBot="1" x14ac:dyDescent="0.65">
      <c r="A41" s="517"/>
      <c r="B41" s="474"/>
      <c r="C41" s="151" t="s">
        <v>294</v>
      </c>
      <c r="D41" s="151" t="s">
        <v>185</v>
      </c>
      <c r="E41" s="483"/>
      <c r="F41" s="483"/>
      <c r="G41" s="519"/>
      <c r="H41" s="483"/>
      <c r="I41" s="572"/>
      <c r="J41" s="483"/>
      <c r="K41" s="661"/>
      <c r="L41" s="483"/>
      <c r="M41" s="490"/>
      <c r="N41" s="567"/>
      <c r="R41" s="141"/>
      <c r="S41" s="141"/>
      <c r="T41" s="141"/>
    </row>
    <row r="42" spans="1:22" ht="78" x14ac:dyDescent="0.6">
      <c r="A42" s="469" t="s">
        <v>295</v>
      </c>
      <c r="B42" s="472" t="s">
        <v>106</v>
      </c>
      <c r="C42" s="144" t="s">
        <v>296</v>
      </c>
      <c r="D42" s="144" t="s">
        <v>189</v>
      </c>
      <c r="E42" s="475" t="s">
        <v>88</v>
      </c>
      <c r="F42" s="475" t="s">
        <v>88</v>
      </c>
      <c r="G42" s="477" t="s">
        <v>88</v>
      </c>
      <c r="H42" s="475" t="s">
        <v>88</v>
      </c>
      <c r="I42" s="477" t="s">
        <v>88</v>
      </c>
      <c r="J42" s="475" t="s">
        <v>120</v>
      </c>
      <c r="K42" s="499" t="s">
        <v>494</v>
      </c>
      <c r="L42" s="475" t="s">
        <v>189</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80.25" customHeight="1" x14ac:dyDescent="0.6">
      <c r="A43" s="470"/>
      <c r="B43" s="473"/>
      <c r="C43" s="145" t="s">
        <v>297</v>
      </c>
      <c r="D43" s="145" t="s">
        <v>189</v>
      </c>
      <c r="E43" s="476"/>
      <c r="F43" s="476"/>
      <c r="G43" s="478"/>
      <c r="H43" s="476"/>
      <c r="I43" s="478"/>
      <c r="J43" s="476"/>
      <c r="K43" s="489"/>
      <c r="L43" s="476"/>
      <c r="M43" s="489"/>
      <c r="N43" s="566"/>
      <c r="R43" s="141"/>
      <c r="S43" s="141"/>
      <c r="T43" s="141"/>
    </row>
    <row r="44" spans="1:22" ht="52" x14ac:dyDescent="0.6">
      <c r="A44" s="470"/>
      <c r="B44" s="473"/>
      <c r="C44" s="145" t="s">
        <v>298</v>
      </c>
      <c r="D44" s="145" t="s">
        <v>189</v>
      </c>
      <c r="E44" s="476"/>
      <c r="F44" s="476"/>
      <c r="G44" s="478"/>
      <c r="H44" s="476"/>
      <c r="I44" s="478"/>
      <c r="J44" s="476"/>
      <c r="K44" s="489"/>
      <c r="L44" s="476"/>
      <c r="M44" s="489"/>
      <c r="N44" s="566"/>
      <c r="R44" s="141"/>
      <c r="S44" s="141"/>
      <c r="T44" s="141"/>
    </row>
    <row r="45" spans="1:22" ht="52" x14ac:dyDescent="0.6">
      <c r="A45" s="470"/>
      <c r="B45" s="473"/>
      <c r="C45" s="145" t="s">
        <v>299</v>
      </c>
      <c r="D45" s="145" t="s">
        <v>189</v>
      </c>
      <c r="E45" s="476"/>
      <c r="F45" s="476"/>
      <c r="G45" s="478"/>
      <c r="H45" s="476"/>
      <c r="I45" s="478"/>
      <c r="J45" s="476"/>
      <c r="K45" s="489"/>
      <c r="L45" s="476"/>
      <c r="M45" s="489"/>
      <c r="N45" s="566"/>
      <c r="R45" s="141"/>
      <c r="S45" s="141"/>
      <c r="T45" s="141"/>
    </row>
    <row r="46" spans="1:22" ht="78.5" thickBot="1" x14ac:dyDescent="0.65">
      <c r="A46" s="517"/>
      <c r="B46" s="474"/>
      <c r="C46" s="151" t="s">
        <v>300</v>
      </c>
      <c r="D46" s="151" t="s">
        <v>189</v>
      </c>
      <c r="E46" s="483"/>
      <c r="F46" s="483"/>
      <c r="G46" s="519"/>
      <c r="H46" s="483"/>
      <c r="I46" s="519"/>
      <c r="J46" s="483"/>
      <c r="K46" s="490"/>
      <c r="L46" s="483"/>
      <c r="M46" s="490"/>
      <c r="N46" s="567"/>
      <c r="R46" s="141"/>
      <c r="S46" s="141"/>
      <c r="T46" s="141"/>
    </row>
    <row r="47" spans="1:22" ht="193.5" customHeight="1"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73.25" customHeight="1" thickBot="1" x14ac:dyDescent="0.65">
      <c r="A48" s="517"/>
      <c r="B48" s="474"/>
      <c r="C48" s="151" t="s">
        <v>303</v>
      </c>
      <c r="D48" s="151" t="s">
        <v>189</v>
      </c>
      <c r="E48" s="483"/>
      <c r="F48" s="483"/>
      <c r="G48" s="519"/>
      <c r="H48" s="483"/>
      <c r="I48" s="519"/>
      <c r="J48" s="483"/>
      <c r="K48" s="490"/>
      <c r="L48" s="483"/>
      <c r="M48" s="490"/>
      <c r="N48" s="567"/>
      <c r="R48" s="141"/>
      <c r="S48" s="141"/>
      <c r="T48" s="141"/>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494</v>
      </c>
      <c r="L49" s="475" t="s">
        <v>189</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82.5" customHeight="1" x14ac:dyDescent="0.6">
      <c r="A50" s="470"/>
      <c r="B50" s="473"/>
      <c r="C50" s="142" t="s">
        <v>306</v>
      </c>
      <c r="D50" s="142" t="s">
        <v>189</v>
      </c>
      <c r="E50" s="476"/>
      <c r="F50" s="476"/>
      <c r="G50" s="478"/>
      <c r="H50" s="476"/>
      <c r="I50" s="478"/>
      <c r="J50" s="476"/>
      <c r="K50" s="489"/>
      <c r="L50" s="476"/>
      <c r="M50" s="489"/>
      <c r="N50" s="566"/>
      <c r="R50" s="141"/>
      <c r="S50" s="141"/>
      <c r="T50" s="141"/>
    </row>
    <row r="51" spans="1:22" ht="48.75" customHeight="1" x14ac:dyDescent="0.6">
      <c r="A51" s="470"/>
      <c r="B51" s="473"/>
      <c r="C51" s="152" t="s">
        <v>307</v>
      </c>
      <c r="D51" s="142" t="s">
        <v>189</v>
      </c>
      <c r="E51" s="476"/>
      <c r="F51" s="476"/>
      <c r="G51" s="478"/>
      <c r="H51" s="476"/>
      <c r="I51" s="478"/>
      <c r="J51" s="476"/>
      <c r="K51" s="489"/>
      <c r="L51" s="476"/>
      <c r="M51" s="489"/>
      <c r="N51" s="566"/>
      <c r="R51" s="141"/>
      <c r="S51" s="141"/>
      <c r="T51" s="141"/>
    </row>
    <row r="52" spans="1:22" ht="48.75" customHeight="1" x14ac:dyDescent="0.6">
      <c r="A52" s="470"/>
      <c r="B52" s="473"/>
      <c r="C52" s="142" t="s">
        <v>308</v>
      </c>
      <c r="D52" s="142" t="s">
        <v>189</v>
      </c>
      <c r="E52" s="476"/>
      <c r="F52" s="476"/>
      <c r="G52" s="478"/>
      <c r="H52" s="476"/>
      <c r="I52" s="478"/>
      <c r="J52" s="476"/>
      <c r="K52" s="489"/>
      <c r="L52" s="476"/>
      <c r="M52" s="489"/>
      <c r="N52" s="566"/>
      <c r="R52" s="141"/>
      <c r="S52" s="141"/>
      <c r="T52" s="141"/>
    </row>
    <row r="53" spans="1:22" ht="26.5" thickBot="1" x14ac:dyDescent="0.65">
      <c r="A53" s="517"/>
      <c r="B53" s="474"/>
      <c r="C53" s="165" t="s">
        <v>309</v>
      </c>
      <c r="D53" s="165" t="s">
        <v>189</v>
      </c>
      <c r="E53" s="483"/>
      <c r="F53" s="483"/>
      <c r="G53" s="519"/>
      <c r="H53" s="483"/>
      <c r="I53" s="519"/>
      <c r="J53" s="483"/>
      <c r="K53" s="490"/>
      <c r="L53" s="483"/>
      <c r="M53" s="490"/>
      <c r="N53" s="567"/>
      <c r="R53" s="141"/>
      <c r="S53" s="141"/>
      <c r="T53" s="141"/>
    </row>
    <row r="54" spans="1:22" ht="136.5" customHeight="1" x14ac:dyDescent="0.6">
      <c r="A54" s="469" t="s">
        <v>310</v>
      </c>
      <c r="B54" s="472" t="s">
        <v>109</v>
      </c>
      <c r="C54" s="153" t="s">
        <v>311</v>
      </c>
      <c r="D54" s="140" t="s">
        <v>189</v>
      </c>
      <c r="E54" s="475" t="s">
        <v>88</v>
      </c>
      <c r="F54" s="475" t="s">
        <v>88</v>
      </c>
      <c r="G54" s="477" t="s">
        <v>88</v>
      </c>
      <c r="H54" s="475" t="s">
        <v>88</v>
      </c>
      <c r="I54" s="477" t="s">
        <v>88</v>
      </c>
      <c r="J54" s="475" t="s">
        <v>120</v>
      </c>
      <c r="K54" s="499" t="s">
        <v>494</v>
      </c>
      <c r="L54" s="475" t="s">
        <v>189</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84.75" customHeight="1" x14ac:dyDescent="0.6">
      <c r="A55" s="470"/>
      <c r="B55" s="473"/>
      <c r="C55" s="154" t="s">
        <v>312</v>
      </c>
      <c r="D55" s="142" t="s">
        <v>189</v>
      </c>
      <c r="E55" s="476"/>
      <c r="F55" s="476"/>
      <c r="G55" s="478"/>
      <c r="H55" s="476"/>
      <c r="I55" s="478"/>
      <c r="J55" s="476"/>
      <c r="K55" s="489"/>
      <c r="L55" s="476"/>
      <c r="M55" s="489"/>
      <c r="N55" s="566"/>
      <c r="R55" s="141"/>
      <c r="S55" s="141"/>
      <c r="T55" s="141"/>
    </row>
    <row r="56" spans="1:22" ht="118.5" customHeight="1" thickBot="1" x14ac:dyDescent="0.65">
      <c r="A56" s="517"/>
      <c r="B56" s="474"/>
      <c r="C56" s="160" t="s">
        <v>313</v>
      </c>
      <c r="D56" s="165" t="s">
        <v>189</v>
      </c>
      <c r="E56" s="483"/>
      <c r="F56" s="483"/>
      <c r="G56" s="519"/>
      <c r="H56" s="483"/>
      <c r="I56" s="519"/>
      <c r="J56" s="483"/>
      <c r="K56" s="490"/>
      <c r="L56" s="483"/>
      <c r="M56" s="490"/>
      <c r="N56" s="567"/>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494</v>
      </c>
      <c r="L57" s="475" t="s">
        <v>189</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316</v>
      </c>
      <c r="D58" s="142" t="s">
        <v>189</v>
      </c>
      <c r="E58" s="476"/>
      <c r="F58" s="476"/>
      <c r="G58" s="478"/>
      <c r="H58" s="476"/>
      <c r="I58" s="478"/>
      <c r="J58" s="476"/>
      <c r="K58" s="489"/>
      <c r="L58" s="476"/>
      <c r="M58" s="489"/>
      <c r="N58" s="566"/>
      <c r="R58" s="141"/>
      <c r="S58" s="141"/>
      <c r="T58" s="141"/>
    </row>
    <row r="59" spans="1:22" x14ac:dyDescent="0.6">
      <c r="A59" s="470"/>
      <c r="B59" s="473"/>
      <c r="C59" s="142" t="s">
        <v>317</v>
      </c>
      <c r="D59" s="142" t="s">
        <v>189</v>
      </c>
      <c r="E59" s="476"/>
      <c r="F59" s="476"/>
      <c r="G59" s="478"/>
      <c r="H59" s="476"/>
      <c r="I59" s="478"/>
      <c r="J59" s="476"/>
      <c r="K59" s="489"/>
      <c r="L59" s="476"/>
      <c r="M59" s="489"/>
      <c r="N59" s="566"/>
      <c r="R59" s="141"/>
      <c r="S59" s="141"/>
      <c r="T59" s="141"/>
    </row>
    <row r="60" spans="1:22" ht="52" x14ac:dyDescent="0.6">
      <c r="A60" s="470"/>
      <c r="B60" s="473"/>
      <c r="C60" s="142" t="s">
        <v>318</v>
      </c>
      <c r="D60" s="142" t="s">
        <v>189</v>
      </c>
      <c r="E60" s="476"/>
      <c r="F60" s="476"/>
      <c r="G60" s="478"/>
      <c r="H60" s="476"/>
      <c r="I60" s="478"/>
      <c r="J60" s="476"/>
      <c r="K60" s="489"/>
      <c r="L60" s="476"/>
      <c r="M60" s="489"/>
      <c r="N60" s="566"/>
      <c r="R60" s="141"/>
      <c r="S60" s="141"/>
      <c r="T60" s="141"/>
    </row>
    <row r="61" spans="1:22" ht="52.5" customHeight="1" x14ac:dyDescent="0.6">
      <c r="A61" s="470"/>
      <c r="B61" s="473"/>
      <c r="C61" s="142" t="s">
        <v>319</v>
      </c>
      <c r="D61" s="142" t="s">
        <v>189</v>
      </c>
      <c r="E61" s="476"/>
      <c r="F61" s="476"/>
      <c r="G61" s="478"/>
      <c r="H61" s="476"/>
      <c r="I61" s="478"/>
      <c r="J61" s="476"/>
      <c r="K61" s="489"/>
      <c r="L61" s="476"/>
      <c r="M61" s="489"/>
      <c r="N61" s="566"/>
      <c r="R61" s="141"/>
      <c r="S61" s="141"/>
      <c r="T61" s="141"/>
    </row>
    <row r="62" spans="1:22" x14ac:dyDescent="0.6">
      <c r="A62" s="470"/>
      <c r="B62" s="473"/>
      <c r="C62" s="142" t="s">
        <v>320</v>
      </c>
      <c r="D62" s="142" t="s">
        <v>189</v>
      </c>
      <c r="E62" s="476"/>
      <c r="F62" s="476"/>
      <c r="G62" s="478"/>
      <c r="H62" s="476"/>
      <c r="I62" s="478"/>
      <c r="J62" s="476"/>
      <c r="K62" s="489"/>
      <c r="L62" s="476"/>
      <c r="M62" s="489"/>
      <c r="N62" s="566"/>
      <c r="R62" s="141"/>
      <c r="S62" s="141"/>
      <c r="T62" s="141"/>
    </row>
    <row r="63" spans="1:22" ht="78" x14ac:dyDescent="0.6">
      <c r="A63" s="470"/>
      <c r="B63" s="473"/>
      <c r="C63" s="142" t="s">
        <v>321</v>
      </c>
      <c r="D63" s="142" t="s">
        <v>189</v>
      </c>
      <c r="E63" s="476"/>
      <c r="F63" s="476"/>
      <c r="G63" s="478"/>
      <c r="H63" s="476"/>
      <c r="I63" s="478"/>
      <c r="J63" s="476"/>
      <c r="K63" s="489"/>
      <c r="L63" s="476"/>
      <c r="M63" s="489"/>
      <c r="N63" s="566"/>
      <c r="R63" s="141"/>
      <c r="S63" s="141"/>
      <c r="T63" s="141"/>
    </row>
    <row r="64" spans="1:22" ht="26.5" thickBot="1" x14ac:dyDescent="0.65">
      <c r="A64" s="517"/>
      <c r="B64" s="474"/>
      <c r="C64" s="165" t="s">
        <v>322</v>
      </c>
      <c r="D64" s="165" t="s">
        <v>189</v>
      </c>
      <c r="E64" s="483"/>
      <c r="F64" s="483"/>
      <c r="G64" s="519"/>
      <c r="H64" s="483"/>
      <c r="I64" s="519"/>
      <c r="J64" s="483"/>
      <c r="K64" s="490"/>
      <c r="L64" s="483"/>
      <c r="M64" s="490"/>
      <c r="N64" s="567"/>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81" customHeight="1" x14ac:dyDescent="0.6">
      <c r="A66" s="470"/>
      <c r="B66" s="473"/>
      <c r="C66" s="148" t="s">
        <v>325</v>
      </c>
      <c r="D66" s="142" t="s">
        <v>189</v>
      </c>
      <c r="E66" s="476"/>
      <c r="F66" s="476"/>
      <c r="G66" s="478"/>
      <c r="H66" s="476"/>
      <c r="I66" s="478"/>
      <c r="J66" s="476"/>
      <c r="K66" s="489"/>
      <c r="L66" s="476"/>
      <c r="M66" s="489"/>
      <c r="N66" s="566"/>
      <c r="R66" s="141"/>
      <c r="S66" s="141"/>
      <c r="T66" s="141"/>
    </row>
    <row r="67" spans="1:22" ht="78" x14ac:dyDescent="0.6">
      <c r="A67" s="470"/>
      <c r="B67" s="473"/>
      <c r="C67" s="148" t="s">
        <v>326</v>
      </c>
      <c r="D67" s="142" t="s">
        <v>189</v>
      </c>
      <c r="E67" s="476"/>
      <c r="F67" s="476"/>
      <c r="G67" s="478"/>
      <c r="H67" s="476"/>
      <c r="I67" s="478"/>
      <c r="J67" s="476"/>
      <c r="K67" s="489"/>
      <c r="L67" s="476"/>
      <c r="M67" s="489"/>
      <c r="N67" s="566"/>
      <c r="R67" s="141"/>
      <c r="S67" s="141"/>
      <c r="T67" s="141"/>
    </row>
    <row r="68" spans="1:22" ht="52" x14ac:dyDescent="0.6">
      <c r="A68" s="470"/>
      <c r="B68" s="473"/>
      <c r="C68" s="148" t="s">
        <v>327</v>
      </c>
      <c r="D68" s="142" t="s">
        <v>189</v>
      </c>
      <c r="E68" s="476"/>
      <c r="F68" s="476"/>
      <c r="G68" s="478"/>
      <c r="H68" s="476"/>
      <c r="I68" s="478"/>
      <c r="J68" s="476"/>
      <c r="K68" s="489"/>
      <c r="L68" s="476"/>
      <c r="M68" s="489"/>
      <c r="N68" s="566"/>
      <c r="R68" s="141"/>
      <c r="S68" s="141"/>
      <c r="T68" s="141"/>
    </row>
    <row r="69" spans="1:22" x14ac:dyDescent="0.6">
      <c r="A69" s="470"/>
      <c r="B69" s="473"/>
      <c r="C69" s="148" t="s">
        <v>846</v>
      </c>
      <c r="D69" s="142" t="s">
        <v>189</v>
      </c>
      <c r="E69" s="476"/>
      <c r="F69" s="476"/>
      <c r="G69" s="478"/>
      <c r="H69" s="476"/>
      <c r="I69" s="478"/>
      <c r="J69" s="476"/>
      <c r="K69" s="489"/>
      <c r="L69" s="476"/>
      <c r="M69" s="489"/>
      <c r="N69" s="566"/>
      <c r="R69" s="141"/>
      <c r="S69" s="141"/>
      <c r="T69" s="141"/>
    </row>
    <row r="70" spans="1:22" x14ac:dyDescent="0.6">
      <c r="A70" s="470"/>
      <c r="B70" s="473"/>
      <c r="C70" s="148" t="s">
        <v>329</v>
      </c>
      <c r="D70" s="142" t="s">
        <v>189</v>
      </c>
      <c r="E70" s="476"/>
      <c r="F70" s="476"/>
      <c r="G70" s="478"/>
      <c r="H70" s="476"/>
      <c r="I70" s="478"/>
      <c r="J70" s="476"/>
      <c r="K70" s="489"/>
      <c r="L70" s="476"/>
      <c r="M70" s="489"/>
      <c r="N70" s="566"/>
      <c r="R70" s="141"/>
      <c r="S70" s="141"/>
      <c r="T70" s="141"/>
    </row>
    <row r="71" spans="1:22" ht="52.5" thickBot="1" x14ac:dyDescent="0.65">
      <c r="A71" s="517"/>
      <c r="B71" s="474"/>
      <c r="C71" s="149" t="s">
        <v>330</v>
      </c>
      <c r="D71" s="165" t="s">
        <v>189</v>
      </c>
      <c r="E71" s="483"/>
      <c r="F71" s="483"/>
      <c r="G71" s="519"/>
      <c r="H71" s="483"/>
      <c r="I71" s="519"/>
      <c r="J71" s="483"/>
      <c r="K71" s="490"/>
      <c r="L71" s="483"/>
      <c r="M71" s="490"/>
      <c r="N71" s="567"/>
      <c r="R71" s="141"/>
      <c r="S71" s="141"/>
      <c r="T71" s="141"/>
    </row>
    <row r="72" spans="1:22" ht="75" customHeight="1" x14ac:dyDescent="0.6">
      <c r="A72" s="469" t="s">
        <v>331</v>
      </c>
      <c r="B72" s="472" t="s">
        <v>112</v>
      </c>
      <c r="C72" s="147" t="s">
        <v>332</v>
      </c>
      <c r="D72" s="140" t="s">
        <v>189</v>
      </c>
      <c r="E72" s="475" t="s">
        <v>88</v>
      </c>
      <c r="F72" s="475" t="s">
        <v>88</v>
      </c>
      <c r="G72" s="477" t="s">
        <v>88</v>
      </c>
      <c r="H72" s="475" t="s">
        <v>88</v>
      </c>
      <c r="I72" s="477" t="s">
        <v>88</v>
      </c>
      <c r="J72" s="475" t="s">
        <v>120</v>
      </c>
      <c r="K72" s="532" t="s">
        <v>494</v>
      </c>
      <c r="L72" s="475" t="s">
        <v>189</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x14ac:dyDescent="0.6">
      <c r="A73" s="470"/>
      <c r="B73" s="473"/>
      <c r="C73" s="148" t="s">
        <v>333</v>
      </c>
      <c r="D73" s="142" t="s">
        <v>189</v>
      </c>
      <c r="E73" s="476"/>
      <c r="F73" s="476"/>
      <c r="G73" s="478"/>
      <c r="H73" s="476"/>
      <c r="I73" s="478"/>
      <c r="J73" s="476"/>
      <c r="K73" s="530"/>
      <c r="L73" s="476"/>
      <c r="M73" s="489"/>
      <c r="N73" s="566"/>
      <c r="R73" s="141"/>
      <c r="S73" s="141"/>
      <c r="T73" s="141"/>
    </row>
    <row r="74" spans="1:22" ht="52" x14ac:dyDescent="0.6">
      <c r="A74" s="470"/>
      <c r="B74" s="473"/>
      <c r="C74" s="148" t="s">
        <v>334</v>
      </c>
      <c r="D74" s="142" t="s">
        <v>189</v>
      </c>
      <c r="E74" s="476"/>
      <c r="F74" s="476"/>
      <c r="G74" s="478"/>
      <c r="H74" s="476"/>
      <c r="I74" s="478"/>
      <c r="J74" s="476"/>
      <c r="K74" s="530"/>
      <c r="L74" s="476"/>
      <c r="M74" s="489"/>
      <c r="N74" s="566"/>
      <c r="R74" s="141"/>
      <c r="S74" s="141"/>
      <c r="T74" s="141"/>
    </row>
    <row r="75" spans="1:22" ht="52.5" customHeight="1" x14ac:dyDescent="0.6">
      <c r="A75" s="470"/>
      <c r="B75" s="473"/>
      <c r="C75" s="148" t="s">
        <v>335</v>
      </c>
      <c r="D75" s="142" t="s">
        <v>189</v>
      </c>
      <c r="E75" s="476"/>
      <c r="F75" s="476"/>
      <c r="G75" s="478"/>
      <c r="H75" s="476"/>
      <c r="I75" s="478"/>
      <c r="J75" s="476"/>
      <c r="K75" s="530"/>
      <c r="L75" s="476"/>
      <c r="M75" s="489"/>
      <c r="N75" s="566"/>
      <c r="R75" s="141"/>
      <c r="S75" s="141"/>
      <c r="T75" s="141"/>
    </row>
    <row r="76" spans="1:22" ht="26.5" thickBot="1" x14ac:dyDescent="0.65">
      <c r="A76" s="517"/>
      <c r="B76" s="474"/>
      <c r="C76" s="157" t="s">
        <v>336</v>
      </c>
      <c r="D76" s="165" t="s">
        <v>189</v>
      </c>
      <c r="E76" s="483"/>
      <c r="F76" s="483"/>
      <c r="G76" s="519"/>
      <c r="H76" s="483"/>
      <c r="I76" s="519"/>
      <c r="J76" s="483"/>
      <c r="K76" s="531"/>
      <c r="L76" s="483"/>
      <c r="M76" s="490"/>
      <c r="N76" s="567"/>
      <c r="R76" s="141"/>
      <c r="S76" s="141"/>
      <c r="T76" s="141"/>
    </row>
    <row r="77" spans="1:22" ht="52" customHeight="1" x14ac:dyDescent="0.6">
      <c r="A77" s="511" t="s">
        <v>337</v>
      </c>
      <c r="B77" s="472" t="s">
        <v>113</v>
      </c>
      <c r="C77" s="147" t="s">
        <v>338</v>
      </c>
      <c r="D77" s="144" t="s">
        <v>185</v>
      </c>
      <c r="E77" s="475" t="s">
        <v>88</v>
      </c>
      <c r="F77" s="475" t="s">
        <v>88</v>
      </c>
      <c r="G77" s="475" t="s">
        <v>88</v>
      </c>
      <c r="H77" s="475" t="s">
        <v>88</v>
      </c>
      <c r="I77" s="475" t="s">
        <v>88</v>
      </c>
      <c r="J77" s="475" t="s">
        <v>120</v>
      </c>
      <c r="K77" s="649" t="s">
        <v>494</v>
      </c>
      <c r="L77" s="475" t="s">
        <v>189</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78.75" customHeight="1" x14ac:dyDescent="0.6">
      <c r="A78" s="527"/>
      <c r="B78" s="473"/>
      <c r="C78" s="148" t="s">
        <v>339</v>
      </c>
      <c r="D78" s="145" t="s">
        <v>185</v>
      </c>
      <c r="E78" s="476"/>
      <c r="F78" s="476"/>
      <c r="G78" s="476"/>
      <c r="H78" s="476"/>
      <c r="I78" s="476"/>
      <c r="J78" s="476"/>
      <c r="K78" s="615"/>
      <c r="L78" s="476"/>
      <c r="M78" s="489"/>
      <c r="N78" s="566"/>
      <c r="R78" s="141"/>
      <c r="S78" s="141"/>
      <c r="T78" s="141"/>
    </row>
    <row r="79" spans="1:22" ht="65.25" customHeight="1" x14ac:dyDescent="0.6">
      <c r="A79" s="527"/>
      <c r="B79" s="473"/>
      <c r="C79" s="148" t="s">
        <v>340</v>
      </c>
      <c r="D79" s="145" t="s">
        <v>189</v>
      </c>
      <c r="E79" s="476"/>
      <c r="F79" s="476"/>
      <c r="G79" s="476"/>
      <c r="H79" s="476"/>
      <c r="I79" s="476"/>
      <c r="J79" s="476"/>
      <c r="K79" s="615"/>
      <c r="L79" s="476"/>
      <c r="M79" s="489"/>
      <c r="N79" s="566"/>
      <c r="R79" s="141"/>
      <c r="S79" s="141"/>
      <c r="T79" s="141"/>
    </row>
    <row r="80" spans="1:22" ht="26" customHeight="1" x14ac:dyDescent="0.6">
      <c r="A80" s="527"/>
      <c r="B80" s="473"/>
      <c r="C80" s="159" t="s">
        <v>341</v>
      </c>
      <c r="D80" s="145" t="s">
        <v>189</v>
      </c>
      <c r="E80" s="476"/>
      <c r="F80" s="476"/>
      <c r="G80" s="476"/>
      <c r="H80" s="476"/>
      <c r="I80" s="476"/>
      <c r="J80" s="476"/>
      <c r="K80" s="615"/>
      <c r="L80" s="476"/>
      <c r="M80" s="489"/>
      <c r="N80" s="566"/>
      <c r="R80" s="141"/>
      <c r="S80" s="141"/>
      <c r="T80" s="141"/>
    </row>
    <row r="81" spans="1:22" ht="78" x14ac:dyDescent="0.6">
      <c r="A81" s="527"/>
      <c r="B81" s="473"/>
      <c r="C81" s="159" t="s">
        <v>342</v>
      </c>
      <c r="D81" s="145" t="s">
        <v>189</v>
      </c>
      <c r="E81" s="476"/>
      <c r="F81" s="476"/>
      <c r="G81" s="476"/>
      <c r="H81" s="476"/>
      <c r="I81" s="476"/>
      <c r="J81" s="476"/>
      <c r="K81" s="615"/>
      <c r="L81" s="476"/>
      <c r="M81" s="489"/>
      <c r="N81" s="566"/>
      <c r="R81" s="141"/>
      <c r="S81" s="141"/>
      <c r="T81" s="141"/>
    </row>
    <row r="82" spans="1:22" ht="78" x14ac:dyDescent="0.6">
      <c r="A82" s="527"/>
      <c r="B82" s="473"/>
      <c r="C82" s="159" t="s">
        <v>343</v>
      </c>
      <c r="D82" s="145" t="s">
        <v>189</v>
      </c>
      <c r="E82" s="476"/>
      <c r="F82" s="476"/>
      <c r="G82" s="476"/>
      <c r="H82" s="476"/>
      <c r="I82" s="476"/>
      <c r="J82" s="476"/>
      <c r="K82" s="615"/>
      <c r="L82" s="476"/>
      <c r="M82" s="489"/>
      <c r="N82" s="566"/>
      <c r="R82" s="141"/>
      <c r="S82" s="141"/>
      <c r="T82" s="141"/>
    </row>
    <row r="83" spans="1:22" ht="52.5" thickBot="1" x14ac:dyDescent="0.65">
      <c r="A83" s="528"/>
      <c r="B83" s="474"/>
      <c r="C83" s="160" t="s">
        <v>344</v>
      </c>
      <c r="D83" s="151" t="s">
        <v>189</v>
      </c>
      <c r="E83" s="483"/>
      <c r="F83" s="483"/>
      <c r="G83" s="483"/>
      <c r="H83" s="483"/>
      <c r="I83" s="483"/>
      <c r="J83" s="483"/>
      <c r="K83" s="661"/>
      <c r="L83" s="483"/>
      <c r="M83" s="490"/>
      <c r="N83" s="567"/>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494</v>
      </c>
      <c r="L84" s="475" t="s">
        <v>189</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27"/>
      <c r="B85" s="473"/>
      <c r="C85" s="159" t="s">
        <v>347</v>
      </c>
      <c r="D85" s="145" t="s">
        <v>189</v>
      </c>
      <c r="E85" s="476"/>
      <c r="F85" s="476"/>
      <c r="G85" s="478"/>
      <c r="H85" s="476"/>
      <c r="I85" s="478"/>
      <c r="J85" s="476"/>
      <c r="K85" s="489"/>
      <c r="L85" s="476"/>
      <c r="M85" s="489"/>
      <c r="N85" s="566"/>
      <c r="R85" s="141"/>
      <c r="S85" s="141"/>
      <c r="T85" s="141"/>
    </row>
    <row r="86" spans="1:22" ht="52" x14ac:dyDescent="0.6">
      <c r="A86" s="527"/>
      <c r="B86" s="473"/>
      <c r="C86" s="159" t="s">
        <v>348</v>
      </c>
      <c r="D86" s="145" t="s">
        <v>189</v>
      </c>
      <c r="E86" s="476"/>
      <c r="F86" s="476"/>
      <c r="G86" s="478"/>
      <c r="H86" s="476"/>
      <c r="I86" s="478"/>
      <c r="J86" s="476"/>
      <c r="K86" s="489"/>
      <c r="L86" s="476"/>
      <c r="M86" s="489"/>
      <c r="N86" s="566"/>
      <c r="R86" s="141"/>
      <c r="S86" s="141"/>
      <c r="T86" s="141"/>
    </row>
    <row r="87" spans="1:22" ht="26.5" thickBot="1" x14ac:dyDescent="0.65">
      <c r="A87" s="528"/>
      <c r="B87" s="474"/>
      <c r="C87" s="157" t="s">
        <v>349</v>
      </c>
      <c r="D87" s="151" t="s">
        <v>189</v>
      </c>
      <c r="E87" s="483"/>
      <c r="F87" s="483"/>
      <c r="G87" s="519"/>
      <c r="H87" s="483"/>
      <c r="I87" s="519"/>
      <c r="J87" s="483"/>
      <c r="K87" s="490"/>
      <c r="L87" s="483"/>
      <c r="M87" s="490"/>
      <c r="N87" s="567"/>
      <c r="R87" s="141"/>
      <c r="S87" s="141"/>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560" t="str">
        <f>R8&amp;R18&amp;R20&amp;R28&amp;R36&amp;R42&amp;R47&amp;R48&amp;R49&amp;R54&amp;R57&amp;R65&amp;R72&amp;R77&amp;R84&amp;R87</f>
        <v/>
      </c>
      <c r="B90" s="561"/>
      <c r="C90" s="561"/>
      <c r="D90" s="561"/>
      <c r="E90" s="561"/>
      <c r="F90" s="561"/>
      <c r="G90" s="561"/>
      <c r="H90" s="561"/>
      <c r="I90" s="561"/>
      <c r="J90" s="561"/>
      <c r="K90" s="561"/>
      <c r="L90" s="561"/>
      <c r="M90" s="561"/>
      <c r="N90" s="562"/>
    </row>
    <row r="91" spans="1:22" x14ac:dyDescent="0.6">
      <c r="A91" s="448" t="s">
        <v>50</v>
      </c>
      <c r="B91" s="450"/>
      <c r="C91" s="450"/>
      <c r="D91" s="450"/>
      <c r="E91" s="450"/>
      <c r="F91" s="450"/>
      <c r="G91" s="450"/>
      <c r="H91" s="450"/>
      <c r="I91" s="450"/>
      <c r="J91" s="450"/>
      <c r="K91" s="450"/>
      <c r="L91" s="450"/>
      <c r="M91" s="450"/>
      <c r="N91" s="451"/>
    </row>
    <row r="92" spans="1:22" ht="147.75" customHeight="1" x14ac:dyDescent="0.6">
      <c r="A92" s="560" t="str">
        <f>S8&amp;S18&amp;S20&amp;S28&amp;S36&amp;S42&amp;S47&amp;S48&amp;S49&amp;S54&amp;S57&amp;S65&amp;S72&amp;S77&amp;S84&amp;S87</f>
        <v xml:space="preserve">    IIA5: There is potential for a significant positive effect to arise from the implementation of Policy HO4: Genuinely Affordable Housing, as the policy stipulates developments of 10 or more homes should provide 50% affordable housing. Proposals should ensure an initial minimum of 35% of all gross units delivered within a scheme are affordable housing (and comply with criteria of Policy H5 C) to apply the fast track route. Review mechanisms will be utilised to maximise the delivery of affordable housing on major developments, however where a public sector land owner has an agreement with the Mayor to deliver at least 50% across their portfolio of sites, then the 35 per cent threshold should apply to individual sites. The Council will prioritise the delivery of social rented housing as these are considered to be the most genuinely affordable.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x14ac:dyDescent="0.6">
      <c r="A94" s="563"/>
      <c r="B94" s="564"/>
      <c r="C94" s="564"/>
      <c r="D94" s="564"/>
      <c r="E94" s="564"/>
      <c r="F94" s="564"/>
      <c r="G94" s="564"/>
      <c r="H94" s="564"/>
      <c r="I94" s="564"/>
      <c r="J94" s="564"/>
      <c r="K94" s="564"/>
      <c r="L94" s="564"/>
      <c r="M94" s="564"/>
      <c r="N94" s="56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557" t="str">
        <f>U8&amp;U18&amp;U20&amp;U28&amp;U36&amp;U42&amp;U47&amp;U49&amp;U54&amp;U57&amp;U65&amp;U72&amp;U77&amp;U84</f>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557" t="str">
        <f>V8&amp;V18&amp;V20&amp;V28&amp;V36&amp;V42&amp;V47&amp;V49&amp;V54&amp;V57&amp;V65&amp;V72&amp;V77&amp;V84</f>
        <v xml:space="preserve">IIA5:Further details of the numbers of affordable dwellings each allocation site could provide would help to reduce uncertainty regarding affordable housing provision. 
</v>
      </c>
      <c r="B98" s="558"/>
      <c r="C98" s="558"/>
      <c r="D98" s="558"/>
      <c r="E98" s="558"/>
      <c r="F98" s="558"/>
      <c r="G98" s="558"/>
      <c r="H98" s="558"/>
      <c r="I98" s="558"/>
      <c r="J98" s="558"/>
      <c r="K98" s="558"/>
      <c r="L98" s="558"/>
      <c r="M98" s="558"/>
      <c r="N98" s="559"/>
    </row>
  </sheetData>
  <sheetProtection algorithmName="SHA-512" hashValue="F2NTs8/5px4Q1J/oq3eoP61JCp35t2axAh35F+x1RP98jcJje8ORKV02YaYxokd/MjoghND+FT/GdFPKkmSs2A==" saltValue="0Jnp34mp4JLg9W3typdbFQ=="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936" priority="2">
      <formula>$D50="No"</formula>
    </cfRule>
  </conditionalFormatting>
  <conditionalFormatting sqref="C8:D87">
    <cfRule type="expression" dxfId="1935" priority="1">
      <formula>$D8="No"</formula>
    </cfRule>
  </conditionalFormatting>
  <conditionalFormatting sqref="J8 J18 J28 J49 J57 J65 J72 J77 J84">
    <cfRule type="cellIs" dxfId="1934" priority="34" operator="equal">
      <formula>"Significant Negative"</formula>
    </cfRule>
    <cfRule type="cellIs" dxfId="1933" priority="35" operator="equal">
      <formula>"Minor Negative"</formula>
    </cfRule>
    <cfRule type="cellIs" dxfId="1932" priority="36" operator="equal">
      <formula>"Uncertain"</formula>
    </cfRule>
    <cfRule type="cellIs" dxfId="1931" priority="37" operator="equal">
      <formula>"Neutral"</formula>
    </cfRule>
    <cfRule type="cellIs" dxfId="1930" priority="38" operator="equal">
      <formula>"Minor Positive"</formula>
    </cfRule>
    <cfRule type="cellIs" dxfId="1929" priority="39" operator="equal">
      <formula>"Significant Positive"</formula>
    </cfRule>
  </conditionalFormatting>
  <conditionalFormatting sqref="J20">
    <cfRule type="cellIs" dxfId="1928" priority="27" operator="equal">
      <formula>"Significant Positive"</formula>
    </cfRule>
    <cfRule type="cellIs" dxfId="1927" priority="22" operator="equal">
      <formula>"Significant Negative"</formula>
    </cfRule>
    <cfRule type="cellIs" dxfId="1926" priority="23" operator="equal">
      <formula>"Minor Negative"</formula>
    </cfRule>
    <cfRule type="cellIs" dxfId="1925" priority="24" operator="equal">
      <formula>"Uncertain"</formula>
    </cfRule>
    <cfRule type="cellIs" dxfId="1924" priority="25" operator="equal">
      <formula>"Neutral"</formula>
    </cfRule>
    <cfRule type="cellIs" dxfId="1923" priority="26" operator="equal">
      <formula>"Minor Positive"</formula>
    </cfRule>
  </conditionalFormatting>
  <conditionalFormatting sqref="J36">
    <cfRule type="cellIs" dxfId="1922" priority="16" operator="equal">
      <formula>"Significant Negative"</formula>
    </cfRule>
    <cfRule type="cellIs" dxfId="1921" priority="17" operator="equal">
      <formula>"Minor Negative"</formula>
    </cfRule>
    <cfRule type="cellIs" dxfId="1920" priority="18" operator="equal">
      <formula>"Uncertain"</formula>
    </cfRule>
    <cfRule type="cellIs" dxfId="1919" priority="19" operator="equal">
      <formula>"Neutral"</formula>
    </cfRule>
    <cfRule type="cellIs" dxfId="1918" priority="20" operator="equal">
      <formula>"Minor Positive"</formula>
    </cfRule>
    <cfRule type="cellIs" dxfId="1917" priority="21" operator="equal">
      <formula>"Significant Positive"</formula>
    </cfRule>
  </conditionalFormatting>
  <conditionalFormatting sqref="J42">
    <cfRule type="cellIs" dxfId="1916" priority="10" operator="equal">
      <formula>"Significant Negative"</formula>
    </cfRule>
    <cfRule type="cellIs" dxfId="1915" priority="11" operator="equal">
      <formula>"Minor Negative"</formula>
    </cfRule>
    <cfRule type="cellIs" dxfId="1914" priority="12" operator="equal">
      <formula>"Uncertain"</formula>
    </cfRule>
    <cfRule type="cellIs" dxfId="1913" priority="13" operator="equal">
      <formula>"Neutral"</formula>
    </cfRule>
    <cfRule type="cellIs" dxfId="1912" priority="14" operator="equal">
      <formula>"Minor Positive"</formula>
    </cfRule>
    <cfRule type="cellIs" dxfId="1911" priority="15" operator="equal">
      <formula>"Significant Positive"</formula>
    </cfRule>
  </conditionalFormatting>
  <conditionalFormatting sqref="J47">
    <cfRule type="cellIs" dxfId="1910" priority="28" operator="equal">
      <formula>"Significant Negative"</formula>
    </cfRule>
    <cfRule type="cellIs" dxfId="1909" priority="29" operator="equal">
      <formula>"Minor Negative"</formula>
    </cfRule>
    <cfRule type="cellIs" dxfId="1908" priority="30" operator="equal">
      <formula>"Uncertain"</formula>
    </cfRule>
    <cfRule type="cellIs" dxfId="1907" priority="31" operator="equal">
      <formula>"Neutral"</formula>
    </cfRule>
    <cfRule type="cellIs" dxfId="1906" priority="32" operator="equal">
      <formula>"Minor Positive"</formula>
    </cfRule>
    <cfRule type="cellIs" dxfId="1905" priority="33" operator="equal">
      <formula>"Significant Positive"</formula>
    </cfRule>
  </conditionalFormatting>
  <conditionalFormatting sqref="J54">
    <cfRule type="cellIs" dxfId="1904" priority="4" operator="equal">
      <formula>"Significant Negative"</formula>
    </cfRule>
    <cfRule type="cellIs" dxfId="1903" priority="5" operator="equal">
      <formula>"Minor Negative"</formula>
    </cfRule>
    <cfRule type="cellIs" dxfId="1902" priority="6" operator="equal">
      <formula>"Uncertain"</formula>
    </cfRule>
    <cfRule type="cellIs" dxfId="1901" priority="7" operator="equal">
      <formula>"Neutral"</formula>
    </cfRule>
    <cfRule type="cellIs" dxfId="1900" priority="8" operator="equal">
      <formula>"Minor Positive"</formula>
    </cfRule>
    <cfRule type="cellIs" dxfId="1899" priority="9" operator="equal">
      <formula>"Significant Positive"</formula>
    </cfRule>
  </conditionalFormatting>
  <pageMargins left="0.7" right="0.7" top="0.75" bottom="0.75" header="0.3" footer="0.3"/>
  <pageSetup orientation="portrait" horizontalDpi="4294967293" verticalDpi="4294967293"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0797-1BA2-4605-863B-9EB7C203ECAD}">
  <sheetPr codeName="Sheet135"/>
  <dimension ref="A1:V98"/>
  <sheetViews>
    <sheetView showGridLines="0" zoomScaleNormal="100" workbookViewId="0">
      <selection activeCell="C1" sqref="C1:F1"/>
    </sheetView>
  </sheetViews>
  <sheetFormatPr defaultColWidth="8.54296875" defaultRowHeight="26" x14ac:dyDescent="0.6"/>
  <cols>
    <col min="1" max="1" width="50.9062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70.906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20</v>
      </c>
      <c r="C1" s="393" t="s">
        <v>526</v>
      </c>
      <c r="D1" s="393"/>
      <c r="E1" s="393"/>
      <c r="F1" s="394"/>
      <c r="G1" s="227"/>
      <c r="I1" s="229"/>
      <c r="J1" s="128"/>
      <c r="K1" s="128"/>
    </row>
    <row r="2" spans="1:22" x14ac:dyDescent="0.6">
      <c r="A2" s="125" t="s">
        <v>21</v>
      </c>
      <c r="B2" s="129"/>
      <c r="C2" s="393" t="s">
        <v>492</v>
      </c>
      <c r="D2" s="393"/>
      <c r="E2" s="393"/>
      <c r="F2" s="394"/>
      <c r="I2" s="230"/>
      <c r="J2" s="130"/>
      <c r="K2" s="130"/>
    </row>
    <row r="3" spans="1:22" ht="66" customHeight="1" x14ac:dyDescent="0.6">
      <c r="A3" s="131" t="s">
        <v>22</v>
      </c>
      <c r="B3" s="132"/>
      <c r="C3" s="393" t="s">
        <v>527</v>
      </c>
      <c r="D3" s="393"/>
      <c r="E3" s="393"/>
      <c r="F3" s="394"/>
      <c r="I3" s="230"/>
      <c r="J3" s="130"/>
      <c r="K3" s="130"/>
    </row>
    <row r="4" spans="1:22" x14ac:dyDescent="0.6">
      <c r="A4" s="131" t="s">
        <v>23</v>
      </c>
      <c r="B4" s="133"/>
      <c r="C4" s="395" t="s">
        <v>459</v>
      </c>
      <c r="D4" s="395"/>
      <c r="E4" s="395"/>
      <c r="F4" s="396"/>
      <c r="I4" s="230"/>
      <c r="J4" s="130"/>
      <c r="K4" s="130"/>
    </row>
    <row r="5" spans="1:22" ht="26.5" thickBot="1" x14ac:dyDescent="0.65"/>
    <row r="6" spans="1:22" x14ac:dyDescent="0.6">
      <c r="A6" s="662" t="s">
        <v>24</v>
      </c>
      <c r="B6" s="663"/>
      <c r="C6" s="663"/>
      <c r="D6" s="180"/>
      <c r="E6" s="664" t="s">
        <v>25</v>
      </c>
      <c r="F6" s="664"/>
      <c r="G6" s="664"/>
      <c r="H6" s="664"/>
      <c r="I6" s="664"/>
      <c r="J6" s="664"/>
      <c r="K6" s="664"/>
      <c r="L6" s="664"/>
      <c r="M6" s="664"/>
      <c r="N6" s="665"/>
      <c r="R6" s="135"/>
      <c r="S6" s="135"/>
      <c r="T6" s="135"/>
      <c r="U6" s="135"/>
    </row>
    <row r="7" spans="1:22" ht="130.5" thickBot="1" x14ac:dyDescent="0.65">
      <c r="A7" s="181" t="s">
        <v>253</v>
      </c>
      <c r="B7" s="136" t="s">
        <v>27</v>
      </c>
      <c r="C7" s="136" t="s">
        <v>254</v>
      </c>
      <c r="D7" s="136" t="s">
        <v>255</v>
      </c>
      <c r="E7" s="137" t="s">
        <v>30</v>
      </c>
      <c r="F7" s="137" t="s">
        <v>31</v>
      </c>
      <c r="G7" s="226" t="s">
        <v>32</v>
      </c>
      <c r="H7" s="137" t="s">
        <v>33</v>
      </c>
      <c r="I7" s="226" t="s">
        <v>34</v>
      </c>
      <c r="J7" s="137" t="s">
        <v>35</v>
      </c>
      <c r="K7" s="137" t="s">
        <v>36</v>
      </c>
      <c r="L7" s="137" t="s">
        <v>37</v>
      </c>
      <c r="M7" s="137" t="s">
        <v>38</v>
      </c>
      <c r="N7" s="175"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494</v>
      </c>
      <c r="L8" s="475" t="s">
        <v>189</v>
      </c>
      <c r="M8" s="475"/>
      <c r="N8" s="66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76"/>
      <c r="N9" s="468"/>
      <c r="R9" s="141"/>
      <c r="S9" s="141"/>
      <c r="T9" s="141"/>
      <c r="U9" s="139"/>
    </row>
    <row r="10" spans="1:22" x14ac:dyDescent="0.6">
      <c r="A10" s="470"/>
      <c r="B10" s="503"/>
      <c r="C10" s="142" t="s">
        <v>259</v>
      </c>
      <c r="D10" s="142" t="s">
        <v>189</v>
      </c>
      <c r="E10" s="494"/>
      <c r="F10" s="494"/>
      <c r="G10" s="506"/>
      <c r="H10" s="494"/>
      <c r="I10" s="506"/>
      <c r="J10" s="476"/>
      <c r="K10" s="489"/>
      <c r="L10" s="476"/>
      <c r="M10" s="476"/>
      <c r="N10" s="468"/>
      <c r="R10" s="141"/>
      <c r="S10" s="141"/>
      <c r="T10" s="141"/>
    </row>
    <row r="11" spans="1:22" ht="52" x14ac:dyDescent="0.6">
      <c r="A11" s="470"/>
      <c r="B11" s="503"/>
      <c r="C11" s="142" t="s">
        <v>260</v>
      </c>
      <c r="D11" s="142" t="s">
        <v>189</v>
      </c>
      <c r="E11" s="494"/>
      <c r="F11" s="494"/>
      <c r="G11" s="506"/>
      <c r="H11" s="494"/>
      <c r="I11" s="506"/>
      <c r="J11" s="476"/>
      <c r="K11" s="489"/>
      <c r="L11" s="476"/>
      <c r="M11" s="476"/>
      <c r="N11" s="468"/>
      <c r="R11" s="141"/>
      <c r="S11" s="141"/>
      <c r="T11" s="141"/>
    </row>
    <row r="12" spans="1:22" ht="52" x14ac:dyDescent="0.6">
      <c r="A12" s="470"/>
      <c r="B12" s="503"/>
      <c r="C12" s="142" t="s">
        <v>261</v>
      </c>
      <c r="D12" s="142" t="s">
        <v>189</v>
      </c>
      <c r="E12" s="494"/>
      <c r="F12" s="494"/>
      <c r="G12" s="506"/>
      <c r="H12" s="494"/>
      <c r="I12" s="506"/>
      <c r="J12" s="476"/>
      <c r="K12" s="489"/>
      <c r="L12" s="476"/>
      <c r="M12" s="476"/>
      <c r="N12" s="468"/>
      <c r="R12" s="141"/>
      <c r="S12" s="141"/>
      <c r="T12" s="141"/>
    </row>
    <row r="13" spans="1:22" x14ac:dyDescent="0.6">
      <c r="A13" s="470"/>
      <c r="B13" s="503"/>
      <c r="C13" s="142" t="s">
        <v>262</v>
      </c>
      <c r="D13" s="142" t="s">
        <v>189</v>
      </c>
      <c r="E13" s="494"/>
      <c r="F13" s="494"/>
      <c r="G13" s="506"/>
      <c r="H13" s="494"/>
      <c r="I13" s="506"/>
      <c r="J13" s="476"/>
      <c r="K13" s="489"/>
      <c r="L13" s="476"/>
      <c r="M13" s="476"/>
      <c r="N13" s="468"/>
      <c r="R13" s="141"/>
      <c r="S13" s="141"/>
      <c r="T13" s="141"/>
    </row>
    <row r="14" spans="1:22" ht="52" x14ac:dyDescent="0.6">
      <c r="A14" s="470"/>
      <c r="B14" s="503"/>
      <c r="C14" s="142" t="s">
        <v>263</v>
      </c>
      <c r="D14" s="142" t="s">
        <v>189</v>
      </c>
      <c r="E14" s="494"/>
      <c r="F14" s="494"/>
      <c r="G14" s="506"/>
      <c r="H14" s="494"/>
      <c r="I14" s="506"/>
      <c r="J14" s="476"/>
      <c r="K14" s="489"/>
      <c r="L14" s="476"/>
      <c r="M14" s="476"/>
      <c r="N14" s="468"/>
      <c r="R14" s="141"/>
      <c r="S14" s="141"/>
      <c r="T14" s="141"/>
    </row>
    <row r="15" spans="1:22" ht="52" x14ac:dyDescent="0.6">
      <c r="A15" s="470"/>
      <c r="B15" s="503"/>
      <c r="C15" s="142" t="s">
        <v>264</v>
      </c>
      <c r="D15" s="142" t="s">
        <v>189</v>
      </c>
      <c r="E15" s="494"/>
      <c r="F15" s="494"/>
      <c r="G15" s="506"/>
      <c r="H15" s="494"/>
      <c r="I15" s="506"/>
      <c r="J15" s="476"/>
      <c r="K15" s="489"/>
      <c r="L15" s="476"/>
      <c r="M15" s="476"/>
      <c r="N15" s="468"/>
      <c r="R15" s="141"/>
      <c r="S15" s="141"/>
      <c r="T15" s="141"/>
    </row>
    <row r="16" spans="1:22" ht="78" x14ac:dyDescent="0.6">
      <c r="A16" s="470"/>
      <c r="B16" s="503"/>
      <c r="C16" s="142" t="s">
        <v>265</v>
      </c>
      <c r="D16" s="142" t="s">
        <v>189</v>
      </c>
      <c r="E16" s="494"/>
      <c r="F16" s="494"/>
      <c r="G16" s="506"/>
      <c r="H16" s="494"/>
      <c r="I16" s="506"/>
      <c r="J16" s="476"/>
      <c r="K16" s="489"/>
      <c r="L16" s="476"/>
      <c r="M16" s="476"/>
      <c r="N16" s="468"/>
      <c r="R16" s="141"/>
      <c r="S16" s="141"/>
      <c r="T16" s="141"/>
    </row>
    <row r="17" spans="1:22" ht="52.5" thickBot="1" x14ac:dyDescent="0.65">
      <c r="A17" s="517"/>
      <c r="B17" s="618"/>
      <c r="C17" s="165" t="s">
        <v>266</v>
      </c>
      <c r="D17" s="165" t="s">
        <v>189</v>
      </c>
      <c r="E17" s="619"/>
      <c r="F17" s="619"/>
      <c r="G17" s="620"/>
      <c r="H17" s="619"/>
      <c r="I17" s="620"/>
      <c r="J17" s="483"/>
      <c r="K17" s="490"/>
      <c r="L17" s="483"/>
      <c r="M17" s="483"/>
      <c r="N17" s="669"/>
      <c r="R17" s="141"/>
      <c r="S17" s="141"/>
      <c r="T17" s="141"/>
    </row>
    <row r="18" spans="1:22" ht="131.25" customHeight="1" x14ac:dyDescent="0.6">
      <c r="A18" s="511" t="s">
        <v>267</v>
      </c>
      <c r="B18" s="472" t="s">
        <v>102</v>
      </c>
      <c r="C18" s="140" t="s">
        <v>268</v>
      </c>
      <c r="D18" s="140" t="s">
        <v>189</v>
      </c>
      <c r="E18" s="475" t="s">
        <v>88</v>
      </c>
      <c r="F18" s="475" t="s">
        <v>88</v>
      </c>
      <c r="G18" s="477" t="s">
        <v>88</v>
      </c>
      <c r="H18" s="475" t="s">
        <v>88</v>
      </c>
      <c r="I18" s="477" t="s">
        <v>88</v>
      </c>
      <c r="J18" s="475" t="s">
        <v>120</v>
      </c>
      <c r="K18" s="499" t="s">
        <v>494</v>
      </c>
      <c r="L18" s="475" t="s">
        <v>189</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62" customHeight="1" thickBot="1" x14ac:dyDescent="0.65">
      <c r="A19" s="528"/>
      <c r="B19" s="474"/>
      <c r="C19" s="165" t="s">
        <v>269</v>
      </c>
      <c r="D19" s="165" t="s">
        <v>189</v>
      </c>
      <c r="E19" s="483"/>
      <c r="F19" s="483"/>
      <c r="G19" s="519"/>
      <c r="H19" s="483"/>
      <c r="I19" s="519"/>
      <c r="J19" s="483"/>
      <c r="K19" s="490"/>
      <c r="L19" s="483"/>
      <c r="M19" s="483"/>
      <c r="N19" s="569"/>
      <c r="R19" s="141"/>
      <c r="S19" s="141"/>
      <c r="T19" s="141"/>
    </row>
    <row r="20" spans="1:22" ht="156" x14ac:dyDescent="0.6">
      <c r="A20" s="469" t="s">
        <v>270</v>
      </c>
      <c r="B20" s="472" t="s">
        <v>103</v>
      </c>
      <c r="C20" s="144" t="s">
        <v>271</v>
      </c>
      <c r="D20" s="140" t="s">
        <v>189</v>
      </c>
      <c r="E20" s="475" t="s">
        <v>88</v>
      </c>
      <c r="F20" s="475" t="s">
        <v>88</v>
      </c>
      <c r="G20" s="477" t="s">
        <v>88</v>
      </c>
      <c r="H20" s="475" t="s">
        <v>88</v>
      </c>
      <c r="I20" s="477" t="s">
        <v>88</v>
      </c>
      <c r="J20" s="475" t="s">
        <v>120</v>
      </c>
      <c r="K20" s="499" t="s">
        <v>494</v>
      </c>
      <c r="L20" s="475" t="s">
        <v>189</v>
      </c>
      <c r="M20" s="499"/>
      <c r="N20" s="439" t="s">
        <v>528</v>
      </c>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xml:space="preserve">IIA3:The policy should make it clearer that quality improvements would be sought to remaining amenity space. 
</v>
      </c>
    </row>
    <row r="21" spans="1:22" ht="52" x14ac:dyDescent="0.6">
      <c r="A21" s="470"/>
      <c r="B21" s="473"/>
      <c r="C21" s="145" t="s">
        <v>272</v>
      </c>
      <c r="D21" s="142" t="s">
        <v>189</v>
      </c>
      <c r="E21" s="476"/>
      <c r="F21" s="476"/>
      <c r="G21" s="478"/>
      <c r="H21" s="476"/>
      <c r="I21" s="478"/>
      <c r="J21" s="476"/>
      <c r="K21" s="489"/>
      <c r="L21" s="476"/>
      <c r="M21" s="489"/>
      <c r="N21" s="566"/>
      <c r="R21" s="141"/>
      <c r="S21" s="141"/>
      <c r="T21" s="141"/>
    </row>
    <row r="22" spans="1:22" ht="52" x14ac:dyDescent="0.6">
      <c r="A22" s="470"/>
      <c r="B22" s="473"/>
      <c r="C22" s="145" t="s">
        <v>273</v>
      </c>
      <c r="D22" s="142" t="s">
        <v>189</v>
      </c>
      <c r="E22" s="476"/>
      <c r="F22" s="476"/>
      <c r="G22" s="478"/>
      <c r="H22" s="476"/>
      <c r="I22" s="478"/>
      <c r="J22" s="476"/>
      <c r="K22" s="489"/>
      <c r="L22" s="476"/>
      <c r="M22" s="489"/>
      <c r="N22" s="566"/>
      <c r="R22" s="141"/>
      <c r="S22" s="141"/>
      <c r="T22" s="141"/>
    </row>
    <row r="23" spans="1:22" ht="52" x14ac:dyDescent="0.6">
      <c r="A23" s="470"/>
      <c r="B23" s="473"/>
      <c r="C23" s="145" t="s">
        <v>274</v>
      </c>
      <c r="D23" s="142" t="s">
        <v>189</v>
      </c>
      <c r="E23" s="476"/>
      <c r="F23" s="476"/>
      <c r="G23" s="478"/>
      <c r="H23" s="476"/>
      <c r="I23" s="478"/>
      <c r="J23" s="476"/>
      <c r="K23" s="489"/>
      <c r="L23" s="476"/>
      <c r="M23" s="489"/>
      <c r="N23" s="566"/>
      <c r="R23" s="141"/>
      <c r="S23" s="141"/>
      <c r="T23" s="141"/>
    </row>
    <row r="24" spans="1:22" ht="52" x14ac:dyDescent="0.6">
      <c r="A24" s="470"/>
      <c r="B24" s="473"/>
      <c r="C24" s="145" t="s">
        <v>275</v>
      </c>
      <c r="D24" s="142" t="s">
        <v>189</v>
      </c>
      <c r="E24" s="476"/>
      <c r="F24" s="476"/>
      <c r="G24" s="478"/>
      <c r="H24" s="476"/>
      <c r="I24" s="478"/>
      <c r="J24" s="476"/>
      <c r="K24" s="489"/>
      <c r="L24" s="476"/>
      <c r="M24" s="489"/>
      <c r="N24" s="566"/>
      <c r="R24" s="141"/>
      <c r="S24" s="141"/>
      <c r="T24" s="141"/>
    </row>
    <row r="25" spans="1:22" ht="104" x14ac:dyDescent="0.6">
      <c r="A25" s="470"/>
      <c r="B25" s="473"/>
      <c r="C25" s="145" t="s">
        <v>276</v>
      </c>
      <c r="D25" s="142" t="s">
        <v>189</v>
      </c>
      <c r="E25" s="476"/>
      <c r="F25" s="476"/>
      <c r="G25" s="478"/>
      <c r="H25" s="476"/>
      <c r="I25" s="478"/>
      <c r="J25" s="476"/>
      <c r="K25" s="489"/>
      <c r="L25" s="476"/>
      <c r="M25" s="489"/>
      <c r="N25" s="566"/>
      <c r="R25" s="141"/>
      <c r="S25" s="141"/>
      <c r="T25" s="141"/>
    </row>
    <row r="26" spans="1:22" ht="52" x14ac:dyDescent="0.6">
      <c r="A26" s="470"/>
      <c r="B26" s="473"/>
      <c r="C26" s="145" t="s">
        <v>277</v>
      </c>
      <c r="D26" s="142" t="s">
        <v>189</v>
      </c>
      <c r="E26" s="476"/>
      <c r="F26" s="476"/>
      <c r="G26" s="478"/>
      <c r="H26" s="476"/>
      <c r="I26" s="478"/>
      <c r="J26" s="476"/>
      <c r="K26" s="489"/>
      <c r="L26" s="476"/>
      <c r="M26" s="489"/>
      <c r="N26" s="566"/>
      <c r="R26" s="141"/>
      <c r="S26" s="141"/>
      <c r="T26" s="141"/>
    </row>
    <row r="27" spans="1:22" ht="78.5" thickBot="1" x14ac:dyDescent="0.65">
      <c r="A27" s="517"/>
      <c r="B27" s="474"/>
      <c r="C27" s="151" t="s">
        <v>278</v>
      </c>
      <c r="D27" s="165" t="s">
        <v>189</v>
      </c>
      <c r="E27" s="483"/>
      <c r="F27" s="483"/>
      <c r="G27" s="519"/>
      <c r="H27" s="483"/>
      <c r="I27" s="519"/>
      <c r="J27" s="483"/>
      <c r="K27" s="490"/>
      <c r="L27" s="483"/>
      <c r="M27" s="490"/>
      <c r="N27" s="567"/>
      <c r="R27" s="141"/>
      <c r="S27" s="141"/>
      <c r="T27" s="141"/>
    </row>
    <row r="28" spans="1:22" ht="131.25" customHeight="1" x14ac:dyDescent="0.6">
      <c r="A28" s="469" t="s">
        <v>279</v>
      </c>
      <c r="B28" s="472" t="s">
        <v>104</v>
      </c>
      <c r="C28" s="147" t="s">
        <v>280</v>
      </c>
      <c r="D28" s="144" t="s">
        <v>185</v>
      </c>
      <c r="E28" s="475" t="s">
        <v>353</v>
      </c>
      <c r="F28" s="475" t="s">
        <v>370</v>
      </c>
      <c r="G28" s="477" t="s">
        <v>355</v>
      </c>
      <c r="H28" s="475" t="s">
        <v>429</v>
      </c>
      <c r="I28" s="573" t="s">
        <v>357</v>
      </c>
      <c r="J28" s="475" t="s">
        <v>116</v>
      </c>
      <c r="K28" s="604" t="s">
        <v>756</v>
      </c>
      <c r="L28" s="475" t="s">
        <v>189</v>
      </c>
      <c r="M28" s="499"/>
      <c r="N28" s="416"/>
      <c r="R28" s="141" t="str">
        <f>IF(OR(J28='Drop downs'!$G$7,J28='Drop downs'!$G$5), B28&amp;": "&amp;K28&amp;CHAR(10),"")</f>
        <v/>
      </c>
      <c r="S28" s="141" t="str">
        <f>IF(J28='Drop downs'!$G$2,B28&amp;": "&amp;K28&amp;"
"," ")</f>
        <v xml:space="preserve">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v>
      </c>
      <c r="T28" s="141" t="str">
        <f>IF(E28='Drop downs'!$B$6,B28&amp;": "&amp;K28&amp;"","")</f>
        <v/>
      </c>
      <c r="U28" s="126" t="str">
        <f>IF(M28&gt;0,B28&amp;":"&amp;M28&amp;"
","")</f>
        <v/>
      </c>
      <c r="V28" s="126" t="str">
        <f>IF(N28&gt;0,B28&amp;":"&amp;N28&amp;"
","")</f>
        <v/>
      </c>
    </row>
    <row r="29" spans="1:22" ht="78" x14ac:dyDescent="0.6">
      <c r="A29" s="470"/>
      <c r="B29" s="473"/>
      <c r="C29" s="148" t="s">
        <v>281</v>
      </c>
      <c r="D29" s="145" t="s">
        <v>185</v>
      </c>
      <c r="E29" s="476"/>
      <c r="F29" s="476"/>
      <c r="G29" s="478"/>
      <c r="H29" s="476"/>
      <c r="I29" s="571"/>
      <c r="J29" s="476"/>
      <c r="K29" s="605"/>
      <c r="L29" s="476"/>
      <c r="M29" s="489"/>
      <c r="N29" s="568"/>
      <c r="R29" s="141"/>
      <c r="S29" s="141"/>
      <c r="T29" s="141"/>
    </row>
    <row r="30" spans="1:22" ht="92.25" customHeight="1" x14ac:dyDescent="0.6">
      <c r="A30" s="470"/>
      <c r="B30" s="473"/>
      <c r="C30" s="148" t="s">
        <v>282</v>
      </c>
      <c r="D30" s="145" t="s">
        <v>185</v>
      </c>
      <c r="E30" s="476"/>
      <c r="F30" s="476"/>
      <c r="G30" s="478"/>
      <c r="H30" s="476"/>
      <c r="I30" s="571"/>
      <c r="J30" s="476"/>
      <c r="K30" s="605"/>
      <c r="L30" s="476"/>
      <c r="M30" s="489"/>
      <c r="N30" s="568"/>
      <c r="R30" s="141"/>
      <c r="S30" s="141"/>
      <c r="T30" s="141"/>
    </row>
    <row r="31" spans="1:22" ht="63.75" customHeight="1" x14ac:dyDescent="0.6">
      <c r="A31" s="470"/>
      <c r="B31" s="473"/>
      <c r="C31" s="148" t="s">
        <v>283</v>
      </c>
      <c r="D31" s="145" t="s">
        <v>189</v>
      </c>
      <c r="E31" s="476"/>
      <c r="F31" s="476"/>
      <c r="G31" s="478"/>
      <c r="H31" s="476"/>
      <c r="I31" s="571"/>
      <c r="J31" s="476"/>
      <c r="K31" s="605"/>
      <c r="L31" s="476"/>
      <c r="M31" s="489"/>
      <c r="N31" s="568"/>
      <c r="R31" s="141"/>
      <c r="S31" s="141"/>
      <c r="T31" s="141"/>
    </row>
    <row r="32" spans="1:22" ht="52" x14ac:dyDescent="0.6">
      <c r="A32" s="470"/>
      <c r="B32" s="473"/>
      <c r="C32" s="148" t="s">
        <v>284</v>
      </c>
      <c r="D32" s="145" t="s">
        <v>185</v>
      </c>
      <c r="E32" s="476"/>
      <c r="F32" s="476"/>
      <c r="G32" s="478"/>
      <c r="H32" s="476"/>
      <c r="I32" s="571"/>
      <c r="J32" s="476"/>
      <c r="K32" s="605"/>
      <c r="L32" s="476"/>
      <c r="M32" s="489"/>
      <c r="N32" s="568"/>
      <c r="R32" s="141"/>
      <c r="S32" s="141"/>
      <c r="T32" s="141"/>
    </row>
    <row r="33" spans="1:22" x14ac:dyDescent="0.6">
      <c r="A33" s="470"/>
      <c r="B33" s="473"/>
      <c r="C33" s="148" t="s">
        <v>285</v>
      </c>
      <c r="D33" s="145"/>
      <c r="E33" s="476"/>
      <c r="F33" s="476"/>
      <c r="G33" s="478"/>
      <c r="H33" s="476"/>
      <c r="I33" s="571"/>
      <c r="J33" s="476"/>
      <c r="K33" s="605"/>
      <c r="L33" s="476"/>
      <c r="M33" s="489"/>
      <c r="N33" s="568"/>
      <c r="R33" s="141"/>
      <c r="S33" s="141"/>
      <c r="T33" s="141"/>
    </row>
    <row r="34" spans="1:22" ht="52" x14ac:dyDescent="0.6">
      <c r="A34" s="470"/>
      <c r="B34" s="473"/>
      <c r="C34" s="148" t="s">
        <v>286</v>
      </c>
      <c r="D34" s="145"/>
      <c r="E34" s="476"/>
      <c r="F34" s="476"/>
      <c r="G34" s="478"/>
      <c r="H34" s="476"/>
      <c r="I34" s="571"/>
      <c r="J34" s="476"/>
      <c r="K34" s="605"/>
      <c r="L34" s="476"/>
      <c r="M34" s="489"/>
      <c r="N34" s="568"/>
      <c r="R34" s="141"/>
      <c r="S34" s="141"/>
      <c r="T34" s="141"/>
    </row>
    <row r="35" spans="1:22" ht="52.5" thickBot="1" x14ac:dyDescent="0.65">
      <c r="A35" s="517"/>
      <c r="B35" s="474"/>
      <c r="C35" s="149" t="s">
        <v>287</v>
      </c>
      <c r="D35" s="151"/>
      <c r="E35" s="483"/>
      <c r="F35" s="483"/>
      <c r="G35" s="519"/>
      <c r="H35" s="483"/>
      <c r="I35" s="572"/>
      <c r="J35" s="483"/>
      <c r="K35" s="617"/>
      <c r="L35" s="483"/>
      <c r="M35" s="490"/>
      <c r="N35" s="569"/>
      <c r="R35" s="141"/>
      <c r="S35" s="141"/>
      <c r="T35" s="141"/>
    </row>
    <row r="36" spans="1:22" ht="120" customHeight="1" x14ac:dyDescent="0.6">
      <c r="A36" s="469" t="s">
        <v>288</v>
      </c>
      <c r="B36" s="472" t="s">
        <v>105</v>
      </c>
      <c r="C36" s="144" t="s">
        <v>289</v>
      </c>
      <c r="D36" s="144" t="s">
        <v>185</v>
      </c>
      <c r="E36" s="475" t="s">
        <v>353</v>
      </c>
      <c r="F36" s="475" t="s">
        <v>354</v>
      </c>
      <c r="G36" s="477" t="s">
        <v>355</v>
      </c>
      <c r="H36" s="475" t="s">
        <v>356</v>
      </c>
      <c r="I36" s="573" t="s">
        <v>357</v>
      </c>
      <c r="J36" s="475" t="s">
        <v>116</v>
      </c>
      <c r="K36" s="499" t="s">
        <v>757</v>
      </c>
      <c r="L36" s="475" t="s">
        <v>189</v>
      </c>
      <c r="M36" s="499"/>
      <c r="N36" s="439"/>
      <c r="R36" s="141" t="str">
        <f>IF(OR(J36='Drop downs'!$G$7,J36='Drop downs'!$G$5), B36&amp;": "&amp;K36&amp;CHAR(10),"")</f>
        <v/>
      </c>
      <c r="S36" s="141" t="str">
        <f>IF(J36='Drop downs'!$G$2,B36&amp;": "&amp;K36&amp;"
"," ")</f>
        <v xml:space="preserve">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v>
      </c>
      <c r="T36" s="141" t="str">
        <f>IF(E36='Drop downs'!$B$6,B36&amp;": "&amp;K36&amp;"","")</f>
        <v/>
      </c>
      <c r="U36" s="126" t="str">
        <f>IF(M36&gt;0,B36&amp;":"&amp;M36&amp;"
","")</f>
        <v/>
      </c>
      <c r="V36" s="126" t="str">
        <f>IF(N36&gt;0,B36&amp;":"&amp;N36&amp;"
","")</f>
        <v/>
      </c>
    </row>
    <row r="37" spans="1:22" ht="52" x14ac:dyDescent="0.6">
      <c r="A37" s="470"/>
      <c r="B37" s="473"/>
      <c r="C37" s="145" t="s">
        <v>290</v>
      </c>
      <c r="D37" s="145" t="s">
        <v>185</v>
      </c>
      <c r="E37" s="476"/>
      <c r="F37" s="476"/>
      <c r="G37" s="478"/>
      <c r="H37" s="476"/>
      <c r="I37" s="571"/>
      <c r="J37" s="476"/>
      <c r="K37" s="489"/>
      <c r="L37" s="476"/>
      <c r="M37" s="489"/>
      <c r="N37" s="566"/>
      <c r="R37" s="141"/>
      <c r="S37" s="141"/>
      <c r="T37" s="141"/>
    </row>
    <row r="38" spans="1:22" ht="52" x14ac:dyDescent="0.6">
      <c r="A38" s="470"/>
      <c r="B38" s="473"/>
      <c r="C38" s="145" t="s">
        <v>291</v>
      </c>
      <c r="D38" s="145" t="s">
        <v>185</v>
      </c>
      <c r="E38" s="476"/>
      <c r="F38" s="476"/>
      <c r="G38" s="478"/>
      <c r="H38" s="476"/>
      <c r="I38" s="571"/>
      <c r="J38" s="476"/>
      <c r="K38" s="489"/>
      <c r="L38" s="476"/>
      <c r="M38" s="489"/>
      <c r="N38" s="566"/>
      <c r="R38" s="141"/>
      <c r="S38" s="141"/>
      <c r="T38" s="141"/>
    </row>
    <row r="39" spans="1:22" ht="78" x14ac:dyDescent="0.6">
      <c r="A39" s="470"/>
      <c r="B39" s="473"/>
      <c r="C39" s="145" t="s">
        <v>292</v>
      </c>
      <c r="D39" s="145" t="s">
        <v>185</v>
      </c>
      <c r="E39" s="476"/>
      <c r="F39" s="476"/>
      <c r="G39" s="478"/>
      <c r="H39" s="476"/>
      <c r="I39" s="571"/>
      <c r="J39" s="476"/>
      <c r="K39" s="489"/>
      <c r="L39" s="476"/>
      <c r="M39" s="489"/>
      <c r="N39" s="566"/>
      <c r="R39" s="141"/>
      <c r="S39" s="141"/>
      <c r="T39" s="141"/>
    </row>
    <row r="40" spans="1:22" ht="104" x14ac:dyDescent="0.6">
      <c r="A40" s="470"/>
      <c r="B40" s="473"/>
      <c r="C40" s="145" t="s">
        <v>293</v>
      </c>
      <c r="D40" s="145" t="s">
        <v>185</v>
      </c>
      <c r="E40" s="476"/>
      <c r="F40" s="476"/>
      <c r="G40" s="478"/>
      <c r="H40" s="476"/>
      <c r="I40" s="571"/>
      <c r="J40" s="476"/>
      <c r="K40" s="489"/>
      <c r="L40" s="476"/>
      <c r="M40" s="489"/>
      <c r="N40" s="566"/>
      <c r="R40" s="141"/>
      <c r="S40" s="141"/>
      <c r="T40" s="141"/>
    </row>
    <row r="41" spans="1:22" ht="78.5" thickBot="1" x14ac:dyDescent="0.65">
      <c r="A41" s="517"/>
      <c r="B41" s="474"/>
      <c r="C41" s="151" t="s">
        <v>294</v>
      </c>
      <c r="D41" s="151" t="s">
        <v>185</v>
      </c>
      <c r="E41" s="483"/>
      <c r="F41" s="483"/>
      <c r="G41" s="519"/>
      <c r="H41" s="483"/>
      <c r="I41" s="572"/>
      <c r="J41" s="483"/>
      <c r="K41" s="490"/>
      <c r="L41" s="483"/>
      <c r="M41" s="490"/>
      <c r="N41" s="567"/>
      <c r="R41" s="141"/>
      <c r="S41" s="141"/>
      <c r="T41" s="141"/>
    </row>
    <row r="42" spans="1:22" ht="78" x14ac:dyDescent="0.6">
      <c r="A42" s="469" t="s">
        <v>295</v>
      </c>
      <c r="B42" s="472" t="s">
        <v>106</v>
      </c>
      <c r="C42" s="144" t="s">
        <v>296</v>
      </c>
      <c r="D42" s="144" t="s">
        <v>185</v>
      </c>
      <c r="E42" s="475" t="s">
        <v>353</v>
      </c>
      <c r="F42" s="475" t="s">
        <v>354</v>
      </c>
      <c r="G42" s="477" t="s">
        <v>427</v>
      </c>
      <c r="H42" s="475" t="s">
        <v>429</v>
      </c>
      <c r="I42" s="573" t="s">
        <v>357</v>
      </c>
      <c r="J42" s="475" t="s">
        <v>249</v>
      </c>
      <c r="K42" s="499" t="s">
        <v>529</v>
      </c>
      <c r="L42" s="475" t="s">
        <v>189</v>
      </c>
      <c r="M42" s="499"/>
      <c r="N42" s="439" t="s">
        <v>530</v>
      </c>
      <c r="R42" s="141" t="str">
        <f>IF(OR(J42='Drop downs'!$G$7,J42='Drop downs'!$G$5), B42&amp;": "&amp;K42&amp;CHAR(10),"")</f>
        <v/>
      </c>
      <c r="S42" s="141" t="str">
        <f>IF(J42='Drop downs'!$G$2,B42&amp;": "&amp;K42&amp;"
"," ")</f>
        <v xml:space="preserve">IIA6: Criterion J of Policy HO5 requires future regeneration schemes to ensure there is good access to the site for cyclist and pedestrians, as well as links to public transport. These should help to ensure future residents utilise sustainable travel modes wherever possible
</v>
      </c>
      <c r="T42" s="141" t="str">
        <f>IF(E42='Drop downs'!$B$6,B42&amp;": "&amp;K42&amp;"","")</f>
        <v/>
      </c>
      <c r="U42" s="126" t="str">
        <f>IF(M42&gt;0,B42&amp;":"&amp;M42&amp;"
","")</f>
        <v/>
      </c>
      <c r="V42" s="126" t="str">
        <f>IF(N42&gt;0,B42&amp;":"&amp;N42&amp;"
","")</f>
        <v xml:space="preserve">IIA6:The addition of ensuring public transport access through the developments as a consideration could further enhance the positive effect identified. E.g. are there bus stops within/on the outskirts of the development. 
</v>
      </c>
    </row>
    <row r="43" spans="1:22" ht="52" x14ac:dyDescent="0.6">
      <c r="A43" s="470"/>
      <c r="B43" s="473"/>
      <c r="C43" s="145" t="s">
        <v>297</v>
      </c>
      <c r="D43" s="145" t="s">
        <v>185</v>
      </c>
      <c r="E43" s="476"/>
      <c r="F43" s="476"/>
      <c r="G43" s="478"/>
      <c r="H43" s="476"/>
      <c r="I43" s="571"/>
      <c r="J43" s="476"/>
      <c r="K43" s="489"/>
      <c r="L43" s="476"/>
      <c r="M43" s="489"/>
      <c r="N43" s="566"/>
      <c r="R43" s="141"/>
      <c r="S43" s="141"/>
      <c r="T43" s="141"/>
    </row>
    <row r="44" spans="1:22" ht="106.5" customHeight="1" x14ac:dyDescent="0.6">
      <c r="A44" s="470"/>
      <c r="B44" s="473"/>
      <c r="C44" s="145" t="s">
        <v>298</v>
      </c>
      <c r="D44" s="145" t="s">
        <v>185</v>
      </c>
      <c r="E44" s="476"/>
      <c r="F44" s="476"/>
      <c r="G44" s="478"/>
      <c r="H44" s="476"/>
      <c r="I44" s="571"/>
      <c r="J44" s="476"/>
      <c r="K44" s="489"/>
      <c r="L44" s="476"/>
      <c r="M44" s="489"/>
      <c r="N44" s="566"/>
      <c r="R44" s="141"/>
      <c r="S44" s="141"/>
      <c r="T44" s="141"/>
    </row>
    <row r="45" spans="1:22" ht="52" x14ac:dyDescent="0.6">
      <c r="A45" s="470"/>
      <c r="B45" s="473"/>
      <c r="C45" s="145" t="s">
        <v>299</v>
      </c>
      <c r="D45" s="145" t="s">
        <v>185</v>
      </c>
      <c r="E45" s="476"/>
      <c r="F45" s="476"/>
      <c r="G45" s="478"/>
      <c r="H45" s="476"/>
      <c r="I45" s="571"/>
      <c r="J45" s="476"/>
      <c r="K45" s="489"/>
      <c r="L45" s="476"/>
      <c r="M45" s="489"/>
      <c r="N45" s="566"/>
      <c r="R45" s="141"/>
      <c r="S45" s="141"/>
      <c r="T45" s="141"/>
    </row>
    <row r="46" spans="1:22" ht="78.5" thickBot="1" x14ac:dyDescent="0.65">
      <c r="A46" s="517"/>
      <c r="B46" s="474"/>
      <c r="C46" s="151" t="s">
        <v>300</v>
      </c>
      <c r="D46" s="151" t="s">
        <v>189</v>
      </c>
      <c r="E46" s="483"/>
      <c r="F46" s="483"/>
      <c r="G46" s="519"/>
      <c r="H46" s="483"/>
      <c r="I46" s="572"/>
      <c r="J46" s="483"/>
      <c r="K46" s="490"/>
      <c r="L46" s="483"/>
      <c r="M46" s="490"/>
      <c r="N46" s="567"/>
      <c r="R46" s="141"/>
      <c r="S46" s="141"/>
      <c r="T46" s="141"/>
    </row>
    <row r="47" spans="1:22" ht="195" customHeight="1"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91.25" customHeight="1" thickBot="1" x14ac:dyDescent="0.65">
      <c r="A48" s="517"/>
      <c r="B48" s="474"/>
      <c r="C48" s="151" t="s">
        <v>303</v>
      </c>
      <c r="D48" s="151" t="s">
        <v>189</v>
      </c>
      <c r="E48" s="483"/>
      <c r="F48" s="483"/>
      <c r="G48" s="519"/>
      <c r="H48" s="483"/>
      <c r="I48" s="519"/>
      <c r="J48" s="483"/>
      <c r="K48" s="490"/>
      <c r="L48" s="483"/>
      <c r="M48" s="490"/>
      <c r="N48" s="567"/>
      <c r="R48" s="141"/>
      <c r="S48" s="141"/>
      <c r="T48" s="141"/>
    </row>
    <row r="49" spans="1:22" ht="78" x14ac:dyDescent="0.6">
      <c r="A49" s="469" t="s">
        <v>304</v>
      </c>
      <c r="B49" s="472" t="s">
        <v>108</v>
      </c>
      <c r="C49" s="140" t="s">
        <v>305</v>
      </c>
      <c r="D49" s="140" t="s">
        <v>185</v>
      </c>
      <c r="E49" s="475" t="s">
        <v>364</v>
      </c>
      <c r="F49" s="475" t="s">
        <v>354</v>
      </c>
      <c r="G49" s="477" t="s">
        <v>358</v>
      </c>
      <c r="H49" s="475" t="s">
        <v>429</v>
      </c>
      <c r="I49" s="573" t="s">
        <v>368</v>
      </c>
      <c r="J49" s="475" t="s">
        <v>119</v>
      </c>
      <c r="K49" s="604" t="s">
        <v>531</v>
      </c>
      <c r="L49" s="475" t="s">
        <v>189</v>
      </c>
      <c r="M49" s="499"/>
      <c r="N49" s="670" t="s">
        <v>532</v>
      </c>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xml:space="preserve">IIA8:The inclusions of low carbon and energy efficient design within regeneration proposals could be included within this policy to further improve the potential positive effect identified. 
</v>
      </c>
    </row>
    <row r="50" spans="1:22" ht="52" x14ac:dyDescent="0.6">
      <c r="A50" s="470"/>
      <c r="B50" s="473"/>
      <c r="C50" s="142" t="s">
        <v>306</v>
      </c>
      <c r="D50" s="142" t="s">
        <v>185</v>
      </c>
      <c r="E50" s="476"/>
      <c r="F50" s="476"/>
      <c r="G50" s="478"/>
      <c r="H50" s="476"/>
      <c r="I50" s="571"/>
      <c r="J50" s="476"/>
      <c r="K50" s="605"/>
      <c r="L50" s="476"/>
      <c r="M50" s="489"/>
      <c r="N50" s="671"/>
      <c r="R50" s="141"/>
      <c r="S50" s="141"/>
      <c r="T50" s="141"/>
    </row>
    <row r="51" spans="1:22" ht="75" customHeight="1" x14ac:dyDescent="0.6">
      <c r="A51" s="470"/>
      <c r="B51" s="473"/>
      <c r="C51" s="152" t="s">
        <v>307</v>
      </c>
      <c r="D51" s="142" t="s">
        <v>185</v>
      </c>
      <c r="E51" s="476"/>
      <c r="F51" s="476"/>
      <c r="G51" s="478"/>
      <c r="H51" s="476"/>
      <c r="I51" s="571"/>
      <c r="J51" s="476"/>
      <c r="K51" s="605"/>
      <c r="L51" s="476"/>
      <c r="M51" s="489"/>
      <c r="N51" s="671"/>
      <c r="R51" s="141"/>
      <c r="S51" s="141"/>
      <c r="T51" s="141"/>
    </row>
    <row r="52" spans="1:22" ht="52.5" customHeight="1" x14ac:dyDescent="0.6">
      <c r="A52" s="470"/>
      <c r="B52" s="473"/>
      <c r="C52" s="142" t="s">
        <v>308</v>
      </c>
      <c r="D52" s="142" t="s">
        <v>185</v>
      </c>
      <c r="E52" s="476"/>
      <c r="F52" s="476"/>
      <c r="G52" s="478"/>
      <c r="H52" s="476"/>
      <c r="I52" s="571"/>
      <c r="J52" s="476"/>
      <c r="K52" s="605"/>
      <c r="L52" s="476"/>
      <c r="M52" s="489"/>
      <c r="N52" s="671"/>
      <c r="R52" s="141"/>
      <c r="S52" s="141"/>
      <c r="T52" s="141"/>
    </row>
    <row r="53" spans="1:22" ht="26.5" thickBot="1" x14ac:dyDescent="0.65">
      <c r="A53" s="517"/>
      <c r="B53" s="474"/>
      <c r="C53" s="165" t="s">
        <v>309</v>
      </c>
      <c r="D53" s="165" t="s">
        <v>185</v>
      </c>
      <c r="E53" s="483"/>
      <c r="F53" s="483"/>
      <c r="G53" s="519"/>
      <c r="H53" s="483"/>
      <c r="I53" s="572"/>
      <c r="J53" s="483"/>
      <c r="K53" s="617"/>
      <c r="L53" s="483"/>
      <c r="M53" s="490"/>
      <c r="N53" s="672"/>
      <c r="R53" s="141"/>
      <c r="S53" s="141"/>
      <c r="T53" s="141"/>
    </row>
    <row r="54" spans="1:22" ht="108.75" customHeight="1" x14ac:dyDescent="0.6">
      <c r="A54" s="469" t="s">
        <v>310</v>
      </c>
      <c r="B54" s="472" t="s">
        <v>109</v>
      </c>
      <c r="C54" s="153" t="s">
        <v>311</v>
      </c>
      <c r="D54" s="140" t="s">
        <v>189</v>
      </c>
      <c r="E54" s="475" t="s">
        <v>88</v>
      </c>
      <c r="F54" s="475" t="s">
        <v>88</v>
      </c>
      <c r="G54" s="477" t="s">
        <v>88</v>
      </c>
      <c r="H54" s="475" t="s">
        <v>88</v>
      </c>
      <c r="I54" s="477" t="s">
        <v>88</v>
      </c>
      <c r="J54" s="475" t="s">
        <v>120</v>
      </c>
      <c r="K54" s="499" t="s">
        <v>494</v>
      </c>
      <c r="L54" s="475" t="s">
        <v>189</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91.5" customHeight="1" x14ac:dyDescent="0.6">
      <c r="A55" s="470"/>
      <c r="B55" s="473"/>
      <c r="C55" s="154" t="s">
        <v>312</v>
      </c>
      <c r="D55" s="142" t="s">
        <v>189</v>
      </c>
      <c r="E55" s="476"/>
      <c r="F55" s="476"/>
      <c r="G55" s="478"/>
      <c r="H55" s="476"/>
      <c r="I55" s="478"/>
      <c r="J55" s="476"/>
      <c r="K55" s="489"/>
      <c r="L55" s="476"/>
      <c r="M55" s="489"/>
      <c r="N55" s="566"/>
      <c r="R55" s="141"/>
      <c r="S55" s="141"/>
      <c r="T55" s="141"/>
    </row>
    <row r="56" spans="1:22" ht="137.25" customHeight="1" thickBot="1" x14ac:dyDescent="0.65">
      <c r="A56" s="517"/>
      <c r="B56" s="474"/>
      <c r="C56" s="160" t="s">
        <v>313</v>
      </c>
      <c r="D56" s="165" t="s">
        <v>189</v>
      </c>
      <c r="E56" s="483"/>
      <c r="F56" s="483"/>
      <c r="G56" s="519"/>
      <c r="H56" s="483"/>
      <c r="I56" s="519"/>
      <c r="J56" s="483"/>
      <c r="K56" s="490"/>
      <c r="L56" s="483"/>
      <c r="M56" s="490"/>
      <c r="N56" s="567"/>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494</v>
      </c>
      <c r="L57" s="475" t="s">
        <v>189</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82.5" customHeight="1" x14ac:dyDescent="0.6">
      <c r="A58" s="470"/>
      <c r="B58" s="473"/>
      <c r="C58" s="142" t="s">
        <v>316</v>
      </c>
      <c r="D58" s="142" t="s">
        <v>189</v>
      </c>
      <c r="E58" s="476"/>
      <c r="F58" s="476"/>
      <c r="G58" s="478"/>
      <c r="H58" s="476"/>
      <c r="I58" s="478"/>
      <c r="J58" s="476"/>
      <c r="K58" s="489"/>
      <c r="L58" s="476"/>
      <c r="M58" s="489"/>
      <c r="N58" s="566"/>
      <c r="R58" s="141"/>
      <c r="S58" s="141"/>
      <c r="T58" s="141"/>
    </row>
    <row r="59" spans="1:22" x14ac:dyDescent="0.6">
      <c r="A59" s="470"/>
      <c r="B59" s="473"/>
      <c r="C59" s="142" t="s">
        <v>317</v>
      </c>
      <c r="D59" s="142" t="s">
        <v>185</v>
      </c>
      <c r="E59" s="476"/>
      <c r="F59" s="476"/>
      <c r="G59" s="478"/>
      <c r="H59" s="476"/>
      <c r="I59" s="478"/>
      <c r="J59" s="476"/>
      <c r="K59" s="489"/>
      <c r="L59" s="476"/>
      <c r="M59" s="489"/>
      <c r="N59" s="566"/>
      <c r="R59" s="141"/>
      <c r="S59" s="141"/>
      <c r="T59" s="141"/>
    </row>
    <row r="60" spans="1:22" ht="52" x14ac:dyDescent="0.6">
      <c r="A60" s="470"/>
      <c r="B60" s="473"/>
      <c r="C60" s="142" t="s">
        <v>318</v>
      </c>
      <c r="D60" s="142" t="s">
        <v>189</v>
      </c>
      <c r="E60" s="476"/>
      <c r="F60" s="476"/>
      <c r="G60" s="478"/>
      <c r="H60" s="476"/>
      <c r="I60" s="478"/>
      <c r="J60" s="476"/>
      <c r="K60" s="489"/>
      <c r="L60" s="476"/>
      <c r="M60" s="489"/>
      <c r="N60" s="566"/>
      <c r="R60" s="141"/>
      <c r="S60" s="141"/>
      <c r="T60" s="141"/>
    </row>
    <row r="61" spans="1:22" x14ac:dyDescent="0.6">
      <c r="A61" s="470"/>
      <c r="B61" s="473"/>
      <c r="C61" s="142" t="s">
        <v>319</v>
      </c>
      <c r="D61" s="142" t="s">
        <v>185</v>
      </c>
      <c r="E61" s="476"/>
      <c r="F61" s="476"/>
      <c r="G61" s="478"/>
      <c r="H61" s="476"/>
      <c r="I61" s="478"/>
      <c r="J61" s="476"/>
      <c r="K61" s="489"/>
      <c r="L61" s="476"/>
      <c r="M61" s="489"/>
      <c r="N61" s="566"/>
      <c r="R61" s="141"/>
      <c r="S61" s="141"/>
      <c r="T61" s="141"/>
    </row>
    <row r="62" spans="1:22" x14ac:dyDescent="0.6">
      <c r="A62" s="470"/>
      <c r="B62" s="473"/>
      <c r="C62" s="142" t="s">
        <v>320</v>
      </c>
      <c r="D62" s="142" t="s">
        <v>185</v>
      </c>
      <c r="E62" s="476"/>
      <c r="F62" s="476"/>
      <c r="G62" s="478"/>
      <c r="H62" s="476"/>
      <c r="I62" s="478"/>
      <c r="J62" s="476"/>
      <c r="K62" s="489"/>
      <c r="L62" s="476"/>
      <c r="M62" s="489"/>
      <c r="N62" s="566"/>
      <c r="R62" s="141"/>
      <c r="S62" s="141"/>
      <c r="T62" s="141"/>
    </row>
    <row r="63" spans="1:22" ht="78" x14ac:dyDescent="0.6">
      <c r="A63" s="470"/>
      <c r="B63" s="473"/>
      <c r="C63" s="142" t="s">
        <v>321</v>
      </c>
      <c r="D63" s="142" t="s">
        <v>185</v>
      </c>
      <c r="E63" s="476"/>
      <c r="F63" s="476"/>
      <c r="G63" s="478"/>
      <c r="H63" s="476"/>
      <c r="I63" s="478"/>
      <c r="J63" s="476"/>
      <c r="K63" s="489"/>
      <c r="L63" s="476"/>
      <c r="M63" s="489"/>
      <c r="N63" s="566"/>
      <c r="R63" s="141"/>
      <c r="S63" s="141"/>
      <c r="T63" s="141"/>
    </row>
    <row r="64" spans="1:22" ht="26.5" thickBot="1" x14ac:dyDescent="0.65">
      <c r="A64" s="517"/>
      <c r="B64" s="474"/>
      <c r="C64" s="165" t="s">
        <v>322</v>
      </c>
      <c r="D64" s="165" t="s">
        <v>185</v>
      </c>
      <c r="E64" s="483"/>
      <c r="F64" s="483"/>
      <c r="G64" s="519"/>
      <c r="H64" s="483"/>
      <c r="I64" s="519"/>
      <c r="J64" s="483"/>
      <c r="K64" s="490"/>
      <c r="L64" s="483"/>
      <c r="M64" s="490"/>
      <c r="N64" s="567"/>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ht="97.5" customHeight="1" x14ac:dyDescent="0.6">
      <c r="A66" s="470"/>
      <c r="B66" s="473"/>
      <c r="C66" s="148" t="s">
        <v>325</v>
      </c>
      <c r="D66" s="142" t="s">
        <v>189</v>
      </c>
      <c r="E66" s="476"/>
      <c r="F66" s="476"/>
      <c r="G66" s="478"/>
      <c r="H66" s="476"/>
      <c r="I66" s="478"/>
      <c r="J66" s="476"/>
      <c r="K66" s="489"/>
      <c r="L66" s="476"/>
      <c r="M66" s="489"/>
      <c r="N66" s="566"/>
      <c r="R66" s="141"/>
      <c r="S66" s="141"/>
      <c r="T66" s="141"/>
    </row>
    <row r="67" spans="1:22" ht="78" x14ac:dyDescent="0.6">
      <c r="A67" s="470"/>
      <c r="B67" s="473"/>
      <c r="C67" s="148" t="s">
        <v>326</v>
      </c>
      <c r="D67" s="142" t="s">
        <v>189</v>
      </c>
      <c r="E67" s="476"/>
      <c r="F67" s="476"/>
      <c r="G67" s="478"/>
      <c r="H67" s="476"/>
      <c r="I67" s="478"/>
      <c r="J67" s="476"/>
      <c r="K67" s="489"/>
      <c r="L67" s="476"/>
      <c r="M67" s="489"/>
      <c r="N67" s="566"/>
      <c r="R67" s="141"/>
      <c r="S67" s="141"/>
      <c r="T67" s="141"/>
    </row>
    <row r="68" spans="1:22" ht="52" x14ac:dyDescent="0.6">
      <c r="A68" s="470"/>
      <c r="B68" s="473"/>
      <c r="C68" s="148" t="s">
        <v>327</v>
      </c>
      <c r="D68" s="142" t="s">
        <v>189</v>
      </c>
      <c r="E68" s="476"/>
      <c r="F68" s="476"/>
      <c r="G68" s="478"/>
      <c r="H68" s="476"/>
      <c r="I68" s="478"/>
      <c r="J68" s="476"/>
      <c r="K68" s="489"/>
      <c r="L68" s="476"/>
      <c r="M68" s="489"/>
      <c r="N68" s="566"/>
      <c r="R68" s="141"/>
      <c r="S68" s="141"/>
      <c r="T68" s="141"/>
    </row>
    <row r="69" spans="1:22" x14ac:dyDescent="0.6">
      <c r="A69" s="470"/>
      <c r="B69" s="473"/>
      <c r="C69" s="148" t="s">
        <v>846</v>
      </c>
      <c r="D69" s="142" t="s">
        <v>189</v>
      </c>
      <c r="E69" s="476"/>
      <c r="F69" s="476"/>
      <c r="G69" s="478"/>
      <c r="H69" s="476"/>
      <c r="I69" s="478"/>
      <c r="J69" s="476"/>
      <c r="K69" s="489"/>
      <c r="L69" s="476"/>
      <c r="M69" s="489"/>
      <c r="N69" s="566"/>
      <c r="R69" s="141"/>
      <c r="S69" s="141"/>
      <c r="T69" s="141"/>
    </row>
    <row r="70" spans="1:22" x14ac:dyDescent="0.6">
      <c r="A70" s="470"/>
      <c r="B70" s="473"/>
      <c r="C70" s="148" t="s">
        <v>329</v>
      </c>
      <c r="D70" s="142" t="s">
        <v>189</v>
      </c>
      <c r="E70" s="476"/>
      <c r="F70" s="476"/>
      <c r="G70" s="478"/>
      <c r="H70" s="476"/>
      <c r="I70" s="478"/>
      <c r="J70" s="476"/>
      <c r="K70" s="489"/>
      <c r="L70" s="476"/>
      <c r="M70" s="489"/>
      <c r="N70" s="566"/>
      <c r="R70" s="141"/>
      <c r="S70" s="141"/>
      <c r="T70" s="141"/>
    </row>
    <row r="71" spans="1:22" ht="52.5" thickBot="1" x14ac:dyDescent="0.65">
      <c r="A71" s="517"/>
      <c r="B71" s="474"/>
      <c r="C71" s="149" t="s">
        <v>330</v>
      </c>
      <c r="D71" s="165" t="s">
        <v>189</v>
      </c>
      <c r="E71" s="483"/>
      <c r="F71" s="483"/>
      <c r="G71" s="519"/>
      <c r="H71" s="483"/>
      <c r="I71" s="519"/>
      <c r="J71" s="483"/>
      <c r="K71" s="490"/>
      <c r="L71" s="483"/>
      <c r="M71" s="490"/>
      <c r="N71" s="567"/>
      <c r="R71" s="141"/>
      <c r="S71" s="141"/>
      <c r="T71" s="141"/>
    </row>
    <row r="72" spans="1:22" ht="62.25" customHeight="1" x14ac:dyDescent="0.6">
      <c r="A72" s="469" t="s">
        <v>331</v>
      </c>
      <c r="B72" s="472" t="s">
        <v>112</v>
      </c>
      <c r="C72" s="147" t="s">
        <v>332</v>
      </c>
      <c r="D72" s="140" t="s">
        <v>185</v>
      </c>
      <c r="E72" s="475" t="s">
        <v>353</v>
      </c>
      <c r="F72" s="475" t="s">
        <v>354</v>
      </c>
      <c r="G72" s="477" t="s">
        <v>355</v>
      </c>
      <c r="H72" s="475" t="s">
        <v>356</v>
      </c>
      <c r="I72" s="573" t="s">
        <v>368</v>
      </c>
      <c r="J72" s="475" t="s">
        <v>119</v>
      </c>
      <c r="K72" s="578" t="s">
        <v>533</v>
      </c>
      <c r="L72" s="475" t="s">
        <v>189</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81" customHeight="1" x14ac:dyDescent="0.6">
      <c r="A73" s="470"/>
      <c r="B73" s="473"/>
      <c r="C73" s="148" t="s">
        <v>333</v>
      </c>
      <c r="D73" s="142" t="s">
        <v>185</v>
      </c>
      <c r="E73" s="476"/>
      <c r="F73" s="476"/>
      <c r="G73" s="478"/>
      <c r="H73" s="476"/>
      <c r="I73" s="571"/>
      <c r="J73" s="476"/>
      <c r="K73" s="579"/>
      <c r="L73" s="476"/>
      <c r="M73" s="489"/>
      <c r="N73" s="566"/>
      <c r="R73" s="141"/>
      <c r="S73" s="141"/>
      <c r="T73" s="141"/>
    </row>
    <row r="74" spans="1:22" ht="52" x14ac:dyDescent="0.6">
      <c r="A74" s="470"/>
      <c r="B74" s="473"/>
      <c r="C74" s="148" t="s">
        <v>334</v>
      </c>
      <c r="D74" s="142" t="s">
        <v>185</v>
      </c>
      <c r="E74" s="476"/>
      <c r="F74" s="476"/>
      <c r="G74" s="478"/>
      <c r="H74" s="476"/>
      <c r="I74" s="571"/>
      <c r="J74" s="476"/>
      <c r="K74" s="579"/>
      <c r="L74" s="476"/>
      <c r="M74" s="489"/>
      <c r="N74" s="566"/>
      <c r="R74" s="141"/>
      <c r="S74" s="141"/>
      <c r="T74" s="141"/>
    </row>
    <row r="75" spans="1:22" x14ac:dyDescent="0.6">
      <c r="A75" s="470"/>
      <c r="B75" s="473"/>
      <c r="C75" s="148" t="s">
        <v>335</v>
      </c>
      <c r="D75" s="142" t="s">
        <v>189</v>
      </c>
      <c r="E75" s="476"/>
      <c r="F75" s="476"/>
      <c r="G75" s="478"/>
      <c r="H75" s="476"/>
      <c r="I75" s="571"/>
      <c r="J75" s="476"/>
      <c r="K75" s="579"/>
      <c r="L75" s="476"/>
      <c r="M75" s="489"/>
      <c r="N75" s="566"/>
      <c r="R75" s="141"/>
      <c r="S75" s="141"/>
      <c r="T75" s="141"/>
    </row>
    <row r="76" spans="1:22" ht="26.5" thickBot="1" x14ac:dyDescent="0.65">
      <c r="A76" s="517"/>
      <c r="B76" s="474"/>
      <c r="C76" s="157" t="s">
        <v>336</v>
      </c>
      <c r="D76" s="165" t="s">
        <v>189</v>
      </c>
      <c r="E76" s="483"/>
      <c r="F76" s="483"/>
      <c r="G76" s="519"/>
      <c r="H76" s="483"/>
      <c r="I76" s="572"/>
      <c r="J76" s="483"/>
      <c r="K76" s="580"/>
      <c r="L76" s="483"/>
      <c r="M76" s="490"/>
      <c r="N76" s="567"/>
      <c r="R76" s="141"/>
      <c r="S76" s="141"/>
      <c r="T76" s="141"/>
    </row>
    <row r="77" spans="1:22" ht="52" x14ac:dyDescent="0.6">
      <c r="A77" s="511" t="s">
        <v>337</v>
      </c>
      <c r="B77" s="472" t="s">
        <v>113</v>
      </c>
      <c r="C77" s="147" t="s">
        <v>338</v>
      </c>
      <c r="D77" s="144" t="s">
        <v>185</v>
      </c>
      <c r="E77" s="475" t="s">
        <v>353</v>
      </c>
      <c r="F77" s="475" t="s">
        <v>354</v>
      </c>
      <c r="G77" s="477" t="s">
        <v>427</v>
      </c>
      <c r="H77" s="475" t="s">
        <v>429</v>
      </c>
      <c r="I77" s="573" t="s">
        <v>368</v>
      </c>
      <c r="J77" s="475" t="s">
        <v>119</v>
      </c>
      <c r="K77" s="499" t="s">
        <v>534</v>
      </c>
      <c r="L77" s="475" t="s">
        <v>189</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x14ac:dyDescent="0.6">
      <c r="A78" s="527"/>
      <c r="B78" s="473"/>
      <c r="C78" s="148" t="s">
        <v>339</v>
      </c>
      <c r="D78" s="145" t="s">
        <v>185</v>
      </c>
      <c r="E78" s="476"/>
      <c r="F78" s="476"/>
      <c r="G78" s="478"/>
      <c r="H78" s="476"/>
      <c r="I78" s="571"/>
      <c r="J78" s="476"/>
      <c r="K78" s="489"/>
      <c r="L78" s="476"/>
      <c r="M78" s="489"/>
      <c r="N78" s="566"/>
      <c r="R78" s="141"/>
      <c r="S78" s="141"/>
      <c r="T78" s="141"/>
    </row>
    <row r="79" spans="1:22" ht="71.25" customHeight="1" x14ac:dyDescent="0.6">
      <c r="A79" s="527"/>
      <c r="B79" s="473"/>
      <c r="C79" s="148" t="s">
        <v>340</v>
      </c>
      <c r="D79" s="145" t="s">
        <v>189</v>
      </c>
      <c r="E79" s="476"/>
      <c r="F79" s="476"/>
      <c r="G79" s="478"/>
      <c r="H79" s="476"/>
      <c r="I79" s="571"/>
      <c r="J79" s="476"/>
      <c r="K79" s="489"/>
      <c r="L79" s="476"/>
      <c r="M79" s="489"/>
      <c r="N79" s="566"/>
      <c r="R79" s="141"/>
      <c r="S79" s="141"/>
      <c r="T79" s="141"/>
    </row>
    <row r="80" spans="1:22" x14ac:dyDescent="0.6">
      <c r="A80" s="527"/>
      <c r="B80" s="473"/>
      <c r="C80" s="159" t="s">
        <v>341</v>
      </c>
      <c r="D80" s="145" t="s">
        <v>189</v>
      </c>
      <c r="E80" s="476"/>
      <c r="F80" s="476"/>
      <c r="G80" s="478"/>
      <c r="H80" s="476"/>
      <c r="I80" s="571"/>
      <c r="J80" s="476"/>
      <c r="K80" s="489"/>
      <c r="L80" s="476"/>
      <c r="M80" s="489"/>
      <c r="N80" s="566"/>
      <c r="R80" s="141"/>
      <c r="S80" s="141"/>
      <c r="T80" s="141"/>
    </row>
    <row r="81" spans="1:22" ht="78" x14ac:dyDescent="0.6">
      <c r="A81" s="527"/>
      <c r="B81" s="473"/>
      <c r="C81" s="159" t="s">
        <v>342</v>
      </c>
      <c r="D81" s="145" t="s">
        <v>189</v>
      </c>
      <c r="E81" s="476"/>
      <c r="F81" s="476"/>
      <c r="G81" s="478"/>
      <c r="H81" s="476"/>
      <c r="I81" s="571"/>
      <c r="J81" s="476"/>
      <c r="K81" s="489"/>
      <c r="L81" s="476"/>
      <c r="M81" s="489"/>
      <c r="N81" s="566"/>
      <c r="R81" s="141"/>
      <c r="S81" s="141"/>
      <c r="T81" s="141"/>
    </row>
    <row r="82" spans="1:22" ht="78" x14ac:dyDescent="0.6">
      <c r="A82" s="527"/>
      <c r="B82" s="473"/>
      <c r="C82" s="159" t="s">
        <v>343</v>
      </c>
      <c r="D82" s="145" t="s">
        <v>189</v>
      </c>
      <c r="E82" s="476"/>
      <c r="F82" s="476"/>
      <c r="G82" s="478"/>
      <c r="H82" s="476"/>
      <c r="I82" s="571"/>
      <c r="J82" s="476"/>
      <c r="K82" s="489"/>
      <c r="L82" s="476"/>
      <c r="M82" s="489"/>
      <c r="N82" s="566"/>
      <c r="R82" s="141"/>
      <c r="S82" s="141"/>
      <c r="T82" s="141"/>
    </row>
    <row r="83" spans="1:22" ht="52.5" thickBot="1" x14ac:dyDescent="0.65">
      <c r="A83" s="528"/>
      <c r="B83" s="474"/>
      <c r="C83" s="160" t="s">
        <v>344</v>
      </c>
      <c r="D83" s="151" t="s">
        <v>189</v>
      </c>
      <c r="E83" s="483"/>
      <c r="F83" s="483"/>
      <c r="G83" s="519"/>
      <c r="H83" s="483"/>
      <c r="I83" s="572"/>
      <c r="J83" s="483"/>
      <c r="K83" s="490"/>
      <c r="L83" s="483"/>
      <c r="M83" s="490"/>
      <c r="N83" s="567"/>
      <c r="R83" s="141"/>
      <c r="S83" s="141"/>
      <c r="T83" s="141"/>
    </row>
    <row r="84" spans="1:22" ht="52" x14ac:dyDescent="0.6">
      <c r="A84" s="511" t="s">
        <v>345</v>
      </c>
      <c r="B84" s="472" t="s">
        <v>114</v>
      </c>
      <c r="C84" s="177" t="s">
        <v>346</v>
      </c>
      <c r="D84" s="144" t="s">
        <v>185</v>
      </c>
      <c r="E84" s="475" t="s">
        <v>88</v>
      </c>
      <c r="F84" s="475" t="s">
        <v>88</v>
      </c>
      <c r="G84" s="477" t="s">
        <v>88</v>
      </c>
      <c r="H84" s="475" t="s">
        <v>88</v>
      </c>
      <c r="I84" s="477" t="s">
        <v>88</v>
      </c>
      <c r="J84" s="475" t="s">
        <v>120</v>
      </c>
      <c r="K84" s="604" t="s">
        <v>535</v>
      </c>
      <c r="L84" s="475" t="s">
        <v>189</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27"/>
      <c r="B85" s="473"/>
      <c r="C85" s="159" t="s">
        <v>347</v>
      </c>
      <c r="D85" s="145" t="s">
        <v>185</v>
      </c>
      <c r="E85" s="476"/>
      <c r="F85" s="476"/>
      <c r="G85" s="478"/>
      <c r="H85" s="476"/>
      <c r="I85" s="478"/>
      <c r="J85" s="476"/>
      <c r="K85" s="605"/>
      <c r="L85" s="476"/>
      <c r="M85" s="489"/>
      <c r="N85" s="566"/>
      <c r="R85" s="141"/>
      <c r="S85" s="141"/>
      <c r="T85" s="141"/>
    </row>
    <row r="86" spans="1:22" x14ac:dyDescent="0.6">
      <c r="A86" s="527"/>
      <c r="B86" s="473"/>
      <c r="C86" s="159" t="s">
        <v>348</v>
      </c>
      <c r="D86" s="145" t="s">
        <v>185</v>
      </c>
      <c r="E86" s="476"/>
      <c r="F86" s="476"/>
      <c r="G86" s="478"/>
      <c r="H86" s="476"/>
      <c r="I86" s="478"/>
      <c r="J86" s="476"/>
      <c r="K86" s="605"/>
      <c r="L86" s="476"/>
      <c r="M86" s="489"/>
      <c r="N86" s="566"/>
      <c r="R86" s="141"/>
      <c r="S86" s="141"/>
      <c r="T86" s="141"/>
    </row>
    <row r="87" spans="1:22" ht="190.5" customHeight="1" thickBot="1" x14ac:dyDescent="0.65">
      <c r="A87" s="528"/>
      <c r="B87" s="474"/>
      <c r="C87" s="157" t="s">
        <v>349</v>
      </c>
      <c r="D87" s="151" t="s">
        <v>189</v>
      </c>
      <c r="E87" s="483"/>
      <c r="F87" s="483"/>
      <c r="G87" s="519"/>
      <c r="H87" s="483"/>
      <c r="I87" s="519"/>
      <c r="J87" s="483"/>
      <c r="K87" s="617"/>
      <c r="L87" s="483"/>
      <c r="M87" s="490"/>
      <c r="N87" s="567"/>
      <c r="R87" s="141"/>
      <c r="S87" s="141"/>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560" t="str">
        <f>R8&amp;R18&amp;R20&amp;R28&amp;R36&amp;R42&amp;R47&amp;R48&amp;R49&amp;R54&amp;R57&amp;R65&amp;R72&amp;R77&amp;R84&amp;R87</f>
        <v/>
      </c>
      <c r="B90" s="561"/>
      <c r="C90" s="561"/>
      <c r="D90" s="561"/>
      <c r="E90" s="561"/>
      <c r="F90" s="561"/>
      <c r="G90" s="561"/>
      <c r="H90" s="561"/>
      <c r="I90" s="561"/>
      <c r="J90" s="561"/>
      <c r="K90" s="561"/>
      <c r="L90" s="561"/>
      <c r="M90" s="561"/>
      <c r="N90" s="562"/>
    </row>
    <row r="91" spans="1:22" x14ac:dyDescent="0.6">
      <c r="A91" s="448" t="s">
        <v>50</v>
      </c>
      <c r="B91" s="450"/>
      <c r="C91" s="450"/>
      <c r="D91" s="450"/>
      <c r="E91" s="450"/>
      <c r="F91" s="450"/>
      <c r="G91" s="450"/>
      <c r="H91" s="450"/>
      <c r="I91" s="450"/>
      <c r="J91" s="450"/>
      <c r="K91" s="450"/>
      <c r="L91" s="450"/>
      <c r="M91" s="450"/>
      <c r="N91" s="451"/>
    </row>
    <row r="92" spans="1:22" ht="171" customHeight="1" x14ac:dyDescent="0.6">
      <c r="A92" s="560" t="str">
        <f>S8&amp;S18&amp;S20&amp;S28&amp;S36&amp;S42&amp;S47&amp;S48&amp;S49&amp;S54&amp;S57&amp;S65&amp;S72&amp;S77&amp;S84&amp;S87</f>
        <v xml:space="preserve">   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IIA6: Criterion J of Policy HO5 requires future regeneration schemes to ensure there is good access to the site for cyclist and pedestrians, as well as links to public transport. These should help to ensure future residents utilise sustainable travel modes wherever possible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x14ac:dyDescent="0.6">
      <c r="A94" s="563"/>
      <c r="B94" s="564"/>
      <c r="C94" s="564"/>
      <c r="D94" s="564"/>
      <c r="E94" s="564"/>
      <c r="F94" s="564"/>
      <c r="G94" s="564"/>
      <c r="H94" s="564"/>
      <c r="I94" s="564"/>
      <c r="J94" s="564"/>
      <c r="K94" s="564"/>
      <c r="L94" s="564"/>
      <c r="M94" s="564"/>
      <c r="N94" s="56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557" t="str">
        <f>U8&amp;U18&amp;U20&amp;U28&amp;U36&amp;U42&amp;U47&amp;U49&amp;U54&amp;U57&amp;U65&amp;U72&amp;U77&amp;U84</f>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557" t="str">
        <f>V8&amp;V18&amp;V20&amp;V28&amp;V36&amp;V42&amp;V47&amp;V49&amp;V54&amp;V57&amp;V65&amp;V72&amp;V77&amp;V84</f>
        <v xml:space="preserve">IIA3:The policy should make it clearer that quality improvements would be sought to remaining amenity space. 
IIA6:The addition of ensuring public transport access through the developments as a consideration could further enhance the positive effect identified. E.g. are there bus stops within/on the outskirts of the development. 
IIA8:The inclusions of low carbon and energy efficient design within regeneration proposals could be included within this policy to further improve the potential positive effect identified. 
</v>
      </c>
      <c r="B98" s="558"/>
      <c r="C98" s="558"/>
      <c r="D98" s="558"/>
      <c r="E98" s="558"/>
      <c r="F98" s="558"/>
      <c r="G98" s="558"/>
      <c r="H98" s="558"/>
      <c r="I98" s="558"/>
      <c r="J98" s="558"/>
      <c r="K98" s="558"/>
      <c r="L98" s="558"/>
      <c r="M98" s="558"/>
      <c r="N98" s="559"/>
    </row>
  </sheetData>
  <sheetProtection algorithmName="SHA-512" hashValue="4vhZFUCdxWlvO7qay9rsl6fQVlYqraIKMVtqwLz3EaLiuR8CT64arNdzgS/x9FuUl6KGf9aH5J4PWCySBMnQLQ==" saltValue="teNdXF2l4eCXO6Z9P6bvqQ=="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898" priority="2">
      <formula>$D50="No"</formula>
    </cfRule>
  </conditionalFormatting>
  <conditionalFormatting sqref="C8:D87">
    <cfRule type="expression" dxfId="1897" priority="1">
      <formula>$D8="No"</formula>
    </cfRule>
  </conditionalFormatting>
  <conditionalFormatting sqref="J8 J18 J28 J49 J57 J65 J72 J77 J84">
    <cfRule type="cellIs" dxfId="1896" priority="34" operator="equal">
      <formula>"Significant Negative"</formula>
    </cfRule>
    <cfRule type="cellIs" dxfId="1895" priority="35" operator="equal">
      <formula>"Minor Negative"</formula>
    </cfRule>
    <cfRule type="cellIs" dxfId="1894" priority="36" operator="equal">
      <formula>"Uncertain"</formula>
    </cfRule>
    <cfRule type="cellIs" dxfId="1893" priority="37" operator="equal">
      <formula>"Neutral"</formula>
    </cfRule>
    <cfRule type="cellIs" dxfId="1892" priority="38" operator="equal">
      <formula>"Minor Positive"</formula>
    </cfRule>
    <cfRule type="cellIs" dxfId="1891" priority="39" operator="equal">
      <formula>"Significant Positive"</formula>
    </cfRule>
  </conditionalFormatting>
  <conditionalFormatting sqref="J20">
    <cfRule type="cellIs" dxfId="1890" priority="27" operator="equal">
      <formula>"Significant Positive"</formula>
    </cfRule>
    <cfRule type="cellIs" dxfId="1889" priority="22" operator="equal">
      <formula>"Significant Negative"</formula>
    </cfRule>
    <cfRule type="cellIs" dxfId="1888" priority="23" operator="equal">
      <formula>"Minor Negative"</formula>
    </cfRule>
    <cfRule type="cellIs" dxfId="1887" priority="24" operator="equal">
      <formula>"Uncertain"</formula>
    </cfRule>
    <cfRule type="cellIs" dxfId="1886" priority="25" operator="equal">
      <formula>"Neutral"</formula>
    </cfRule>
    <cfRule type="cellIs" dxfId="1885" priority="26" operator="equal">
      <formula>"Minor Positive"</formula>
    </cfRule>
  </conditionalFormatting>
  <conditionalFormatting sqref="J36">
    <cfRule type="cellIs" dxfId="1884" priority="16" operator="equal">
      <formula>"Significant Negative"</formula>
    </cfRule>
    <cfRule type="cellIs" dxfId="1883" priority="17" operator="equal">
      <formula>"Minor Negative"</formula>
    </cfRule>
    <cfRule type="cellIs" dxfId="1882" priority="18" operator="equal">
      <formula>"Uncertain"</formula>
    </cfRule>
    <cfRule type="cellIs" dxfId="1881" priority="19" operator="equal">
      <formula>"Neutral"</formula>
    </cfRule>
    <cfRule type="cellIs" dxfId="1880" priority="20" operator="equal">
      <formula>"Minor Positive"</formula>
    </cfRule>
    <cfRule type="cellIs" dxfId="1879" priority="21" operator="equal">
      <formula>"Significant Positive"</formula>
    </cfRule>
  </conditionalFormatting>
  <conditionalFormatting sqref="J42">
    <cfRule type="cellIs" dxfId="1878" priority="10" operator="equal">
      <formula>"Significant Negative"</formula>
    </cfRule>
    <cfRule type="cellIs" dxfId="1877" priority="11" operator="equal">
      <formula>"Minor Negative"</formula>
    </cfRule>
    <cfRule type="cellIs" dxfId="1876" priority="12" operator="equal">
      <formula>"Uncertain"</formula>
    </cfRule>
    <cfRule type="cellIs" dxfId="1875" priority="13" operator="equal">
      <formula>"Neutral"</formula>
    </cfRule>
    <cfRule type="cellIs" dxfId="1874" priority="14" operator="equal">
      <formula>"Minor Positive"</formula>
    </cfRule>
    <cfRule type="cellIs" dxfId="1873" priority="15" operator="equal">
      <formula>"Significant Positive"</formula>
    </cfRule>
  </conditionalFormatting>
  <conditionalFormatting sqref="J47">
    <cfRule type="cellIs" dxfId="1872" priority="28" operator="equal">
      <formula>"Significant Negative"</formula>
    </cfRule>
    <cfRule type="cellIs" dxfId="1871" priority="29" operator="equal">
      <formula>"Minor Negative"</formula>
    </cfRule>
    <cfRule type="cellIs" dxfId="1870" priority="30" operator="equal">
      <formula>"Uncertain"</formula>
    </cfRule>
    <cfRule type="cellIs" dxfId="1869" priority="31" operator="equal">
      <formula>"Neutral"</formula>
    </cfRule>
    <cfRule type="cellIs" dxfId="1868" priority="32" operator="equal">
      <formula>"Minor Positive"</formula>
    </cfRule>
    <cfRule type="cellIs" dxfId="1867" priority="33" operator="equal">
      <formula>"Significant Positive"</formula>
    </cfRule>
  </conditionalFormatting>
  <conditionalFormatting sqref="J54">
    <cfRule type="cellIs" dxfId="1866" priority="4" operator="equal">
      <formula>"Significant Negative"</formula>
    </cfRule>
    <cfRule type="cellIs" dxfId="1865" priority="5" operator="equal">
      <formula>"Minor Negative"</formula>
    </cfRule>
    <cfRule type="cellIs" dxfId="1864" priority="6" operator="equal">
      <formula>"Uncertain"</formula>
    </cfRule>
    <cfRule type="cellIs" dxfId="1863" priority="7" operator="equal">
      <formula>"Neutral"</formula>
    </cfRule>
    <cfRule type="cellIs" dxfId="1862" priority="8" operator="equal">
      <formula>"Minor Positive"</formula>
    </cfRule>
    <cfRule type="cellIs" dxfId="1861" priority="9" operator="equal">
      <formula>"Significant Positive"</formula>
    </cfRule>
  </conditionalFormatting>
  <pageMargins left="0.7" right="0.7" top="0.75" bottom="0.75" header="0.3" footer="0.3"/>
  <pageSetup orientation="portrait" horizontalDpi="4294967293" vertic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BF2F1-520F-47AE-B92A-7DE847C85F4C}">
  <sheetPr codeName="Sheet138"/>
  <dimension ref="A1:V98"/>
  <sheetViews>
    <sheetView showGridLines="0" zoomScaleNormal="100" workbookViewId="0">
      <selection activeCell="C1" sqref="C1:F1"/>
    </sheetView>
  </sheetViews>
  <sheetFormatPr defaultColWidth="8.54296875" defaultRowHeight="26" x14ac:dyDescent="0.6"/>
  <cols>
    <col min="1" max="1" width="70.726562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10" width="20.7265625" style="126" customWidth="1"/>
    <col min="11" max="11" width="68.08984375" style="126" customWidth="1"/>
    <col min="12" max="12" width="20.7265625" style="126" customWidth="1"/>
    <col min="13" max="14" width="41.453125" style="126" customWidth="1"/>
    <col min="15" max="15" width="34.816406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20</v>
      </c>
      <c r="C1" s="393" t="s">
        <v>910</v>
      </c>
      <c r="D1" s="393"/>
      <c r="E1" s="393"/>
      <c r="F1" s="394"/>
      <c r="G1" s="227"/>
      <c r="I1" s="128"/>
      <c r="J1" s="128"/>
      <c r="K1" s="128"/>
    </row>
    <row r="2" spans="1:22" x14ac:dyDescent="0.6">
      <c r="A2" s="125" t="s">
        <v>21</v>
      </c>
      <c r="B2" s="129"/>
      <c r="C2" s="393" t="s">
        <v>492</v>
      </c>
      <c r="D2" s="393"/>
      <c r="E2" s="393"/>
      <c r="F2" s="394"/>
      <c r="I2" s="130"/>
      <c r="J2" s="130"/>
      <c r="K2" s="130"/>
    </row>
    <row r="3" spans="1:22" ht="95" customHeight="1" x14ac:dyDescent="0.6">
      <c r="A3" s="131" t="s">
        <v>22</v>
      </c>
      <c r="B3" s="132"/>
      <c r="C3" s="393" t="s">
        <v>536</v>
      </c>
      <c r="D3" s="393"/>
      <c r="E3" s="393"/>
      <c r="F3" s="394"/>
      <c r="I3" s="130"/>
      <c r="J3" s="130"/>
      <c r="K3" s="130"/>
    </row>
    <row r="4" spans="1:22" x14ac:dyDescent="0.6">
      <c r="A4" s="131" t="s">
        <v>23</v>
      </c>
      <c r="B4" s="133"/>
      <c r="C4" s="395" t="s">
        <v>459</v>
      </c>
      <c r="D4" s="395"/>
      <c r="E4" s="395"/>
      <c r="F4" s="396"/>
      <c r="I4" s="130"/>
      <c r="J4" s="130"/>
      <c r="K4" s="130"/>
    </row>
    <row r="5" spans="1:22" ht="26.5" thickBot="1" x14ac:dyDescent="0.65"/>
    <row r="6" spans="1:22" x14ac:dyDescent="0.6">
      <c r="A6" s="662" t="s">
        <v>24</v>
      </c>
      <c r="B6" s="663"/>
      <c r="C6" s="663"/>
      <c r="D6" s="180"/>
      <c r="E6" s="664" t="s">
        <v>25</v>
      </c>
      <c r="F6" s="664"/>
      <c r="G6" s="664"/>
      <c r="H6" s="664"/>
      <c r="I6" s="664"/>
      <c r="J6" s="664"/>
      <c r="K6" s="664"/>
      <c r="L6" s="664"/>
      <c r="M6" s="664"/>
      <c r="N6" s="665"/>
      <c r="R6" s="135"/>
      <c r="S6" s="135"/>
      <c r="T6" s="135"/>
      <c r="U6" s="135"/>
    </row>
    <row r="7" spans="1:22" ht="156.5" thickBot="1" x14ac:dyDescent="0.65">
      <c r="A7" s="181" t="s">
        <v>253</v>
      </c>
      <c r="B7" s="136" t="s">
        <v>27</v>
      </c>
      <c r="C7" s="136" t="s">
        <v>254</v>
      </c>
      <c r="D7" s="136" t="s">
        <v>255</v>
      </c>
      <c r="E7" s="137" t="s">
        <v>30</v>
      </c>
      <c r="F7" s="137" t="s">
        <v>31</v>
      </c>
      <c r="G7" s="226" t="s">
        <v>32</v>
      </c>
      <c r="H7" s="137" t="s">
        <v>33</v>
      </c>
      <c r="I7" s="137" t="s">
        <v>34</v>
      </c>
      <c r="J7" s="137" t="s">
        <v>35</v>
      </c>
      <c r="K7" s="137" t="s">
        <v>36</v>
      </c>
      <c r="L7" s="137" t="s">
        <v>37</v>
      </c>
      <c r="M7" s="137" t="s">
        <v>38</v>
      </c>
      <c r="N7" s="175"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493" t="s">
        <v>88</v>
      </c>
      <c r="J8" s="475" t="s">
        <v>120</v>
      </c>
      <c r="K8" s="499" t="s">
        <v>494</v>
      </c>
      <c r="L8" s="475" t="s">
        <v>189</v>
      </c>
      <c r="M8" s="475"/>
      <c r="N8" s="66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494"/>
      <c r="J9" s="476"/>
      <c r="K9" s="489"/>
      <c r="L9" s="476"/>
      <c r="M9" s="476"/>
      <c r="N9" s="468"/>
      <c r="R9" s="141"/>
      <c r="S9" s="141"/>
      <c r="T9" s="141"/>
      <c r="U9" s="139"/>
    </row>
    <row r="10" spans="1:22" x14ac:dyDescent="0.6">
      <c r="A10" s="470"/>
      <c r="B10" s="503"/>
      <c r="C10" s="142" t="s">
        <v>259</v>
      </c>
      <c r="D10" s="142" t="s">
        <v>189</v>
      </c>
      <c r="E10" s="494"/>
      <c r="F10" s="494"/>
      <c r="G10" s="506"/>
      <c r="H10" s="494"/>
      <c r="I10" s="494"/>
      <c r="J10" s="476"/>
      <c r="K10" s="489"/>
      <c r="L10" s="476"/>
      <c r="M10" s="476"/>
      <c r="N10" s="468"/>
      <c r="R10" s="141"/>
      <c r="S10" s="141"/>
      <c r="T10" s="141"/>
    </row>
    <row r="11" spans="1:22" ht="52" x14ac:dyDescent="0.6">
      <c r="A11" s="470"/>
      <c r="B11" s="503"/>
      <c r="C11" s="142" t="s">
        <v>260</v>
      </c>
      <c r="D11" s="142" t="s">
        <v>189</v>
      </c>
      <c r="E11" s="494"/>
      <c r="F11" s="494"/>
      <c r="G11" s="506"/>
      <c r="H11" s="494"/>
      <c r="I11" s="494"/>
      <c r="J11" s="476"/>
      <c r="K11" s="489"/>
      <c r="L11" s="476"/>
      <c r="M11" s="476"/>
      <c r="N11" s="468"/>
      <c r="R11" s="141"/>
      <c r="S11" s="141"/>
      <c r="T11" s="141"/>
    </row>
    <row r="12" spans="1:22" ht="52" x14ac:dyDescent="0.6">
      <c r="A12" s="470"/>
      <c r="B12" s="503"/>
      <c r="C12" s="142" t="s">
        <v>261</v>
      </c>
      <c r="D12" s="142" t="s">
        <v>189</v>
      </c>
      <c r="E12" s="494"/>
      <c r="F12" s="494"/>
      <c r="G12" s="506"/>
      <c r="H12" s="494"/>
      <c r="I12" s="494"/>
      <c r="J12" s="476"/>
      <c r="K12" s="489"/>
      <c r="L12" s="476"/>
      <c r="M12" s="476"/>
      <c r="N12" s="468"/>
      <c r="R12" s="141"/>
      <c r="S12" s="141"/>
      <c r="T12" s="141"/>
    </row>
    <row r="13" spans="1:22" x14ac:dyDescent="0.6">
      <c r="A13" s="470"/>
      <c r="B13" s="503"/>
      <c r="C13" s="142" t="s">
        <v>262</v>
      </c>
      <c r="D13" s="142" t="s">
        <v>189</v>
      </c>
      <c r="E13" s="494"/>
      <c r="F13" s="494"/>
      <c r="G13" s="506"/>
      <c r="H13" s="494"/>
      <c r="I13" s="494"/>
      <c r="J13" s="476"/>
      <c r="K13" s="489"/>
      <c r="L13" s="476"/>
      <c r="M13" s="476"/>
      <c r="N13" s="468"/>
      <c r="R13" s="141"/>
      <c r="S13" s="141"/>
      <c r="T13" s="141"/>
    </row>
    <row r="14" spans="1:22" ht="52" x14ac:dyDescent="0.6">
      <c r="A14" s="470"/>
      <c r="B14" s="503"/>
      <c r="C14" s="142" t="s">
        <v>263</v>
      </c>
      <c r="D14" s="142" t="s">
        <v>189</v>
      </c>
      <c r="E14" s="494"/>
      <c r="F14" s="494"/>
      <c r="G14" s="506"/>
      <c r="H14" s="494"/>
      <c r="I14" s="494"/>
      <c r="J14" s="476"/>
      <c r="K14" s="489"/>
      <c r="L14" s="476"/>
      <c r="M14" s="476"/>
      <c r="N14" s="468"/>
      <c r="R14" s="141"/>
      <c r="S14" s="141"/>
      <c r="T14" s="141"/>
    </row>
    <row r="15" spans="1:22" ht="52" x14ac:dyDescent="0.6">
      <c r="A15" s="470"/>
      <c r="B15" s="503"/>
      <c r="C15" s="142" t="s">
        <v>264</v>
      </c>
      <c r="D15" s="142" t="s">
        <v>189</v>
      </c>
      <c r="E15" s="494"/>
      <c r="F15" s="494"/>
      <c r="G15" s="506"/>
      <c r="H15" s="494"/>
      <c r="I15" s="494"/>
      <c r="J15" s="476"/>
      <c r="K15" s="489"/>
      <c r="L15" s="476"/>
      <c r="M15" s="476"/>
      <c r="N15" s="468"/>
      <c r="R15" s="141"/>
      <c r="S15" s="141"/>
      <c r="T15" s="141"/>
    </row>
    <row r="16" spans="1:22" ht="78" x14ac:dyDescent="0.6">
      <c r="A16" s="470"/>
      <c r="B16" s="503"/>
      <c r="C16" s="142" t="s">
        <v>265</v>
      </c>
      <c r="D16" s="142" t="s">
        <v>189</v>
      </c>
      <c r="E16" s="494"/>
      <c r="F16" s="494"/>
      <c r="G16" s="506"/>
      <c r="H16" s="494"/>
      <c r="I16" s="494"/>
      <c r="J16" s="476"/>
      <c r="K16" s="489"/>
      <c r="L16" s="476"/>
      <c r="M16" s="476"/>
      <c r="N16" s="468"/>
      <c r="R16" s="141"/>
      <c r="S16" s="141"/>
      <c r="T16" s="141"/>
    </row>
    <row r="17" spans="1:22" ht="52.5" thickBot="1" x14ac:dyDescent="0.65">
      <c r="A17" s="517"/>
      <c r="B17" s="618"/>
      <c r="C17" s="165" t="s">
        <v>266</v>
      </c>
      <c r="D17" s="165" t="s">
        <v>189</v>
      </c>
      <c r="E17" s="619"/>
      <c r="F17" s="619"/>
      <c r="G17" s="620"/>
      <c r="H17" s="619"/>
      <c r="I17" s="619"/>
      <c r="J17" s="483"/>
      <c r="K17" s="490"/>
      <c r="L17" s="483"/>
      <c r="M17" s="483"/>
      <c r="N17" s="669"/>
      <c r="R17" s="141"/>
      <c r="S17" s="141"/>
      <c r="T17" s="141"/>
    </row>
    <row r="18" spans="1:22" ht="148.5" customHeight="1" x14ac:dyDescent="0.6">
      <c r="A18" s="511" t="s">
        <v>267</v>
      </c>
      <c r="B18" s="472" t="s">
        <v>102</v>
      </c>
      <c r="C18" s="140" t="s">
        <v>268</v>
      </c>
      <c r="D18" s="140" t="s">
        <v>189</v>
      </c>
      <c r="E18" s="475" t="s">
        <v>88</v>
      </c>
      <c r="F18" s="475" t="s">
        <v>88</v>
      </c>
      <c r="G18" s="477" t="s">
        <v>88</v>
      </c>
      <c r="H18" s="475" t="s">
        <v>88</v>
      </c>
      <c r="I18" s="475" t="s">
        <v>88</v>
      </c>
      <c r="J18" s="475" t="s">
        <v>120</v>
      </c>
      <c r="K18" s="499" t="s">
        <v>494</v>
      </c>
      <c r="L18" s="475" t="s">
        <v>189</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44" customHeight="1" thickBot="1" x14ac:dyDescent="0.65">
      <c r="A19" s="528"/>
      <c r="B19" s="474"/>
      <c r="C19" s="165" t="s">
        <v>269</v>
      </c>
      <c r="D19" s="165" t="s">
        <v>189</v>
      </c>
      <c r="E19" s="483"/>
      <c r="F19" s="483"/>
      <c r="G19" s="519"/>
      <c r="H19" s="483"/>
      <c r="I19" s="483"/>
      <c r="J19" s="483"/>
      <c r="K19" s="490"/>
      <c r="L19" s="483"/>
      <c r="M19" s="483"/>
      <c r="N19" s="569"/>
      <c r="R19" s="141"/>
      <c r="S19" s="141"/>
      <c r="T19" s="141"/>
    </row>
    <row r="20" spans="1:22" ht="155.25" customHeight="1" x14ac:dyDescent="0.6">
      <c r="A20" s="469" t="s">
        <v>270</v>
      </c>
      <c r="B20" s="472" t="s">
        <v>103</v>
      </c>
      <c r="C20" s="144" t="s">
        <v>271</v>
      </c>
      <c r="D20" s="140" t="s">
        <v>185</v>
      </c>
      <c r="E20" s="475" t="s">
        <v>353</v>
      </c>
      <c r="F20" s="475" t="s">
        <v>370</v>
      </c>
      <c r="G20" s="477" t="s">
        <v>427</v>
      </c>
      <c r="H20" s="475" t="s">
        <v>429</v>
      </c>
      <c r="I20" s="475" t="s">
        <v>368</v>
      </c>
      <c r="J20" s="475" t="s">
        <v>249</v>
      </c>
      <c r="K20" s="649" t="s">
        <v>914</v>
      </c>
      <c r="L20" s="475" t="s">
        <v>189</v>
      </c>
      <c r="M20" s="475"/>
      <c r="N20" s="416"/>
      <c r="O20" s="139"/>
      <c r="R20" s="141" t="str">
        <f>IF(OR(J20='Drop downs'!$G$7,J20='Drop downs'!$G$5), B20&amp;": "&amp;K20&amp;CHAR(10),"")</f>
        <v/>
      </c>
      <c r="S20" s="141" t="str">
        <f>IF(J20='Drop downs'!$G$2,B20&amp;": "&amp;K20&amp;"
"," ")</f>
        <v xml:space="preserve">IIA3: Policy HO6 requires design issues to be considered and addressed to ensure the development is suitable for the intended occupier; for example, the policy requires higher proportion of wheelchair accessible dwellings built to (M4(3)(2)(b)) building regulations standards will be required for specialist older person accommodation. All rooms that will be utilised by visiting healthcare or other professionals should be wheelchair accessible. The policy also requires development for older people is in "an accessible location appopriate to the needs of the intended occupiers". Whilst this will not produce additional services or facilities, it is likely to increase the accessibility of such services for future residents. Therefore, a potential significant positive effect has been identified for IIA6, although it is noted that this is of low magnitude due to the specific nature of the policy.
</v>
      </c>
      <c r="T20" s="141" t="str">
        <f>IF(E20='Drop downs'!$B$6,B20&amp;": "&amp;K20&amp;"","")</f>
        <v/>
      </c>
      <c r="U20" s="126" t="str">
        <f>IF(M20&gt;0,B20&amp;":"&amp;M20&amp;"
","")</f>
        <v/>
      </c>
      <c r="V20" s="126" t="str">
        <f>IF(N20&gt;0,B20&amp;":"&amp;N20&amp;"
","")</f>
        <v/>
      </c>
    </row>
    <row r="21" spans="1:22" ht="114" customHeight="1" x14ac:dyDescent="0.6">
      <c r="A21" s="470"/>
      <c r="B21" s="473"/>
      <c r="C21" s="145" t="s">
        <v>272</v>
      </c>
      <c r="D21" s="142" t="s">
        <v>189</v>
      </c>
      <c r="E21" s="476"/>
      <c r="F21" s="476"/>
      <c r="G21" s="478"/>
      <c r="H21" s="476"/>
      <c r="I21" s="476"/>
      <c r="J21" s="476"/>
      <c r="K21" s="615"/>
      <c r="L21" s="476"/>
      <c r="M21" s="476"/>
      <c r="N21" s="568"/>
      <c r="R21" s="141"/>
      <c r="S21" s="141"/>
      <c r="T21" s="141"/>
    </row>
    <row r="22" spans="1:22" ht="77.25" customHeight="1" x14ac:dyDescent="0.6">
      <c r="A22" s="470"/>
      <c r="B22" s="473"/>
      <c r="C22" s="145" t="s">
        <v>273</v>
      </c>
      <c r="D22" s="142" t="s">
        <v>189</v>
      </c>
      <c r="E22" s="476"/>
      <c r="F22" s="476"/>
      <c r="G22" s="478"/>
      <c r="H22" s="476"/>
      <c r="I22" s="476"/>
      <c r="J22" s="476"/>
      <c r="K22" s="615"/>
      <c r="L22" s="476"/>
      <c r="M22" s="476"/>
      <c r="N22" s="568"/>
      <c r="R22" s="141"/>
      <c r="S22" s="141"/>
      <c r="T22" s="141"/>
    </row>
    <row r="23" spans="1:22" ht="91.5" customHeight="1" x14ac:dyDescent="0.6">
      <c r="A23" s="470"/>
      <c r="B23" s="473"/>
      <c r="C23" s="145" t="s">
        <v>274</v>
      </c>
      <c r="D23" s="142" t="s">
        <v>189</v>
      </c>
      <c r="E23" s="476"/>
      <c r="F23" s="476"/>
      <c r="G23" s="478"/>
      <c r="H23" s="476"/>
      <c r="I23" s="476"/>
      <c r="J23" s="476"/>
      <c r="K23" s="615"/>
      <c r="L23" s="476"/>
      <c r="M23" s="476"/>
      <c r="N23" s="568"/>
      <c r="R23" s="141"/>
      <c r="S23" s="141"/>
      <c r="T23" s="141"/>
    </row>
    <row r="24" spans="1:22" ht="66" customHeight="1" x14ac:dyDescent="0.6">
      <c r="A24" s="470"/>
      <c r="B24" s="473"/>
      <c r="C24" s="145" t="s">
        <v>275</v>
      </c>
      <c r="D24" s="142" t="s">
        <v>189</v>
      </c>
      <c r="E24" s="476"/>
      <c r="F24" s="476"/>
      <c r="G24" s="478"/>
      <c r="H24" s="476"/>
      <c r="I24" s="476"/>
      <c r="J24" s="476"/>
      <c r="K24" s="615"/>
      <c r="L24" s="476"/>
      <c r="M24" s="476"/>
      <c r="N24" s="568"/>
      <c r="R24" s="141"/>
      <c r="S24" s="141"/>
      <c r="T24" s="141"/>
    </row>
    <row r="25" spans="1:22" ht="104" x14ac:dyDescent="0.6">
      <c r="A25" s="470"/>
      <c r="B25" s="473"/>
      <c r="C25" s="145" t="s">
        <v>276</v>
      </c>
      <c r="D25" s="142" t="s">
        <v>185</v>
      </c>
      <c r="E25" s="476"/>
      <c r="F25" s="476"/>
      <c r="G25" s="478"/>
      <c r="H25" s="476"/>
      <c r="I25" s="476"/>
      <c r="J25" s="476"/>
      <c r="K25" s="615"/>
      <c r="L25" s="476"/>
      <c r="M25" s="476"/>
      <c r="N25" s="568"/>
      <c r="R25" s="141"/>
      <c r="S25" s="141"/>
      <c r="T25" s="141"/>
    </row>
    <row r="26" spans="1:22" ht="52" x14ac:dyDescent="0.6">
      <c r="A26" s="470"/>
      <c r="B26" s="473"/>
      <c r="C26" s="145" t="s">
        <v>277</v>
      </c>
      <c r="D26" s="142"/>
      <c r="E26" s="476"/>
      <c r="F26" s="476"/>
      <c r="G26" s="478"/>
      <c r="H26" s="476"/>
      <c r="I26" s="476"/>
      <c r="J26" s="476"/>
      <c r="K26" s="615"/>
      <c r="L26" s="476"/>
      <c r="M26" s="476"/>
      <c r="N26" s="568"/>
      <c r="R26" s="141"/>
      <c r="S26" s="141"/>
      <c r="T26" s="141"/>
    </row>
    <row r="27" spans="1:22" ht="78.5" thickBot="1" x14ac:dyDescent="0.65">
      <c r="A27" s="517"/>
      <c r="B27" s="474"/>
      <c r="C27" s="151" t="s">
        <v>278</v>
      </c>
      <c r="D27" s="165" t="s">
        <v>185</v>
      </c>
      <c r="E27" s="483"/>
      <c r="F27" s="483"/>
      <c r="G27" s="519"/>
      <c r="H27" s="483"/>
      <c r="I27" s="483"/>
      <c r="J27" s="483"/>
      <c r="K27" s="661"/>
      <c r="L27" s="483"/>
      <c r="M27" s="483"/>
      <c r="N27" s="569"/>
      <c r="R27" s="141"/>
      <c r="S27" s="141"/>
      <c r="T27" s="141"/>
    </row>
    <row r="28" spans="1:22" ht="78" x14ac:dyDescent="0.6">
      <c r="A28" s="469" t="s">
        <v>279</v>
      </c>
      <c r="B28" s="472" t="s">
        <v>104</v>
      </c>
      <c r="C28" s="147" t="s">
        <v>280</v>
      </c>
      <c r="D28" s="144" t="s">
        <v>185</v>
      </c>
      <c r="E28" s="475" t="s">
        <v>364</v>
      </c>
      <c r="F28" s="475" t="s">
        <v>370</v>
      </c>
      <c r="G28" s="477" t="s">
        <v>427</v>
      </c>
      <c r="H28" s="475" t="s">
        <v>429</v>
      </c>
      <c r="I28" s="475" t="s">
        <v>368</v>
      </c>
      <c r="J28" s="475" t="s">
        <v>119</v>
      </c>
      <c r="K28" s="499" t="s">
        <v>911</v>
      </c>
      <c r="L28" s="475" t="s">
        <v>189</v>
      </c>
      <c r="M28" s="475"/>
      <c r="N28" s="416"/>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c>
    </row>
    <row r="29" spans="1:22" ht="78" x14ac:dyDescent="0.6">
      <c r="A29" s="470"/>
      <c r="B29" s="473"/>
      <c r="C29" s="148" t="s">
        <v>281</v>
      </c>
      <c r="D29" s="145" t="s">
        <v>185</v>
      </c>
      <c r="E29" s="476"/>
      <c r="F29" s="476"/>
      <c r="G29" s="478"/>
      <c r="H29" s="476"/>
      <c r="I29" s="476"/>
      <c r="J29" s="476"/>
      <c r="K29" s="489"/>
      <c r="L29" s="476"/>
      <c r="M29" s="476"/>
      <c r="N29" s="568"/>
      <c r="R29" s="141"/>
      <c r="S29" s="141"/>
      <c r="T29" s="141"/>
    </row>
    <row r="30" spans="1:22" ht="52" x14ac:dyDescent="0.6">
      <c r="A30" s="470"/>
      <c r="B30" s="473"/>
      <c r="C30" s="148" t="s">
        <v>282</v>
      </c>
      <c r="D30" s="145" t="s">
        <v>185</v>
      </c>
      <c r="E30" s="476"/>
      <c r="F30" s="476"/>
      <c r="G30" s="478"/>
      <c r="H30" s="476"/>
      <c r="I30" s="476"/>
      <c r="J30" s="476"/>
      <c r="K30" s="489"/>
      <c r="L30" s="476"/>
      <c r="M30" s="476"/>
      <c r="N30" s="568"/>
      <c r="R30" s="141"/>
      <c r="S30" s="141"/>
      <c r="T30" s="141"/>
    </row>
    <row r="31" spans="1:22" ht="52" x14ac:dyDescent="0.6">
      <c r="A31" s="470"/>
      <c r="B31" s="473"/>
      <c r="C31" s="148" t="s">
        <v>283</v>
      </c>
      <c r="D31" s="145" t="s">
        <v>189</v>
      </c>
      <c r="E31" s="476"/>
      <c r="F31" s="476"/>
      <c r="G31" s="478"/>
      <c r="H31" s="476"/>
      <c r="I31" s="476"/>
      <c r="J31" s="476"/>
      <c r="K31" s="489"/>
      <c r="L31" s="476"/>
      <c r="M31" s="476"/>
      <c r="N31" s="568"/>
      <c r="R31" s="141"/>
      <c r="S31" s="141"/>
      <c r="T31" s="141"/>
    </row>
    <row r="32" spans="1:22" ht="52" x14ac:dyDescent="0.6">
      <c r="A32" s="470"/>
      <c r="B32" s="473"/>
      <c r="C32" s="148" t="s">
        <v>284</v>
      </c>
      <c r="D32" s="145" t="s">
        <v>185</v>
      </c>
      <c r="E32" s="476"/>
      <c r="F32" s="476"/>
      <c r="G32" s="478"/>
      <c r="H32" s="476"/>
      <c r="I32" s="476"/>
      <c r="J32" s="476"/>
      <c r="K32" s="489"/>
      <c r="L32" s="476"/>
      <c r="M32" s="476"/>
      <c r="N32" s="568"/>
      <c r="R32" s="141"/>
      <c r="S32" s="141"/>
      <c r="T32" s="141"/>
    </row>
    <row r="33" spans="1:22" x14ac:dyDescent="0.6">
      <c r="A33" s="470"/>
      <c r="B33" s="473"/>
      <c r="C33" s="148" t="s">
        <v>285</v>
      </c>
      <c r="D33" s="145" t="s">
        <v>185</v>
      </c>
      <c r="E33" s="476"/>
      <c r="F33" s="476"/>
      <c r="G33" s="478"/>
      <c r="H33" s="476"/>
      <c r="I33" s="476"/>
      <c r="J33" s="476"/>
      <c r="K33" s="489"/>
      <c r="L33" s="476"/>
      <c r="M33" s="476"/>
      <c r="N33" s="568"/>
      <c r="R33" s="141"/>
      <c r="S33" s="141"/>
      <c r="T33" s="141"/>
    </row>
    <row r="34" spans="1:22" ht="52" x14ac:dyDescent="0.6">
      <c r="A34" s="470"/>
      <c r="B34" s="473"/>
      <c r="C34" s="148" t="s">
        <v>286</v>
      </c>
      <c r="D34" s="145" t="s">
        <v>189</v>
      </c>
      <c r="E34" s="476"/>
      <c r="F34" s="476"/>
      <c r="G34" s="478"/>
      <c r="H34" s="476"/>
      <c r="I34" s="476"/>
      <c r="J34" s="476"/>
      <c r="K34" s="489"/>
      <c r="L34" s="476"/>
      <c r="M34" s="476"/>
      <c r="N34" s="568"/>
      <c r="R34" s="141"/>
      <c r="S34" s="141"/>
      <c r="T34" s="141"/>
    </row>
    <row r="35" spans="1:22" ht="52.5" thickBot="1" x14ac:dyDescent="0.65">
      <c r="A35" s="517"/>
      <c r="B35" s="474"/>
      <c r="C35" s="149" t="s">
        <v>287</v>
      </c>
      <c r="D35" s="151" t="s">
        <v>185</v>
      </c>
      <c r="E35" s="483"/>
      <c r="F35" s="483"/>
      <c r="G35" s="519"/>
      <c r="H35" s="483"/>
      <c r="I35" s="483"/>
      <c r="J35" s="483"/>
      <c r="K35" s="490"/>
      <c r="L35" s="483"/>
      <c r="M35" s="483"/>
      <c r="N35" s="569"/>
      <c r="R35" s="141"/>
      <c r="S35" s="141"/>
      <c r="T35" s="141"/>
    </row>
    <row r="36" spans="1:22" ht="52" x14ac:dyDescent="0.6">
      <c r="A36" s="469" t="s">
        <v>288</v>
      </c>
      <c r="B36" s="472" t="s">
        <v>105</v>
      </c>
      <c r="C36" s="144" t="s">
        <v>289</v>
      </c>
      <c r="D36" s="144"/>
      <c r="E36" s="475" t="s">
        <v>353</v>
      </c>
      <c r="F36" s="475" t="s">
        <v>370</v>
      </c>
      <c r="G36" s="477" t="s">
        <v>427</v>
      </c>
      <c r="H36" s="475" t="s">
        <v>356</v>
      </c>
      <c r="I36" s="475" t="s">
        <v>357</v>
      </c>
      <c r="J36" s="475" t="s">
        <v>249</v>
      </c>
      <c r="K36" s="499" t="s">
        <v>913</v>
      </c>
      <c r="L36" s="475" t="s">
        <v>189</v>
      </c>
      <c r="M36" s="499"/>
      <c r="N36" s="439"/>
      <c r="R36" s="141" t="str">
        <f>IF(OR(J36='Drop downs'!$G$7,J36='Drop downs'!$G$5), B36&amp;": "&amp;K36&amp;CHAR(10),"")</f>
        <v/>
      </c>
      <c r="S36" s="141" t="str">
        <f>IF(J36='Drop downs'!$G$2,B36&amp;": "&amp;K36&amp;"
"," ")</f>
        <v xml:space="preserve">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T36" s="141" t="str">
        <f>IF(E36='Drop downs'!$B$6,B36&amp;": "&amp;K36&amp;"","")</f>
        <v/>
      </c>
      <c r="U36" s="126" t="str">
        <f>IF(M36&gt;0,B36&amp;":"&amp;M36&amp;"
","")</f>
        <v/>
      </c>
      <c r="V36" s="126" t="str">
        <f>IF(N36&gt;0,B36&amp;":"&amp;N36&amp;"
","")</f>
        <v/>
      </c>
    </row>
    <row r="37" spans="1:22" ht="52" x14ac:dyDescent="0.6">
      <c r="A37" s="470"/>
      <c r="B37" s="473"/>
      <c r="C37" s="145" t="s">
        <v>290</v>
      </c>
      <c r="D37" s="145" t="s">
        <v>189</v>
      </c>
      <c r="E37" s="476"/>
      <c r="F37" s="476"/>
      <c r="G37" s="478"/>
      <c r="H37" s="476"/>
      <c r="I37" s="476"/>
      <c r="J37" s="476"/>
      <c r="K37" s="489"/>
      <c r="L37" s="476"/>
      <c r="M37" s="489"/>
      <c r="N37" s="566"/>
      <c r="R37" s="141"/>
      <c r="S37" s="141"/>
      <c r="T37" s="141"/>
    </row>
    <row r="38" spans="1:22" ht="52" x14ac:dyDescent="0.6">
      <c r="A38" s="470"/>
      <c r="B38" s="473"/>
      <c r="C38" s="145" t="s">
        <v>291</v>
      </c>
      <c r="D38" s="145"/>
      <c r="E38" s="476"/>
      <c r="F38" s="476"/>
      <c r="G38" s="478"/>
      <c r="H38" s="476"/>
      <c r="I38" s="476"/>
      <c r="J38" s="476"/>
      <c r="K38" s="489"/>
      <c r="L38" s="476"/>
      <c r="M38" s="489"/>
      <c r="N38" s="566"/>
      <c r="R38" s="141"/>
      <c r="S38" s="141"/>
      <c r="T38" s="141"/>
    </row>
    <row r="39" spans="1:22" ht="99.75" customHeight="1" x14ac:dyDescent="0.6">
      <c r="A39" s="470"/>
      <c r="B39" s="473"/>
      <c r="C39" s="145" t="s">
        <v>292</v>
      </c>
      <c r="D39" s="145" t="s">
        <v>185</v>
      </c>
      <c r="E39" s="476"/>
      <c r="F39" s="476"/>
      <c r="G39" s="478"/>
      <c r="H39" s="476"/>
      <c r="I39" s="476"/>
      <c r="J39" s="476"/>
      <c r="K39" s="489"/>
      <c r="L39" s="476"/>
      <c r="M39" s="489"/>
      <c r="N39" s="566"/>
      <c r="R39" s="141"/>
      <c r="S39" s="141"/>
      <c r="T39" s="141"/>
    </row>
    <row r="40" spans="1:22" ht="104" x14ac:dyDescent="0.6">
      <c r="A40" s="470"/>
      <c r="B40" s="473"/>
      <c r="C40" s="145" t="s">
        <v>293</v>
      </c>
      <c r="D40" s="145" t="s">
        <v>185</v>
      </c>
      <c r="E40" s="476"/>
      <c r="F40" s="476"/>
      <c r="G40" s="478"/>
      <c r="H40" s="476"/>
      <c r="I40" s="476"/>
      <c r="J40" s="476"/>
      <c r="K40" s="489"/>
      <c r="L40" s="476"/>
      <c r="M40" s="489"/>
      <c r="N40" s="566"/>
      <c r="R40" s="141"/>
      <c r="S40" s="141"/>
      <c r="T40" s="141"/>
    </row>
    <row r="41" spans="1:22" ht="78.5" thickBot="1" x14ac:dyDescent="0.65">
      <c r="A41" s="517"/>
      <c r="B41" s="474"/>
      <c r="C41" s="151" t="s">
        <v>294</v>
      </c>
      <c r="D41" s="151" t="s">
        <v>185</v>
      </c>
      <c r="E41" s="483"/>
      <c r="F41" s="483"/>
      <c r="G41" s="519"/>
      <c r="H41" s="483"/>
      <c r="I41" s="483"/>
      <c r="J41" s="483"/>
      <c r="K41" s="490"/>
      <c r="L41" s="483"/>
      <c r="M41" s="490"/>
      <c r="N41" s="567"/>
      <c r="R41" s="141"/>
      <c r="S41" s="141"/>
      <c r="T41" s="141"/>
    </row>
    <row r="42" spans="1:22" ht="78" x14ac:dyDescent="0.6">
      <c r="A42" s="469" t="s">
        <v>295</v>
      </c>
      <c r="B42" s="472" t="s">
        <v>106</v>
      </c>
      <c r="C42" s="144" t="s">
        <v>296</v>
      </c>
      <c r="D42" s="144" t="s">
        <v>185</v>
      </c>
      <c r="E42" s="475" t="s">
        <v>364</v>
      </c>
      <c r="F42" s="475" t="s">
        <v>370</v>
      </c>
      <c r="G42" s="477" t="s">
        <v>427</v>
      </c>
      <c r="H42" s="475" t="s">
        <v>429</v>
      </c>
      <c r="I42" s="475" t="s">
        <v>368</v>
      </c>
      <c r="J42" s="475" t="s">
        <v>119</v>
      </c>
      <c r="K42" s="499" t="s">
        <v>912</v>
      </c>
      <c r="L42" s="475" t="s">
        <v>185</v>
      </c>
      <c r="M42" s="499"/>
      <c r="N42" s="439" t="s">
        <v>537</v>
      </c>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xml:space="preserve">IIA6:The inclusion of wording within this policy to ensure existing or increase accessibility to public transport for older people could help to further the positive effect identified. 
</v>
      </c>
    </row>
    <row r="43" spans="1:22" ht="52" x14ac:dyDescent="0.6">
      <c r="A43" s="470"/>
      <c r="B43" s="473"/>
      <c r="C43" s="145" t="s">
        <v>297</v>
      </c>
      <c r="D43" s="145" t="s">
        <v>189</v>
      </c>
      <c r="E43" s="476"/>
      <c r="F43" s="476"/>
      <c r="G43" s="478"/>
      <c r="H43" s="476"/>
      <c r="I43" s="476"/>
      <c r="J43" s="476"/>
      <c r="K43" s="489"/>
      <c r="L43" s="476"/>
      <c r="M43" s="489"/>
      <c r="N43" s="566"/>
      <c r="R43" s="141"/>
      <c r="S43" s="141"/>
      <c r="T43" s="141"/>
    </row>
    <row r="44" spans="1:22" ht="52" x14ac:dyDescent="0.6">
      <c r="A44" s="470"/>
      <c r="B44" s="473"/>
      <c r="C44" s="145" t="s">
        <v>298</v>
      </c>
      <c r="D44" s="145" t="s">
        <v>189</v>
      </c>
      <c r="E44" s="476"/>
      <c r="F44" s="476"/>
      <c r="G44" s="478"/>
      <c r="H44" s="476"/>
      <c r="I44" s="476"/>
      <c r="J44" s="476"/>
      <c r="K44" s="489"/>
      <c r="L44" s="476"/>
      <c r="M44" s="489"/>
      <c r="N44" s="566"/>
      <c r="R44" s="141"/>
      <c r="S44" s="141"/>
      <c r="T44" s="141"/>
    </row>
    <row r="45" spans="1:22" ht="52" x14ac:dyDescent="0.6">
      <c r="A45" s="470"/>
      <c r="B45" s="473"/>
      <c r="C45" s="145" t="s">
        <v>299</v>
      </c>
      <c r="D45" s="145" t="s">
        <v>185</v>
      </c>
      <c r="E45" s="476"/>
      <c r="F45" s="476"/>
      <c r="G45" s="478"/>
      <c r="H45" s="476"/>
      <c r="I45" s="476"/>
      <c r="J45" s="476"/>
      <c r="K45" s="489"/>
      <c r="L45" s="476"/>
      <c r="M45" s="489"/>
      <c r="N45" s="566"/>
      <c r="R45" s="141"/>
      <c r="S45" s="141"/>
      <c r="T45" s="141"/>
    </row>
    <row r="46" spans="1:22" ht="78.5" thickBot="1" x14ac:dyDescent="0.65">
      <c r="A46" s="517"/>
      <c r="B46" s="474"/>
      <c r="C46" s="151" t="s">
        <v>300</v>
      </c>
      <c r="D46" s="151" t="s">
        <v>189</v>
      </c>
      <c r="E46" s="483"/>
      <c r="F46" s="483"/>
      <c r="G46" s="519"/>
      <c r="H46" s="483"/>
      <c r="I46" s="483"/>
      <c r="J46" s="483"/>
      <c r="K46" s="490"/>
      <c r="L46" s="483"/>
      <c r="M46" s="490"/>
      <c r="N46" s="567"/>
      <c r="R46" s="141"/>
      <c r="S46" s="141"/>
      <c r="T46" s="141"/>
    </row>
    <row r="47" spans="1:22" ht="176.25" customHeight="1" x14ac:dyDescent="0.6">
      <c r="A47" s="469" t="s">
        <v>301</v>
      </c>
      <c r="B47" s="472" t="s">
        <v>107</v>
      </c>
      <c r="C47" s="144" t="s">
        <v>302</v>
      </c>
      <c r="D47" s="144" t="s">
        <v>189</v>
      </c>
      <c r="E47" s="475" t="s">
        <v>88</v>
      </c>
      <c r="F47" s="475" t="s">
        <v>88</v>
      </c>
      <c r="G47" s="477" t="s">
        <v>88</v>
      </c>
      <c r="H47" s="475" t="s">
        <v>88</v>
      </c>
      <c r="I47" s="475" t="s">
        <v>88</v>
      </c>
      <c r="J47" s="475" t="s">
        <v>120</v>
      </c>
      <c r="K47" s="499" t="s">
        <v>494</v>
      </c>
      <c r="L47" s="475" t="s">
        <v>189</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200.25" customHeight="1" thickBot="1" x14ac:dyDescent="0.65">
      <c r="A48" s="517"/>
      <c r="B48" s="474"/>
      <c r="C48" s="151" t="s">
        <v>303</v>
      </c>
      <c r="D48" s="151" t="s">
        <v>189</v>
      </c>
      <c r="E48" s="483"/>
      <c r="F48" s="483"/>
      <c r="G48" s="519"/>
      <c r="H48" s="483"/>
      <c r="I48" s="483"/>
      <c r="J48" s="483"/>
      <c r="K48" s="490"/>
      <c r="L48" s="483"/>
      <c r="M48" s="490"/>
      <c r="N48" s="567"/>
      <c r="R48" s="141"/>
      <c r="S48" s="141"/>
      <c r="T48" s="141"/>
    </row>
    <row r="49" spans="1:22" ht="78" x14ac:dyDescent="0.6">
      <c r="A49" s="469" t="s">
        <v>304</v>
      </c>
      <c r="B49" s="472" t="s">
        <v>108</v>
      </c>
      <c r="C49" s="140" t="s">
        <v>305</v>
      </c>
      <c r="D49" s="140" t="s">
        <v>189</v>
      </c>
      <c r="E49" s="475" t="s">
        <v>364</v>
      </c>
      <c r="F49" s="475" t="s">
        <v>370</v>
      </c>
      <c r="G49" s="477" t="s">
        <v>427</v>
      </c>
      <c r="H49" s="475" t="s">
        <v>429</v>
      </c>
      <c r="I49" s="475" t="s">
        <v>368</v>
      </c>
      <c r="J49" s="475" t="s">
        <v>119</v>
      </c>
      <c r="K49" s="499" t="s">
        <v>538</v>
      </c>
      <c r="L49" s="475" t="s">
        <v>189</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52" x14ac:dyDescent="0.6">
      <c r="A50" s="470"/>
      <c r="B50" s="473"/>
      <c r="C50" s="142" t="s">
        <v>306</v>
      </c>
      <c r="D50" s="142" t="s">
        <v>189</v>
      </c>
      <c r="E50" s="476"/>
      <c r="F50" s="476"/>
      <c r="G50" s="478"/>
      <c r="H50" s="476"/>
      <c r="I50" s="476"/>
      <c r="J50" s="476"/>
      <c r="K50" s="489"/>
      <c r="L50" s="476"/>
      <c r="M50" s="489"/>
      <c r="N50" s="566"/>
      <c r="R50" s="141"/>
      <c r="S50" s="141"/>
      <c r="T50" s="141"/>
    </row>
    <row r="51" spans="1:22" ht="82.5" customHeight="1" x14ac:dyDescent="0.6">
      <c r="A51" s="470"/>
      <c r="B51" s="473"/>
      <c r="C51" s="152" t="s">
        <v>307</v>
      </c>
      <c r="D51" s="142" t="s">
        <v>189</v>
      </c>
      <c r="E51" s="476"/>
      <c r="F51" s="476"/>
      <c r="G51" s="478"/>
      <c r="H51" s="476"/>
      <c r="I51" s="476"/>
      <c r="J51" s="476"/>
      <c r="K51" s="489"/>
      <c r="L51" s="476"/>
      <c r="M51" s="489"/>
      <c r="N51" s="566"/>
      <c r="R51" s="141"/>
      <c r="S51" s="141"/>
      <c r="T51" s="141"/>
    </row>
    <row r="52" spans="1:22" ht="73.5" customHeight="1" x14ac:dyDescent="0.6">
      <c r="A52" s="470"/>
      <c r="B52" s="473"/>
      <c r="C52" s="142" t="s">
        <v>308</v>
      </c>
      <c r="D52" s="142" t="s">
        <v>189</v>
      </c>
      <c r="E52" s="476"/>
      <c r="F52" s="476"/>
      <c r="G52" s="478"/>
      <c r="H52" s="476"/>
      <c r="I52" s="476"/>
      <c r="J52" s="476"/>
      <c r="K52" s="489"/>
      <c r="L52" s="476"/>
      <c r="M52" s="489"/>
      <c r="N52" s="566"/>
      <c r="R52" s="141"/>
      <c r="S52" s="141"/>
      <c r="T52" s="141"/>
    </row>
    <row r="53" spans="1:22" ht="26.5" thickBot="1" x14ac:dyDescent="0.65">
      <c r="A53" s="517"/>
      <c r="B53" s="474"/>
      <c r="C53" s="165" t="s">
        <v>309</v>
      </c>
      <c r="D53" s="165" t="s">
        <v>185</v>
      </c>
      <c r="E53" s="483"/>
      <c r="F53" s="483"/>
      <c r="G53" s="519"/>
      <c r="H53" s="483"/>
      <c r="I53" s="483"/>
      <c r="J53" s="483"/>
      <c r="K53" s="490"/>
      <c r="L53" s="483"/>
      <c r="M53" s="490"/>
      <c r="N53" s="567"/>
      <c r="R53" s="141"/>
      <c r="S53" s="141"/>
      <c r="T53" s="141"/>
    </row>
    <row r="54" spans="1:22" ht="114.75" customHeight="1" x14ac:dyDescent="0.6">
      <c r="A54" s="469" t="s">
        <v>310</v>
      </c>
      <c r="B54" s="472" t="s">
        <v>109</v>
      </c>
      <c r="C54" s="153" t="s">
        <v>311</v>
      </c>
      <c r="D54" s="140" t="s">
        <v>189</v>
      </c>
      <c r="E54" s="475" t="s">
        <v>88</v>
      </c>
      <c r="F54" s="475" t="s">
        <v>88</v>
      </c>
      <c r="G54" s="477" t="s">
        <v>88</v>
      </c>
      <c r="H54" s="475" t="s">
        <v>88</v>
      </c>
      <c r="I54" s="475" t="s">
        <v>88</v>
      </c>
      <c r="J54" s="475" t="s">
        <v>120</v>
      </c>
      <c r="K54" s="499" t="s">
        <v>494</v>
      </c>
      <c r="L54" s="475" t="s">
        <v>189</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120.75" customHeight="1" x14ac:dyDescent="0.6">
      <c r="A55" s="470"/>
      <c r="B55" s="473"/>
      <c r="C55" s="154" t="s">
        <v>312</v>
      </c>
      <c r="D55" s="142" t="s">
        <v>189</v>
      </c>
      <c r="E55" s="476"/>
      <c r="F55" s="476"/>
      <c r="G55" s="478"/>
      <c r="H55" s="476"/>
      <c r="I55" s="476"/>
      <c r="J55" s="476"/>
      <c r="K55" s="489"/>
      <c r="L55" s="476"/>
      <c r="M55" s="489"/>
      <c r="N55" s="566"/>
      <c r="R55" s="141"/>
      <c r="S55" s="141"/>
      <c r="T55" s="141"/>
    </row>
    <row r="56" spans="1:22" ht="78.5" thickBot="1" x14ac:dyDescent="0.65">
      <c r="A56" s="517"/>
      <c r="B56" s="474"/>
      <c r="C56" s="160" t="s">
        <v>313</v>
      </c>
      <c r="D56" s="165" t="s">
        <v>189</v>
      </c>
      <c r="E56" s="483"/>
      <c r="F56" s="483"/>
      <c r="G56" s="519"/>
      <c r="H56" s="483"/>
      <c r="I56" s="483"/>
      <c r="J56" s="483"/>
      <c r="K56" s="490"/>
      <c r="L56" s="483"/>
      <c r="M56" s="490"/>
      <c r="N56" s="567"/>
      <c r="R56" s="141"/>
      <c r="S56" s="141"/>
      <c r="T56" s="141"/>
    </row>
    <row r="57" spans="1:22" x14ac:dyDescent="0.6">
      <c r="A57" s="469" t="s">
        <v>314</v>
      </c>
      <c r="B57" s="472" t="s">
        <v>110</v>
      </c>
      <c r="C57" s="140" t="s">
        <v>315</v>
      </c>
      <c r="D57" s="140" t="s">
        <v>189</v>
      </c>
      <c r="E57" s="475" t="s">
        <v>88</v>
      </c>
      <c r="F57" s="475" t="s">
        <v>88</v>
      </c>
      <c r="G57" s="477" t="s">
        <v>88</v>
      </c>
      <c r="H57" s="475" t="s">
        <v>88</v>
      </c>
      <c r="I57" s="475" t="s">
        <v>88</v>
      </c>
      <c r="J57" s="475" t="s">
        <v>120</v>
      </c>
      <c r="K57" s="499" t="s">
        <v>494</v>
      </c>
      <c r="L57" s="475" t="s">
        <v>189</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316</v>
      </c>
      <c r="D58" s="142" t="s">
        <v>189</v>
      </c>
      <c r="E58" s="476"/>
      <c r="F58" s="476"/>
      <c r="G58" s="478"/>
      <c r="H58" s="476"/>
      <c r="I58" s="476"/>
      <c r="J58" s="476"/>
      <c r="K58" s="489"/>
      <c r="L58" s="476"/>
      <c r="M58" s="489"/>
      <c r="N58" s="566"/>
      <c r="R58" s="141"/>
      <c r="S58" s="141"/>
      <c r="T58" s="141"/>
    </row>
    <row r="59" spans="1:22" ht="78.75" customHeight="1" x14ac:dyDescent="0.6">
      <c r="A59" s="470"/>
      <c r="B59" s="473"/>
      <c r="C59" s="142" t="s">
        <v>317</v>
      </c>
      <c r="D59" s="142" t="s">
        <v>189</v>
      </c>
      <c r="E59" s="476"/>
      <c r="F59" s="476"/>
      <c r="G59" s="478"/>
      <c r="H59" s="476"/>
      <c r="I59" s="476"/>
      <c r="J59" s="476"/>
      <c r="K59" s="489"/>
      <c r="L59" s="476"/>
      <c r="M59" s="489"/>
      <c r="N59" s="566"/>
      <c r="R59" s="141"/>
      <c r="S59" s="141"/>
      <c r="T59" s="141"/>
    </row>
    <row r="60" spans="1:22" ht="52" x14ac:dyDescent="0.6">
      <c r="A60" s="470"/>
      <c r="B60" s="473"/>
      <c r="C60" s="142" t="s">
        <v>318</v>
      </c>
      <c r="D60" s="142" t="s">
        <v>189</v>
      </c>
      <c r="E60" s="476"/>
      <c r="F60" s="476"/>
      <c r="G60" s="478"/>
      <c r="H60" s="476"/>
      <c r="I60" s="476"/>
      <c r="J60" s="476"/>
      <c r="K60" s="489"/>
      <c r="L60" s="476"/>
      <c r="M60" s="489"/>
      <c r="N60" s="566"/>
      <c r="R60" s="141"/>
      <c r="S60" s="141"/>
      <c r="T60" s="141"/>
    </row>
    <row r="61" spans="1:22" x14ac:dyDescent="0.6">
      <c r="A61" s="470"/>
      <c r="B61" s="473"/>
      <c r="C61" s="142" t="s">
        <v>319</v>
      </c>
      <c r="D61" s="142" t="s">
        <v>189</v>
      </c>
      <c r="E61" s="476"/>
      <c r="F61" s="476"/>
      <c r="G61" s="478"/>
      <c r="H61" s="476"/>
      <c r="I61" s="476"/>
      <c r="J61" s="476"/>
      <c r="K61" s="489"/>
      <c r="L61" s="476"/>
      <c r="M61" s="489"/>
      <c r="N61" s="566"/>
      <c r="R61" s="141"/>
      <c r="S61" s="141"/>
      <c r="T61" s="141"/>
    </row>
    <row r="62" spans="1:22" x14ac:dyDescent="0.6">
      <c r="A62" s="470"/>
      <c r="B62" s="473"/>
      <c r="C62" s="142" t="s">
        <v>320</v>
      </c>
      <c r="D62" s="142" t="s">
        <v>189</v>
      </c>
      <c r="E62" s="476"/>
      <c r="F62" s="476"/>
      <c r="G62" s="478"/>
      <c r="H62" s="476"/>
      <c r="I62" s="476"/>
      <c r="J62" s="476"/>
      <c r="K62" s="489"/>
      <c r="L62" s="476"/>
      <c r="M62" s="489"/>
      <c r="N62" s="566"/>
      <c r="R62" s="141"/>
      <c r="S62" s="141"/>
      <c r="T62" s="141"/>
    </row>
    <row r="63" spans="1:22" ht="78" x14ac:dyDescent="0.6">
      <c r="A63" s="470"/>
      <c r="B63" s="473"/>
      <c r="C63" s="142" t="s">
        <v>321</v>
      </c>
      <c r="D63" s="142" t="s">
        <v>189</v>
      </c>
      <c r="E63" s="476"/>
      <c r="F63" s="476"/>
      <c r="G63" s="478"/>
      <c r="H63" s="476"/>
      <c r="I63" s="476"/>
      <c r="J63" s="476"/>
      <c r="K63" s="489"/>
      <c r="L63" s="476"/>
      <c r="M63" s="489"/>
      <c r="N63" s="566"/>
      <c r="R63" s="141"/>
      <c r="S63" s="141"/>
      <c r="T63" s="141"/>
    </row>
    <row r="64" spans="1:22" ht="26.5" thickBot="1" x14ac:dyDescent="0.65">
      <c r="A64" s="517"/>
      <c r="B64" s="474"/>
      <c r="C64" s="165" t="s">
        <v>322</v>
      </c>
      <c r="D64" s="165" t="s">
        <v>189</v>
      </c>
      <c r="E64" s="483"/>
      <c r="F64" s="483"/>
      <c r="G64" s="519"/>
      <c r="H64" s="483"/>
      <c r="I64" s="483"/>
      <c r="J64" s="483"/>
      <c r="K64" s="490"/>
      <c r="L64" s="483"/>
      <c r="M64" s="490"/>
      <c r="N64" s="567"/>
      <c r="R64" s="141"/>
      <c r="S64" s="141"/>
      <c r="T64" s="141"/>
    </row>
    <row r="65" spans="1:22" ht="52" x14ac:dyDescent="0.6">
      <c r="A65" s="469" t="s">
        <v>843</v>
      </c>
      <c r="B65" s="472" t="s">
        <v>111</v>
      </c>
      <c r="C65" s="147" t="s">
        <v>845</v>
      </c>
      <c r="D65" s="140" t="s">
        <v>189</v>
      </c>
      <c r="E65" s="475" t="s">
        <v>88</v>
      </c>
      <c r="F65" s="475" t="s">
        <v>88</v>
      </c>
      <c r="G65" s="477" t="s">
        <v>88</v>
      </c>
      <c r="H65" s="475" t="s">
        <v>88</v>
      </c>
      <c r="I65" s="475" t="s">
        <v>88</v>
      </c>
      <c r="J65" s="475" t="s">
        <v>120</v>
      </c>
      <c r="K65" s="499" t="s">
        <v>494</v>
      </c>
      <c r="L65" s="475" t="s">
        <v>189</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x14ac:dyDescent="0.6">
      <c r="A66" s="470"/>
      <c r="B66" s="473"/>
      <c r="C66" s="148" t="s">
        <v>325</v>
      </c>
      <c r="D66" s="142" t="s">
        <v>189</v>
      </c>
      <c r="E66" s="476"/>
      <c r="F66" s="476"/>
      <c r="G66" s="478"/>
      <c r="H66" s="476"/>
      <c r="I66" s="476"/>
      <c r="J66" s="476"/>
      <c r="K66" s="489"/>
      <c r="L66" s="476"/>
      <c r="M66" s="489"/>
      <c r="N66" s="566"/>
      <c r="R66" s="141"/>
      <c r="S66" s="141"/>
      <c r="T66" s="141"/>
    </row>
    <row r="67" spans="1:22" ht="78" x14ac:dyDescent="0.6">
      <c r="A67" s="470"/>
      <c r="B67" s="473"/>
      <c r="C67" s="148" t="s">
        <v>326</v>
      </c>
      <c r="D67" s="142" t="s">
        <v>189</v>
      </c>
      <c r="E67" s="476"/>
      <c r="F67" s="476"/>
      <c r="G67" s="478"/>
      <c r="H67" s="476"/>
      <c r="I67" s="476"/>
      <c r="J67" s="476"/>
      <c r="K67" s="489"/>
      <c r="L67" s="476"/>
      <c r="M67" s="489"/>
      <c r="N67" s="566"/>
      <c r="R67" s="141"/>
      <c r="S67" s="141"/>
      <c r="T67" s="141"/>
    </row>
    <row r="68" spans="1:22" ht="52" x14ac:dyDescent="0.6">
      <c r="A68" s="470"/>
      <c r="B68" s="473"/>
      <c r="C68" s="148" t="s">
        <v>327</v>
      </c>
      <c r="D68" s="142" t="s">
        <v>189</v>
      </c>
      <c r="E68" s="476"/>
      <c r="F68" s="476"/>
      <c r="G68" s="478"/>
      <c r="H68" s="476"/>
      <c r="I68" s="476"/>
      <c r="J68" s="476"/>
      <c r="K68" s="489"/>
      <c r="L68" s="476"/>
      <c r="M68" s="489"/>
      <c r="N68" s="566"/>
      <c r="R68" s="141"/>
      <c r="S68" s="141"/>
      <c r="T68" s="141"/>
    </row>
    <row r="69" spans="1:22" ht="58.5" customHeight="1" x14ac:dyDescent="0.6">
      <c r="A69" s="470"/>
      <c r="B69" s="473"/>
      <c r="C69" s="148" t="s">
        <v>846</v>
      </c>
      <c r="D69" s="142" t="s">
        <v>189</v>
      </c>
      <c r="E69" s="476"/>
      <c r="F69" s="476"/>
      <c r="G69" s="478"/>
      <c r="H69" s="476"/>
      <c r="I69" s="476"/>
      <c r="J69" s="476"/>
      <c r="K69" s="489"/>
      <c r="L69" s="476"/>
      <c r="M69" s="489"/>
      <c r="N69" s="566"/>
      <c r="R69" s="141"/>
      <c r="S69" s="141"/>
      <c r="T69" s="141"/>
    </row>
    <row r="70" spans="1:22" ht="51" customHeight="1" x14ac:dyDescent="0.6">
      <c r="A70" s="470"/>
      <c r="B70" s="473"/>
      <c r="C70" s="148" t="s">
        <v>329</v>
      </c>
      <c r="D70" s="142" t="s">
        <v>189</v>
      </c>
      <c r="E70" s="476"/>
      <c r="F70" s="476"/>
      <c r="G70" s="478"/>
      <c r="H70" s="476"/>
      <c r="I70" s="476"/>
      <c r="J70" s="476"/>
      <c r="K70" s="489"/>
      <c r="L70" s="476"/>
      <c r="M70" s="489"/>
      <c r="N70" s="566"/>
      <c r="R70" s="141"/>
      <c r="S70" s="141"/>
      <c r="T70" s="141"/>
    </row>
    <row r="71" spans="1:22" ht="52.5" thickBot="1" x14ac:dyDescent="0.65">
      <c r="A71" s="517"/>
      <c r="B71" s="474"/>
      <c r="C71" s="149" t="s">
        <v>330</v>
      </c>
      <c r="D71" s="165" t="s">
        <v>189</v>
      </c>
      <c r="E71" s="483"/>
      <c r="F71" s="483"/>
      <c r="G71" s="519"/>
      <c r="H71" s="483"/>
      <c r="I71" s="483"/>
      <c r="J71" s="483"/>
      <c r="K71" s="490"/>
      <c r="L71" s="483"/>
      <c r="M71" s="490"/>
      <c r="N71" s="567"/>
      <c r="R71" s="141"/>
      <c r="S71" s="141"/>
      <c r="T71" s="141"/>
    </row>
    <row r="72" spans="1:22" ht="52" x14ac:dyDescent="0.6">
      <c r="A72" s="469" t="s">
        <v>331</v>
      </c>
      <c r="B72" s="472" t="s">
        <v>112</v>
      </c>
      <c r="C72" s="147" t="s">
        <v>332</v>
      </c>
      <c r="D72" s="140" t="s">
        <v>189</v>
      </c>
      <c r="E72" s="475" t="s">
        <v>88</v>
      </c>
      <c r="F72" s="475" t="s">
        <v>88</v>
      </c>
      <c r="G72" s="477" t="s">
        <v>88</v>
      </c>
      <c r="H72" s="475" t="s">
        <v>88</v>
      </c>
      <c r="I72" s="475" t="s">
        <v>88</v>
      </c>
      <c r="J72" s="475" t="s">
        <v>120</v>
      </c>
      <c r="K72" s="532" t="s">
        <v>494</v>
      </c>
      <c r="L72" s="475" t="s">
        <v>189</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54" customHeight="1" x14ac:dyDescent="0.6">
      <c r="A73" s="470"/>
      <c r="B73" s="473"/>
      <c r="C73" s="148" t="s">
        <v>333</v>
      </c>
      <c r="D73" s="142" t="s">
        <v>189</v>
      </c>
      <c r="E73" s="476"/>
      <c r="F73" s="476"/>
      <c r="G73" s="478"/>
      <c r="H73" s="476"/>
      <c r="I73" s="476"/>
      <c r="J73" s="476"/>
      <c r="K73" s="530"/>
      <c r="L73" s="476"/>
      <c r="M73" s="489"/>
      <c r="N73" s="566"/>
      <c r="R73" s="141"/>
      <c r="S73" s="141"/>
      <c r="T73" s="141"/>
    </row>
    <row r="74" spans="1:22" ht="88.5" customHeight="1" x14ac:dyDescent="0.6">
      <c r="A74" s="470"/>
      <c r="B74" s="473"/>
      <c r="C74" s="148" t="s">
        <v>334</v>
      </c>
      <c r="D74" s="142" t="s">
        <v>189</v>
      </c>
      <c r="E74" s="476"/>
      <c r="F74" s="476"/>
      <c r="G74" s="478"/>
      <c r="H74" s="476"/>
      <c r="I74" s="476"/>
      <c r="J74" s="476"/>
      <c r="K74" s="530"/>
      <c r="L74" s="476"/>
      <c r="M74" s="489"/>
      <c r="N74" s="566"/>
      <c r="R74" s="141"/>
      <c r="S74" s="141"/>
      <c r="T74" s="141"/>
    </row>
    <row r="75" spans="1:22" x14ac:dyDescent="0.6">
      <c r="A75" s="470"/>
      <c r="B75" s="473"/>
      <c r="C75" s="148" t="s">
        <v>335</v>
      </c>
      <c r="D75" s="142" t="s">
        <v>189</v>
      </c>
      <c r="E75" s="476"/>
      <c r="F75" s="476"/>
      <c r="G75" s="478"/>
      <c r="H75" s="476"/>
      <c r="I75" s="476"/>
      <c r="J75" s="476"/>
      <c r="K75" s="530"/>
      <c r="L75" s="476"/>
      <c r="M75" s="489"/>
      <c r="N75" s="566"/>
      <c r="R75" s="141"/>
      <c r="S75" s="141"/>
      <c r="T75" s="141"/>
    </row>
    <row r="76" spans="1:22" ht="26.5" thickBot="1" x14ac:dyDescent="0.65">
      <c r="A76" s="517"/>
      <c r="B76" s="474"/>
      <c r="C76" s="157" t="s">
        <v>336</v>
      </c>
      <c r="D76" s="165" t="s">
        <v>189</v>
      </c>
      <c r="E76" s="483"/>
      <c r="F76" s="483"/>
      <c r="G76" s="519"/>
      <c r="H76" s="483"/>
      <c r="I76" s="483"/>
      <c r="J76" s="483"/>
      <c r="K76" s="531"/>
      <c r="L76" s="483"/>
      <c r="M76" s="490"/>
      <c r="N76" s="567"/>
      <c r="R76" s="141"/>
      <c r="S76" s="141"/>
      <c r="T76" s="141"/>
    </row>
    <row r="77" spans="1:22" ht="52" x14ac:dyDescent="0.6">
      <c r="A77" s="511" t="s">
        <v>337</v>
      </c>
      <c r="B77" s="472" t="s">
        <v>113</v>
      </c>
      <c r="C77" s="147" t="s">
        <v>338</v>
      </c>
      <c r="D77" s="144" t="s">
        <v>189</v>
      </c>
      <c r="E77" s="475" t="s">
        <v>88</v>
      </c>
      <c r="F77" s="475" t="s">
        <v>88</v>
      </c>
      <c r="G77" s="477" t="s">
        <v>88</v>
      </c>
      <c r="H77" s="475" t="s">
        <v>88</v>
      </c>
      <c r="I77" s="475" t="s">
        <v>88</v>
      </c>
      <c r="J77" s="475" t="s">
        <v>120</v>
      </c>
      <c r="K77" s="499" t="s">
        <v>494</v>
      </c>
      <c r="L77" s="475" t="s">
        <v>189</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86.25" customHeight="1" x14ac:dyDescent="0.6">
      <c r="A78" s="527"/>
      <c r="B78" s="473"/>
      <c r="C78" s="148" t="s">
        <v>339</v>
      </c>
      <c r="D78" s="145" t="s">
        <v>189</v>
      </c>
      <c r="E78" s="476"/>
      <c r="F78" s="476"/>
      <c r="G78" s="478"/>
      <c r="H78" s="476"/>
      <c r="I78" s="476"/>
      <c r="J78" s="476"/>
      <c r="K78" s="489"/>
      <c r="L78" s="476"/>
      <c r="M78" s="489"/>
      <c r="N78" s="566"/>
      <c r="R78" s="141"/>
      <c r="S78" s="141"/>
      <c r="T78" s="141"/>
    </row>
    <row r="79" spans="1:22" ht="65.25" customHeight="1" x14ac:dyDescent="0.6">
      <c r="A79" s="527"/>
      <c r="B79" s="473"/>
      <c r="C79" s="148" t="s">
        <v>340</v>
      </c>
      <c r="D79" s="145" t="s">
        <v>189</v>
      </c>
      <c r="E79" s="476"/>
      <c r="F79" s="476"/>
      <c r="G79" s="478"/>
      <c r="H79" s="476"/>
      <c r="I79" s="476"/>
      <c r="J79" s="476"/>
      <c r="K79" s="489"/>
      <c r="L79" s="476"/>
      <c r="M79" s="489"/>
      <c r="N79" s="566"/>
      <c r="R79" s="141"/>
      <c r="S79" s="141"/>
      <c r="T79" s="141"/>
    </row>
    <row r="80" spans="1:22" x14ac:dyDescent="0.6">
      <c r="A80" s="527"/>
      <c r="B80" s="473"/>
      <c r="C80" s="159" t="s">
        <v>341</v>
      </c>
      <c r="D80" s="145" t="s">
        <v>189</v>
      </c>
      <c r="E80" s="476"/>
      <c r="F80" s="476"/>
      <c r="G80" s="478"/>
      <c r="H80" s="476"/>
      <c r="I80" s="476"/>
      <c r="J80" s="476"/>
      <c r="K80" s="489"/>
      <c r="L80" s="476"/>
      <c r="M80" s="489"/>
      <c r="N80" s="566"/>
      <c r="R80" s="141"/>
      <c r="S80" s="141"/>
      <c r="T80" s="141"/>
    </row>
    <row r="81" spans="1:22" ht="78" x14ac:dyDescent="0.6">
      <c r="A81" s="527"/>
      <c r="B81" s="473"/>
      <c r="C81" s="159" t="s">
        <v>342</v>
      </c>
      <c r="D81" s="145" t="s">
        <v>189</v>
      </c>
      <c r="E81" s="476"/>
      <c r="F81" s="476"/>
      <c r="G81" s="478"/>
      <c r="H81" s="476"/>
      <c r="I81" s="476"/>
      <c r="J81" s="476"/>
      <c r="K81" s="489"/>
      <c r="L81" s="476"/>
      <c r="M81" s="489"/>
      <c r="N81" s="566"/>
      <c r="R81" s="141"/>
      <c r="S81" s="141"/>
      <c r="T81" s="141"/>
    </row>
    <row r="82" spans="1:22" ht="78" x14ac:dyDescent="0.6">
      <c r="A82" s="527"/>
      <c r="B82" s="473"/>
      <c r="C82" s="159" t="s">
        <v>343</v>
      </c>
      <c r="D82" s="145" t="s">
        <v>189</v>
      </c>
      <c r="E82" s="476"/>
      <c r="F82" s="476"/>
      <c r="G82" s="478"/>
      <c r="H82" s="476"/>
      <c r="I82" s="476"/>
      <c r="J82" s="476"/>
      <c r="K82" s="489"/>
      <c r="L82" s="476"/>
      <c r="M82" s="489"/>
      <c r="N82" s="566"/>
      <c r="R82" s="141"/>
      <c r="S82" s="141"/>
      <c r="T82" s="141"/>
    </row>
    <row r="83" spans="1:22" ht="52.5" thickBot="1" x14ac:dyDescent="0.65">
      <c r="A83" s="528"/>
      <c r="B83" s="474"/>
      <c r="C83" s="160" t="s">
        <v>344</v>
      </c>
      <c r="D83" s="151" t="s">
        <v>189</v>
      </c>
      <c r="E83" s="483"/>
      <c r="F83" s="483"/>
      <c r="G83" s="519"/>
      <c r="H83" s="483"/>
      <c r="I83" s="483"/>
      <c r="J83" s="483"/>
      <c r="K83" s="490"/>
      <c r="L83" s="483"/>
      <c r="M83" s="490"/>
      <c r="N83" s="567"/>
      <c r="R83" s="141"/>
      <c r="S83" s="141"/>
      <c r="T83" s="141"/>
    </row>
    <row r="84" spans="1:22" ht="52" x14ac:dyDescent="0.6">
      <c r="A84" s="511" t="s">
        <v>345</v>
      </c>
      <c r="B84" s="472" t="s">
        <v>114</v>
      </c>
      <c r="C84" s="177" t="s">
        <v>346</v>
      </c>
      <c r="D84" s="144" t="s">
        <v>189</v>
      </c>
      <c r="E84" s="475" t="s">
        <v>88</v>
      </c>
      <c r="F84" s="475" t="s">
        <v>88</v>
      </c>
      <c r="G84" s="477" t="s">
        <v>88</v>
      </c>
      <c r="H84" s="475" t="s">
        <v>88</v>
      </c>
      <c r="I84" s="475" t="s">
        <v>88</v>
      </c>
      <c r="J84" s="475" t="s">
        <v>120</v>
      </c>
      <c r="K84" s="499" t="s">
        <v>494</v>
      </c>
      <c r="L84" s="475" t="s">
        <v>189</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27"/>
      <c r="B85" s="473"/>
      <c r="C85" s="159" t="s">
        <v>347</v>
      </c>
      <c r="D85" s="145" t="s">
        <v>189</v>
      </c>
      <c r="E85" s="476"/>
      <c r="F85" s="476"/>
      <c r="G85" s="478"/>
      <c r="H85" s="476"/>
      <c r="I85" s="476"/>
      <c r="J85" s="476"/>
      <c r="K85" s="489"/>
      <c r="L85" s="476"/>
      <c r="M85" s="489"/>
      <c r="N85" s="566"/>
      <c r="R85" s="141"/>
      <c r="S85" s="141"/>
      <c r="T85" s="141"/>
    </row>
    <row r="86" spans="1:22" x14ac:dyDescent="0.6">
      <c r="A86" s="527"/>
      <c r="B86" s="473"/>
      <c r="C86" s="159" t="s">
        <v>348</v>
      </c>
      <c r="D86" s="145" t="s">
        <v>189</v>
      </c>
      <c r="E86" s="476"/>
      <c r="F86" s="476"/>
      <c r="G86" s="478"/>
      <c r="H86" s="476"/>
      <c r="I86" s="476"/>
      <c r="J86" s="476"/>
      <c r="K86" s="489"/>
      <c r="L86" s="476"/>
      <c r="M86" s="489"/>
      <c r="N86" s="566"/>
      <c r="R86" s="141"/>
      <c r="S86" s="141"/>
      <c r="T86" s="141"/>
    </row>
    <row r="87" spans="1:22" ht="26.5" thickBot="1" x14ac:dyDescent="0.65">
      <c r="A87" s="528"/>
      <c r="B87" s="474"/>
      <c r="C87" s="157" t="s">
        <v>349</v>
      </c>
      <c r="D87" s="151" t="s">
        <v>189</v>
      </c>
      <c r="E87" s="483"/>
      <c r="F87" s="483"/>
      <c r="G87" s="519"/>
      <c r="H87" s="483"/>
      <c r="I87" s="483"/>
      <c r="J87" s="483"/>
      <c r="K87" s="490"/>
      <c r="L87" s="483"/>
      <c r="M87" s="490"/>
      <c r="N87" s="567"/>
      <c r="R87" s="141"/>
      <c r="S87" s="141"/>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560" t="str">
        <f>R8&amp;R18&amp;R20&amp;R28&amp;R36&amp;R42&amp;R47&amp;R48&amp;R49&amp;R54&amp;R57&amp;R65&amp;R72&amp;R77&amp;R84&amp;R87</f>
        <v/>
      </c>
      <c r="B90" s="561"/>
      <c r="C90" s="561"/>
      <c r="D90" s="561"/>
      <c r="E90" s="561"/>
      <c r="F90" s="561"/>
      <c r="G90" s="561"/>
      <c r="H90" s="561"/>
      <c r="I90" s="561"/>
      <c r="J90" s="561"/>
      <c r="K90" s="561"/>
      <c r="L90" s="561"/>
      <c r="M90" s="561"/>
      <c r="N90" s="562"/>
    </row>
    <row r="91" spans="1:22" x14ac:dyDescent="0.6">
      <c r="A91" s="448" t="s">
        <v>50</v>
      </c>
      <c r="B91" s="450"/>
      <c r="C91" s="450"/>
      <c r="D91" s="450"/>
      <c r="E91" s="450"/>
      <c r="F91" s="450"/>
      <c r="G91" s="450"/>
      <c r="H91" s="450"/>
      <c r="I91" s="450"/>
      <c r="J91" s="450"/>
      <c r="K91" s="450"/>
      <c r="L91" s="450"/>
      <c r="M91" s="450"/>
      <c r="N91" s="451"/>
    </row>
    <row r="92" spans="1:22" ht="181.5" customHeight="1" x14ac:dyDescent="0.6">
      <c r="A92" s="560" t="str">
        <f>S8&amp;S18&amp;S20&amp;S28&amp;S36&amp;S42&amp;S47&amp;S48&amp;S49&amp;S54&amp;S57&amp;S65&amp;S72&amp;S77&amp;S84&amp;S87</f>
        <v xml:space="preserve">  IIA3: Policy HO6 requires design issues to be considered and addressed to ensure the development is suitable for the intended occupier; for example, the policy requires higher proportion of wheelchair accessible dwellings built to (M4(3)(2)(b)) building regulations standards will be required for specialist older person accommodation. All rooms that will be utilised by visiting healthcare or other professionals should be wheelchair accessible. The policy also requires development for older people is in "an accessible location appopriate to the needs of the intended occupiers". Whilst this will not produce additional services or facilities, it is likely to increase the accessibility of such services for future residents. Therefore, a potential significant positive effect has been identified for IIA6, although it is noted that this is of low magnitude due to the specific nature of the policy.
 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x14ac:dyDescent="0.6">
      <c r="A94" s="563"/>
      <c r="B94" s="564"/>
      <c r="C94" s="564"/>
      <c r="D94" s="564"/>
      <c r="E94" s="564"/>
      <c r="F94" s="564"/>
      <c r="G94" s="564"/>
      <c r="H94" s="564"/>
      <c r="I94" s="564"/>
      <c r="J94" s="564"/>
      <c r="K94" s="564"/>
      <c r="L94" s="564"/>
      <c r="M94" s="564"/>
      <c r="N94" s="56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557" t="str">
        <f>U8&amp;U18&amp;U20&amp;U28&amp;U36&amp;U42&amp;U47&amp;U49&amp;U54&amp;U57&amp;U65&amp;U72&amp;U77&amp;U84</f>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557" t="str">
        <f>V8&amp;V18&amp;V20&amp;V28&amp;V36&amp;V42&amp;V47&amp;V49&amp;V54&amp;V57&amp;V65&amp;V72&amp;V77&amp;V84</f>
        <v xml:space="preserve">IIA6:The inclusion of wording within this policy to ensure existing or increase accessibility to public transport for older people could help to further the positive effect identified. 
</v>
      </c>
      <c r="B98" s="558"/>
      <c r="C98" s="558"/>
      <c r="D98" s="558"/>
      <c r="E98" s="558"/>
      <c r="F98" s="558"/>
      <c r="G98" s="558"/>
      <c r="H98" s="558"/>
      <c r="I98" s="558"/>
      <c r="J98" s="558"/>
      <c r="K98" s="558"/>
      <c r="L98" s="558"/>
      <c r="M98" s="558"/>
      <c r="N98" s="559"/>
    </row>
  </sheetData>
  <sheetProtection algorithmName="SHA-512" hashValue="/HEr6Lj+6Xdj81QzhhlLz/tJHt2sxGriBhp+uJBlVyQiU6QhEjOm786ZWFrvZfWpcbEHPrMU7hF9Q+72C0ZBGQ==" saltValue="qER3SwmRGkR56axEeS7ecA=="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860" priority="2">
      <formula>$D50="No"</formula>
    </cfRule>
  </conditionalFormatting>
  <conditionalFormatting sqref="C8:D87">
    <cfRule type="expression" dxfId="1859" priority="1">
      <formula>$D8="No"</formula>
    </cfRule>
  </conditionalFormatting>
  <conditionalFormatting sqref="J8 J18 J28 J49 J57 J65 J72 J77 J84">
    <cfRule type="cellIs" dxfId="1858" priority="34" operator="equal">
      <formula>"Significant Negative"</formula>
    </cfRule>
    <cfRule type="cellIs" dxfId="1857" priority="35" operator="equal">
      <formula>"Minor Negative"</formula>
    </cfRule>
    <cfRule type="cellIs" dxfId="1856" priority="36" operator="equal">
      <formula>"Uncertain"</formula>
    </cfRule>
    <cfRule type="cellIs" dxfId="1855" priority="37" operator="equal">
      <formula>"Neutral"</formula>
    </cfRule>
    <cfRule type="cellIs" dxfId="1854" priority="38" operator="equal">
      <formula>"Minor Positive"</formula>
    </cfRule>
    <cfRule type="cellIs" dxfId="1853" priority="39" operator="equal">
      <formula>"Significant Positive"</formula>
    </cfRule>
  </conditionalFormatting>
  <conditionalFormatting sqref="J20">
    <cfRule type="cellIs" dxfId="1852" priority="27" operator="equal">
      <formula>"Significant Positive"</formula>
    </cfRule>
    <cfRule type="cellIs" dxfId="1851" priority="22" operator="equal">
      <formula>"Significant Negative"</formula>
    </cfRule>
    <cfRule type="cellIs" dxfId="1850" priority="23" operator="equal">
      <formula>"Minor Negative"</formula>
    </cfRule>
    <cfRule type="cellIs" dxfId="1849" priority="24" operator="equal">
      <formula>"Uncertain"</formula>
    </cfRule>
    <cfRule type="cellIs" dxfId="1848" priority="25" operator="equal">
      <formula>"Neutral"</formula>
    </cfRule>
    <cfRule type="cellIs" dxfId="1847" priority="26" operator="equal">
      <formula>"Minor Positive"</formula>
    </cfRule>
  </conditionalFormatting>
  <conditionalFormatting sqref="J36">
    <cfRule type="cellIs" dxfId="1846" priority="16" operator="equal">
      <formula>"Significant Negative"</formula>
    </cfRule>
    <cfRule type="cellIs" dxfId="1845" priority="17" operator="equal">
      <formula>"Minor Negative"</formula>
    </cfRule>
    <cfRule type="cellIs" dxfId="1844" priority="18" operator="equal">
      <formula>"Uncertain"</formula>
    </cfRule>
    <cfRule type="cellIs" dxfId="1843" priority="19" operator="equal">
      <formula>"Neutral"</formula>
    </cfRule>
    <cfRule type="cellIs" dxfId="1842" priority="20" operator="equal">
      <formula>"Minor Positive"</formula>
    </cfRule>
    <cfRule type="cellIs" dxfId="1841" priority="21" operator="equal">
      <formula>"Significant Positive"</formula>
    </cfRule>
  </conditionalFormatting>
  <conditionalFormatting sqref="J42">
    <cfRule type="cellIs" dxfId="1840" priority="10" operator="equal">
      <formula>"Significant Negative"</formula>
    </cfRule>
    <cfRule type="cellIs" dxfId="1839" priority="11" operator="equal">
      <formula>"Minor Negative"</formula>
    </cfRule>
    <cfRule type="cellIs" dxfId="1838" priority="12" operator="equal">
      <formula>"Uncertain"</formula>
    </cfRule>
    <cfRule type="cellIs" dxfId="1837" priority="13" operator="equal">
      <formula>"Neutral"</formula>
    </cfRule>
    <cfRule type="cellIs" dxfId="1836" priority="14" operator="equal">
      <formula>"Minor Positive"</formula>
    </cfRule>
    <cfRule type="cellIs" dxfId="1835" priority="15" operator="equal">
      <formula>"Significant Positive"</formula>
    </cfRule>
  </conditionalFormatting>
  <conditionalFormatting sqref="J47">
    <cfRule type="cellIs" dxfId="1834" priority="28" operator="equal">
      <formula>"Significant Negative"</formula>
    </cfRule>
    <cfRule type="cellIs" dxfId="1833" priority="29" operator="equal">
      <formula>"Minor Negative"</formula>
    </cfRule>
    <cfRule type="cellIs" dxfId="1832" priority="30" operator="equal">
      <formula>"Uncertain"</formula>
    </cfRule>
    <cfRule type="cellIs" dxfId="1831" priority="31" operator="equal">
      <formula>"Neutral"</formula>
    </cfRule>
    <cfRule type="cellIs" dxfId="1830" priority="32" operator="equal">
      <formula>"Minor Positive"</formula>
    </cfRule>
    <cfRule type="cellIs" dxfId="1829" priority="33" operator="equal">
      <formula>"Significant Positive"</formula>
    </cfRule>
  </conditionalFormatting>
  <conditionalFormatting sqref="J54">
    <cfRule type="cellIs" dxfId="1828" priority="4" operator="equal">
      <formula>"Significant Negative"</formula>
    </cfRule>
    <cfRule type="cellIs" dxfId="1827" priority="5" operator="equal">
      <formula>"Minor Negative"</formula>
    </cfRule>
    <cfRule type="cellIs" dxfId="1826" priority="6" operator="equal">
      <formula>"Uncertain"</formula>
    </cfRule>
    <cfRule type="cellIs" dxfId="1825" priority="7" operator="equal">
      <formula>"Neutral"</formula>
    </cfRule>
    <cfRule type="cellIs" dxfId="1824" priority="8" operator="equal">
      <formula>"Minor Positive"</formula>
    </cfRule>
    <cfRule type="cellIs" dxfId="1823" priority="9" operator="equal">
      <formula>"Significant Positive"</formula>
    </cfRule>
  </conditionalFormatting>
  <pageMargins left="0.7" right="0.7" top="0.75" bottom="0.75" header="0.3" footer="0.3"/>
  <pageSetup orientation="portrait" horizontalDpi="4294967293" vertic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B1839-6D0A-45F4-B455-4F2BCAC75B38}">
  <sheetPr codeName="Sheet142"/>
  <dimension ref="A1:V98"/>
  <sheetViews>
    <sheetView showGridLines="0" zoomScaleNormal="100" workbookViewId="0">
      <selection activeCell="C1" sqref="C1:F1"/>
    </sheetView>
  </sheetViews>
  <sheetFormatPr defaultColWidth="8.54296875" defaultRowHeight="26" x14ac:dyDescent="0.6"/>
  <cols>
    <col min="1" max="1" width="64.90625" style="126" customWidth="1"/>
    <col min="2" max="2" width="15.453125" style="126" hidden="1" customWidth="1"/>
    <col min="3" max="3" width="103.81640625" style="126" customWidth="1"/>
    <col min="4" max="4" width="36.1796875" style="126" bestFit="1"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56.453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16384" width="8.54296875" style="126"/>
  </cols>
  <sheetData>
    <row r="1" spans="1:22" x14ac:dyDescent="0.6">
      <c r="A1" s="125" t="s">
        <v>20</v>
      </c>
      <c r="C1" s="393" t="s">
        <v>904</v>
      </c>
      <c r="D1" s="393"/>
      <c r="E1" s="393"/>
      <c r="F1" s="394"/>
      <c r="G1" s="227"/>
      <c r="I1" s="229"/>
      <c r="J1" s="128"/>
      <c r="K1" s="128"/>
    </row>
    <row r="2" spans="1:22" x14ac:dyDescent="0.6">
      <c r="A2" s="125" t="s">
        <v>21</v>
      </c>
      <c r="B2" s="129"/>
      <c r="C2" s="393" t="s">
        <v>492</v>
      </c>
      <c r="D2" s="393"/>
      <c r="E2" s="393"/>
      <c r="F2" s="394"/>
      <c r="I2" s="230"/>
      <c r="J2" s="130"/>
      <c r="K2" s="130"/>
    </row>
    <row r="3" spans="1:22" ht="78.5" customHeight="1" x14ac:dyDescent="0.6">
      <c r="A3" s="131" t="s">
        <v>22</v>
      </c>
      <c r="B3" s="132"/>
      <c r="C3" s="393" t="s">
        <v>905</v>
      </c>
      <c r="D3" s="393"/>
      <c r="E3" s="393"/>
      <c r="F3" s="394"/>
      <c r="I3" s="230"/>
      <c r="J3" s="130"/>
      <c r="K3" s="130"/>
    </row>
    <row r="4" spans="1:22" x14ac:dyDescent="0.6">
      <c r="A4" s="131" t="s">
        <v>23</v>
      </c>
      <c r="B4" s="133"/>
      <c r="C4" s="395" t="s">
        <v>459</v>
      </c>
      <c r="D4" s="395"/>
      <c r="E4" s="395"/>
      <c r="F4" s="396"/>
      <c r="I4" s="230"/>
      <c r="J4" s="130"/>
      <c r="K4" s="130"/>
    </row>
    <row r="5" spans="1:22" ht="26.5" thickBot="1" x14ac:dyDescent="0.65"/>
    <row r="6" spans="1:22" x14ac:dyDescent="0.6">
      <c r="A6" s="662" t="s">
        <v>24</v>
      </c>
      <c r="B6" s="663"/>
      <c r="C6" s="663"/>
      <c r="D6" s="180"/>
      <c r="E6" s="664" t="s">
        <v>25</v>
      </c>
      <c r="F6" s="664"/>
      <c r="G6" s="664"/>
      <c r="H6" s="664"/>
      <c r="I6" s="664"/>
      <c r="J6" s="664"/>
      <c r="K6" s="664"/>
      <c r="L6" s="664"/>
      <c r="M6" s="664"/>
      <c r="N6" s="665"/>
      <c r="R6" s="135"/>
      <c r="S6" s="135"/>
      <c r="T6" s="135"/>
      <c r="U6" s="135"/>
    </row>
    <row r="7" spans="1:22" ht="130.5" thickBot="1" x14ac:dyDescent="0.65">
      <c r="A7" s="181" t="s">
        <v>253</v>
      </c>
      <c r="B7" s="136" t="s">
        <v>27</v>
      </c>
      <c r="C7" s="136" t="s">
        <v>254</v>
      </c>
      <c r="D7" s="136" t="s">
        <v>255</v>
      </c>
      <c r="E7" s="137" t="s">
        <v>30</v>
      </c>
      <c r="F7" s="137" t="s">
        <v>31</v>
      </c>
      <c r="G7" s="226" t="s">
        <v>32</v>
      </c>
      <c r="H7" s="137" t="s">
        <v>33</v>
      </c>
      <c r="I7" s="226" t="s">
        <v>34</v>
      </c>
      <c r="J7" s="137" t="s">
        <v>35</v>
      </c>
      <c r="K7" s="137" t="s">
        <v>36</v>
      </c>
      <c r="L7" s="137" t="s">
        <v>37</v>
      </c>
      <c r="M7" s="137" t="s">
        <v>38</v>
      </c>
      <c r="N7" s="175"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499</v>
      </c>
      <c r="L8" s="475" t="s">
        <v>189</v>
      </c>
      <c r="M8" s="475"/>
      <c r="N8" s="66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76"/>
      <c r="N9" s="468"/>
      <c r="R9" s="141"/>
      <c r="S9" s="141"/>
      <c r="T9" s="141"/>
      <c r="U9" s="139"/>
    </row>
    <row r="10" spans="1:22" x14ac:dyDescent="0.6">
      <c r="A10" s="470"/>
      <c r="B10" s="503"/>
      <c r="C10" s="142" t="s">
        <v>259</v>
      </c>
      <c r="D10" s="142" t="s">
        <v>189</v>
      </c>
      <c r="E10" s="494"/>
      <c r="F10" s="494"/>
      <c r="G10" s="506"/>
      <c r="H10" s="494"/>
      <c r="I10" s="506"/>
      <c r="J10" s="476"/>
      <c r="K10" s="489"/>
      <c r="L10" s="476"/>
      <c r="M10" s="476"/>
      <c r="N10" s="468"/>
      <c r="R10" s="141"/>
      <c r="S10" s="141"/>
      <c r="T10" s="141"/>
    </row>
    <row r="11" spans="1:22" ht="52" x14ac:dyDescent="0.6">
      <c r="A11" s="470"/>
      <c r="B11" s="503"/>
      <c r="C11" s="142" t="s">
        <v>260</v>
      </c>
      <c r="D11" s="142" t="s">
        <v>189</v>
      </c>
      <c r="E11" s="494"/>
      <c r="F11" s="494"/>
      <c r="G11" s="506"/>
      <c r="H11" s="494"/>
      <c r="I11" s="506"/>
      <c r="J11" s="476"/>
      <c r="K11" s="489"/>
      <c r="L11" s="476"/>
      <c r="M11" s="476"/>
      <c r="N11" s="468"/>
      <c r="R11" s="141"/>
      <c r="S11" s="141"/>
      <c r="T11" s="141"/>
    </row>
    <row r="12" spans="1:22" ht="52" x14ac:dyDescent="0.6">
      <c r="A12" s="470"/>
      <c r="B12" s="503"/>
      <c r="C12" s="142" t="s">
        <v>261</v>
      </c>
      <c r="D12" s="142" t="s">
        <v>189</v>
      </c>
      <c r="E12" s="494"/>
      <c r="F12" s="494"/>
      <c r="G12" s="506"/>
      <c r="H12" s="494"/>
      <c r="I12" s="506"/>
      <c r="J12" s="476"/>
      <c r="K12" s="489"/>
      <c r="L12" s="476"/>
      <c r="M12" s="476"/>
      <c r="N12" s="468"/>
      <c r="R12" s="141"/>
      <c r="S12" s="141"/>
      <c r="T12" s="141"/>
    </row>
    <row r="13" spans="1:22" x14ac:dyDescent="0.6">
      <c r="A13" s="470"/>
      <c r="B13" s="503"/>
      <c r="C13" s="142" t="s">
        <v>262</v>
      </c>
      <c r="D13" s="142" t="s">
        <v>189</v>
      </c>
      <c r="E13" s="494"/>
      <c r="F13" s="494"/>
      <c r="G13" s="506"/>
      <c r="H13" s="494"/>
      <c r="I13" s="506"/>
      <c r="J13" s="476"/>
      <c r="K13" s="489"/>
      <c r="L13" s="476"/>
      <c r="M13" s="476"/>
      <c r="N13" s="468"/>
      <c r="R13" s="141"/>
      <c r="S13" s="141"/>
      <c r="T13" s="141"/>
    </row>
    <row r="14" spans="1:22" ht="52" x14ac:dyDescent="0.6">
      <c r="A14" s="470"/>
      <c r="B14" s="503"/>
      <c r="C14" s="142" t="s">
        <v>263</v>
      </c>
      <c r="D14" s="142" t="s">
        <v>189</v>
      </c>
      <c r="E14" s="494"/>
      <c r="F14" s="494"/>
      <c r="G14" s="506"/>
      <c r="H14" s="494"/>
      <c r="I14" s="506"/>
      <c r="J14" s="476"/>
      <c r="K14" s="489"/>
      <c r="L14" s="476"/>
      <c r="M14" s="476"/>
      <c r="N14" s="468"/>
      <c r="R14" s="141"/>
      <c r="S14" s="141"/>
      <c r="T14" s="141"/>
    </row>
    <row r="15" spans="1:22" ht="52" x14ac:dyDescent="0.6">
      <c r="A15" s="470"/>
      <c r="B15" s="503"/>
      <c r="C15" s="142" t="s">
        <v>264</v>
      </c>
      <c r="D15" s="142" t="s">
        <v>189</v>
      </c>
      <c r="E15" s="494"/>
      <c r="F15" s="494"/>
      <c r="G15" s="506"/>
      <c r="H15" s="494"/>
      <c r="I15" s="506"/>
      <c r="J15" s="476"/>
      <c r="K15" s="489"/>
      <c r="L15" s="476"/>
      <c r="M15" s="476"/>
      <c r="N15" s="468"/>
      <c r="R15" s="141"/>
      <c r="S15" s="141"/>
      <c r="T15" s="141"/>
    </row>
    <row r="16" spans="1:22" ht="78" x14ac:dyDescent="0.6">
      <c r="A16" s="470"/>
      <c r="B16" s="503"/>
      <c r="C16" s="142" t="s">
        <v>265</v>
      </c>
      <c r="D16" s="142" t="s">
        <v>189</v>
      </c>
      <c r="E16" s="494"/>
      <c r="F16" s="494"/>
      <c r="G16" s="506"/>
      <c r="H16" s="494"/>
      <c r="I16" s="506"/>
      <c r="J16" s="476"/>
      <c r="K16" s="489"/>
      <c r="L16" s="476"/>
      <c r="M16" s="476"/>
      <c r="N16" s="468"/>
      <c r="R16" s="141"/>
      <c r="S16" s="141"/>
      <c r="T16" s="141"/>
    </row>
    <row r="17" spans="1:22" ht="52.5" thickBot="1" x14ac:dyDescent="0.65">
      <c r="A17" s="517"/>
      <c r="B17" s="618"/>
      <c r="C17" s="165" t="s">
        <v>266</v>
      </c>
      <c r="D17" s="165" t="s">
        <v>189</v>
      </c>
      <c r="E17" s="619"/>
      <c r="F17" s="619"/>
      <c r="G17" s="620"/>
      <c r="H17" s="619"/>
      <c r="I17" s="620"/>
      <c r="J17" s="483"/>
      <c r="K17" s="490"/>
      <c r="L17" s="483"/>
      <c r="M17" s="483"/>
      <c r="N17" s="669"/>
      <c r="R17" s="141"/>
      <c r="S17" s="141"/>
      <c r="T17" s="141"/>
    </row>
    <row r="18" spans="1:22" ht="161.25" customHeight="1" x14ac:dyDescent="0.6">
      <c r="A18" s="511" t="s">
        <v>267</v>
      </c>
      <c r="B18" s="472" t="s">
        <v>102</v>
      </c>
      <c r="C18" s="140" t="s">
        <v>268</v>
      </c>
      <c r="D18" s="140" t="s">
        <v>189</v>
      </c>
      <c r="E18" s="475" t="s">
        <v>88</v>
      </c>
      <c r="F18" s="475" t="s">
        <v>88</v>
      </c>
      <c r="G18" s="477" t="s">
        <v>88</v>
      </c>
      <c r="H18" s="475" t="s">
        <v>88</v>
      </c>
      <c r="I18" s="477" t="s">
        <v>88</v>
      </c>
      <c r="J18" s="475" t="s">
        <v>120</v>
      </c>
      <c r="K18" s="499" t="s">
        <v>499</v>
      </c>
      <c r="L18" s="475" t="s">
        <v>189</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49.25" customHeight="1" thickBot="1" x14ac:dyDescent="0.65">
      <c r="A19" s="528"/>
      <c r="B19" s="474"/>
      <c r="C19" s="165" t="s">
        <v>269</v>
      </c>
      <c r="D19" s="165" t="s">
        <v>189</v>
      </c>
      <c r="E19" s="483"/>
      <c r="F19" s="483"/>
      <c r="G19" s="519"/>
      <c r="H19" s="483"/>
      <c r="I19" s="519"/>
      <c r="J19" s="483"/>
      <c r="K19" s="490"/>
      <c r="L19" s="483"/>
      <c r="M19" s="483"/>
      <c r="N19" s="569"/>
      <c r="R19" s="141"/>
      <c r="S19" s="141"/>
      <c r="T19" s="141"/>
    </row>
    <row r="20" spans="1:22" ht="156" x14ac:dyDescent="0.6">
      <c r="A20" s="469" t="s">
        <v>270</v>
      </c>
      <c r="B20" s="472" t="s">
        <v>103</v>
      </c>
      <c r="C20" s="144" t="s">
        <v>271</v>
      </c>
      <c r="D20" s="140" t="s">
        <v>185</v>
      </c>
      <c r="E20" s="475" t="s">
        <v>353</v>
      </c>
      <c r="F20" s="475" t="s">
        <v>370</v>
      </c>
      <c r="G20" s="477" t="s">
        <v>427</v>
      </c>
      <c r="H20" s="475" t="s">
        <v>429</v>
      </c>
      <c r="I20" s="573" t="s">
        <v>368</v>
      </c>
      <c r="J20" s="475" t="s">
        <v>116</v>
      </c>
      <c r="K20" s="499" t="s">
        <v>906</v>
      </c>
      <c r="L20" s="475" t="s">
        <v>189</v>
      </c>
      <c r="M20" s="475"/>
      <c r="N20" s="416"/>
      <c r="R20" s="141" t="str">
        <f>IF(OR(J20='Drop downs'!$G$7,J20='Drop downs'!$G$5), B20&amp;": "&amp;K20&amp;CHAR(10),"")</f>
        <v/>
      </c>
      <c r="S20" s="141" t="str">
        <f>IF(J20='Drop downs'!$G$2,B20&amp;": "&amp;K20&amp;"
"," ")</f>
        <v xml:space="preserve">IIA3: Policy HO7 sets out that new provision of specialist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T20" s="141" t="str">
        <f>IF(E20='Drop downs'!$B$6,B20&amp;": "&amp;K20&amp;"","")</f>
        <v/>
      </c>
      <c r="U20" s="126" t="str">
        <f>IF(M20&gt;0,B20&amp;":"&amp;M20&amp;"
","")</f>
        <v/>
      </c>
      <c r="V20" s="126" t="str">
        <f>IF(N20&gt;0,B20&amp;":"&amp;N20&amp;"
","")</f>
        <v/>
      </c>
    </row>
    <row r="21" spans="1:22" ht="52" x14ac:dyDescent="0.6">
      <c r="A21" s="470"/>
      <c r="B21" s="473"/>
      <c r="C21" s="145" t="s">
        <v>272</v>
      </c>
      <c r="D21" s="142" t="s">
        <v>189</v>
      </c>
      <c r="E21" s="476"/>
      <c r="F21" s="476"/>
      <c r="G21" s="478"/>
      <c r="H21" s="476"/>
      <c r="I21" s="571"/>
      <c r="J21" s="476"/>
      <c r="K21" s="489"/>
      <c r="L21" s="476"/>
      <c r="M21" s="476"/>
      <c r="N21" s="568"/>
      <c r="R21" s="141"/>
      <c r="S21" s="141"/>
      <c r="T21" s="141"/>
    </row>
    <row r="22" spans="1:22" ht="52" x14ac:dyDescent="0.6">
      <c r="A22" s="470"/>
      <c r="B22" s="473"/>
      <c r="C22" s="145" t="s">
        <v>273</v>
      </c>
      <c r="D22" s="142" t="s">
        <v>189</v>
      </c>
      <c r="E22" s="476"/>
      <c r="F22" s="476"/>
      <c r="G22" s="478"/>
      <c r="H22" s="476"/>
      <c r="I22" s="571"/>
      <c r="J22" s="476"/>
      <c r="K22" s="489"/>
      <c r="L22" s="476"/>
      <c r="M22" s="476"/>
      <c r="N22" s="568"/>
      <c r="R22" s="141"/>
      <c r="S22" s="141"/>
      <c r="T22" s="141"/>
    </row>
    <row r="23" spans="1:22" ht="52" x14ac:dyDescent="0.6">
      <c r="A23" s="470"/>
      <c r="B23" s="473"/>
      <c r="C23" s="145" t="s">
        <v>274</v>
      </c>
      <c r="D23" s="142" t="s">
        <v>189</v>
      </c>
      <c r="E23" s="476"/>
      <c r="F23" s="476"/>
      <c r="G23" s="478"/>
      <c r="H23" s="476"/>
      <c r="I23" s="571"/>
      <c r="J23" s="476"/>
      <c r="K23" s="489"/>
      <c r="L23" s="476"/>
      <c r="M23" s="476"/>
      <c r="N23" s="568"/>
      <c r="R23" s="141"/>
      <c r="S23" s="141"/>
      <c r="T23" s="141"/>
    </row>
    <row r="24" spans="1:22" ht="52" x14ac:dyDescent="0.6">
      <c r="A24" s="470"/>
      <c r="B24" s="473"/>
      <c r="C24" s="145" t="s">
        <v>275</v>
      </c>
      <c r="D24" s="142" t="s">
        <v>189</v>
      </c>
      <c r="E24" s="476"/>
      <c r="F24" s="476"/>
      <c r="G24" s="478"/>
      <c r="H24" s="476"/>
      <c r="I24" s="571"/>
      <c r="J24" s="476"/>
      <c r="K24" s="489"/>
      <c r="L24" s="476"/>
      <c r="M24" s="476"/>
      <c r="N24" s="568"/>
      <c r="R24" s="141"/>
      <c r="S24" s="141"/>
      <c r="T24" s="141"/>
    </row>
    <row r="25" spans="1:22" ht="104" x14ac:dyDescent="0.6">
      <c r="A25" s="470"/>
      <c r="B25" s="473"/>
      <c r="C25" s="145" t="s">
        <v>276</v>
      </c>
      <c r="D25" s="142" t="s">
        <v>185</v>
      </c>
      <c r="E25" s="476"/>
      <c r="F25" s="476"/>
      <c r="G25" s="478"/>
      <c r="H25" s="476"/>
      <c r="I25" s="571"/>
      <c r="J25" s="476"/>
      <c r="K25" s="489"/>
      <c r="L25" s="476"/>
      <c r="M25" s="476"/>
      <c r="N25" s="568"/>
      <c r="R25" s="141"/>
      <c r="S25" s="141"/>
      <c r="T25" s="141"/>
    </row>
    <row r="26" spans="1:22" ht="52" x14ac:dyDescent="0.6">
      <c r="A26" s="470"/>
      <c r="B26" s="473"/>
      <c r="C26" s="145" t="s">
        <v>277</v>
      </c>
      <c r="D26" s="142" t="s">
        <v>185</v>
      </c>
      <c r="E26" s="476"/>
      <c r="F26" s="476"/>
      <c r="G26" s="478"/>
      <c r="H26" s="476"/>
      <c r="I26" s="571"/>
      <c r="J26" s="476"/>
      <c r="K26" s="489"/>
      <c r="L26" s="476"/>
      <c r="M26" s="476"/>
      <c r="N26" s="568"/>
      <c r="R26" s="141"/>
      <c r="S26" s="141"/>
      <c r="T26" s="141"/>
    </row>
    <row r="27" spans="1:22" ht="78.5" thickBot="1" x14ac:dyDescent="0.65">
      <c r="A27" s="517"/>
      <c r="B27" s="474"/>
      <c r="C27" s="151" t="s">
        <v>278</v>
      </c>
      <c r="D27" s="165" t="s">
        <v>185</v>
      </c>
      <c r="E27" s="483"/>
      <c r="F27" s="483"/>
      <c r="G27" s="519"/>
      <c r="H27" s="483"/>
      <c r="I27" s="572"/>
      <c r="J27" s="483"/>
      <c r="K27" s="490"/>
      <c r="L27" s="483"/>
      <c r="M27" s="483"/>
      <c r="N27" s="569"/>
      <c r="R27" s="141"/>
      <c r="S27" s="141"/>
      <c r="T27" s="141"/>
    </row>
    <row r="28" spans="1:22" ht="78" x14ac:dyDescent="0.6">
      <c r="A28" s="469" t="s">
        <v>279</v>
      </c>
      <c r="B28" s="472" t="s">
        <v>104</v>
      </c>
      <c r="C28" s="147" t="s">
        <v>280</v>
      </c>
      <c r="D28" s="144" t="s">
        <v>189</v>
      </c>
      <c r="E28" s="475" t="s">
        <v>353</v>
      </c>
      <c r="F28" s="475" t="s">
        <v>370</v>
      </c>
      <c r="G28" s="477" t="s">
        <v>427</v>
      </c>
      <c r="H28" s="475" t="s">
        <v>429</v>
      </c>
      <c r="I28" s="573" t="s">
        <v>368</v>
      </c>
      <c r="J28" s="475" t="s">
        <v>119</v>
      </c>
      <c r="K28" s="499" t="s">
        <v>907</v>
      </c>
      <c r="L28" s="475" t="s">
        <v>189</v>
      </c>
      <c r="M28" s="475"/>
      <c r="N28" s="439" t="s">
        <v>908</v>
      </c>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xml:space="preserve">IIA4:The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v>
      </c>
    </row>
    <row r="29" spans="1:22" ht="78" x14ac:dyDescent="0.6">
      <c r="A29" s="470"/>
      <c r="B29" s="473"/>
      <c r="C29" s="148" t="s">
        <v>281</v>
      </c>
      <c r="D29" s="145" t="s">
        <v>185</v>
      </c>
      <c r="E29" s="476"/>
      <c r="F29" s="476"/>
      <c r="G29" s="478"/>
      <c r="H29" s="476"/>
      <c r="I29" s="571"/>
      <c r="J29" s="476"/>
      <c r="K29" s="489"/>
      <c r="L29" s="476"/>
      <c r="M29" s="476"/>
      <c r="N29" s="566"/>
      <c r="R29" s="141"/>
      <c r="S29" s="141"/>
      <c r="T29" s="141"/>
    </row>
    <row r="30" spans="1:22" ht="52" x14ac:dyDescent="0.6">
      <c r="A30" s="470"/>
      <c r="B30" s="473"/>
      <c r="C30" s="148" t="s">
        <v>282</v>
      </c>
      <c r="D30" s="145" t="s">
        <v>189</v>
      </c>
      <c r="E30" s="476"/>
      <c r="F30" s="476"/>
      <c r="G30" s="478"/>
      <c r="H30" s="476"/>
      <c r="I30" s="571"/>
      <c r="J30" s="476"/>
      <c r="K30" s="489"/>
      <c r="L30" s="476"/>
      <c r="M30" s="476"/>
      <c r="N30" s="566"/>
      <c r="R30" s="141"/>
      <c r="S30" s="141"/>
      <c r="T30" s="141"/>
    </row>
    <row r="31" spans="1:22" ht="52" x14ac:dyDescent="0.6">
      <c r="A31" s="470"/>
      <c r="B31" s="473"/>
      <c r="C31" s="148" t="s">
        <v>283</v>
      </c>
      <c r="D31" s="145" t="s">
        <v>189</v>
      </c>
      <c r="E31" s="476"/>
      <c r="F31" s="476"/>
      <c r="G31" s="478"/>
      <c r="H31" s="476"/>
      <c r="I31" s="571"/>
      <c r="J31" s="476"/>
      <c r="K31" s="489"/>
      <c r="L31" s="476"/>
      <c r="M31" s="476"/>
      <c r="N31" s="566"/>
      <c r="R31" s="141"/>
      <c r="S31" s="141"/>
      <c r="T31" s="141"/>
    </row>
    <row r="32" spans="1:22" ht="52" x14ac:dyDescent="0.6">
      <c r="A32" s="470"/>
      <c r="B32" s="473"/>
      <c r="C32" s="148" t="s">
        <v>284</v>
      </c>
      <c r="D32" s="145" t="s">
        <v>185</v>
      </c>
      <c r="E32" s="476"/>
      <c r="F32" s="476"/>
      <c r="G32" s="478"/>
      <c r="H32" s="476"/>
      <c r="I32" s="571"/>
      <c r="J32" s="476"/>
      <c r="K32" s="489"/>
      <c r="L32" s="476"/>
      <c r="M32" s="476"/>
      <c r="N32" s="566"/>
      <c r="R32" s="141"/>
      <c r="S32" s="141"/>
      <c r="T32" s="141"/>
    </row>
    <row r="33" spans="1:22" x14ac:dyDescent="0.6">
      <c r="A33" s="470"/>
      <c r="B33" s="473"/>
      <c r="C33" s="148" t="s">
        <v>285</v>
      </c>
      <c r="D33" s="145" t="s">
        <v>189</v>
      </c>
      <c r="E33" s="476"/>
      <c r="F33" s="476"/>
      <c r="G33" s="478"/>
      <c r="H33" s="476"/>
      <c r="I33" s="571"/>
      <c r="J33" s="476"/>
      <c r="K33" s="489"/>
      <c r="L33" s="476"/>
      <c r="M33" s="476"/>
      <c r="N33" s="566"/>
      <c r="R33" s="141"/>
      <c r="S33" s="141"/>
      <c r="T33" s="141"/>
    </row>
    <row r="34" spans="1:22" ht="52" x14ac:dyDescent="0.6">
      <c r="A34" s="470"/>
      <c r="B34" s="473"/>
      <c r="C34" s="148" t="s">
        <v>286</v>
      </c>
      <c r="D34" s="145" t="s">
        <v>189</v>
      </c>
      <c r="E34" s="476"/>
      <c r="F34" s="476"/>
      <c r="G34" s="478"/>
      <c r="H34" s="476"/>
      <c r="I34" s="571"/>
      <c r="J34" s="476"/>
      <c r="K34" s="489"/>
      <c r="L34" s="476"/>
      <c r="M34" s="476"/>
      <c r="N34" s="566"/>
      <c r="R34" s="141"/>
      <c r="S34" s="141"/>
      <c r="T34" s="141"/>
    </row>
    <row r="35" spans="1:22" ht="52.5" thickBot="1" x14ac:dyDescent="0.65">
      <c r="A35" s="517"/>
      <c r="B35" s="474"/>
      <c r="C35" s="149" t="s">
        <v>287</v>
      </c>
      <c r="D35" s="151" t="s">
        <v>189</v>
      </c>
      <c r="E35" s="483"/>
      <c r="F35" s="483"/>
      <c r="G35" s="519"/>
      <c r="H35" s="483"/>
      <c r="I35" s="572"/>
      <c r="J35" s="483"/>
      <c r="K35" s="490"/>
      <c r="L35" s="483"/>
      <c r="M35" s="483"/>
      <c r="N35" s="567"/>
      <c r="R35" s="141"/>
      <c r="S35" s="141"/>
      <c r="T35" s="141"/>
    </row>
    <row r="36" spans="1:22" ht="52" x14ac:dyDescent="0.6">
      <c r="A36" s="469" t="s">
        <v>288</v>
      </c>
      <c r="B36" s="472" t="s">
        <v>105</v>
      </c>
      <c r="C36" s="144" t="s">
        <v>289</v>
      </c>
      <c r="D36" s="144" t="s">
        <v>185</v>
      </c>
      <c r="E36" s="475" t="s">
        <v>353</v>
      </c>
      <c r="F36" s="475" t="s">
        <v>370</v>
      </c>
      <c r="G36" s="477" t="s">
        <v>427</v>
      </c>
      <c r="H36" s="475" t="s">
        <v>356</v>
      </c>
      <c r="I36" s="573" t="s">
        <v>368</v>
      </c>
      <c r="J36" s="475" t="s">
        <v>119</v>
      </c>
      <c r="K36" s="499" t="s">
        <v>909</v>
      </c>
      <c r="L36" s="475" t="s">
        <v>185</v>
      </c>
      <c r="M36" s="499"/>
      <c r="N36" s="439" t="s">
        <v>908</v>
      </c>
      <c r="R36" s="141" t="str">
        <f>IF(OR(J36='Drop downs'!$G$7,J36='Drop downs'!$G$5), B36&amp;": "&amp;K36&amp;CHAR(10),"")</f>
        <v/>
      </c>
      <c r="S36" s="141" t="str">
        <f>IF(J36='Drop downs'!$G$2,B36&amp;": "&amp;K36&amp;"
"," ")</f>
        <v xml:space="preserve"> </v>
      </c>
      <c r="T36" s="141" t="str">
        <f>IF(E36='Drop downs'!$B$6,B36&amp;": "&amp;K36&amp;"","")</f>
        <v/>
      </c>
      <c r="U36" s="126" t="str">
        <f>IF(M36&gt;0,B36&amp;":"&amp;M36&amp;"
","")</f>
        <v/>
      </c>
      <c r="V36" s="126" t="str">
        <f>IF(N36&gt;0,B36&amp;":"&amp;N36&amp;"
","")</f>
        <v xml:space="preserve">IIA5:The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v>
      </c>
    </row>
    <row r="37" spans="1:22" ht="52" x14ac:dyDescent="0.6">
      <c r="A37" s="470"/>
      <c r="B37" s="473"/>
      <c r="C37" s="145" t="s">
        <v>290</v>
      </c>
      <c r="D37" s="145" t="s">
        <v>185</v>
      </c>
      <c r="E37" s="476"/>
      <c r="F37" s="476"/>
      <c r="G37" s="478"/>
      <c r="H37" s="476"/>
      <c r="I37" s="571"/>
      <c r="J37" s="476"/>
      <c r="K37" s="489"/>
      <c r="L37" s="476"/>
      <c r="M37" s="489"/>
      <c r="N37" s="566"/>
      <c r="R37" s="141"/>
      <c r="S37" s="141"/>
      <c r="T37" s="141"/>
    </row>
    <row r="38" spans="1:22" ht="92.25" customHeight="1" x14ac:dyDescent="0.6">
      <c r="A38" s="470"/>
      <c r="B38" s="473"/>
      <c r="C38" s="145" t="s">
        <v>291</v>
      </c>
      <c r="D38" s="145" t="s">
        <v>189</v>
      </c>
      <c r="E38" s="476"/>
      <c r="F38" s="476"/>
      <c r="G38" s="478"/>
      <c r="H38" s="476"/>
      <c r="I38" s="571"/>
      <c r="J38" s="476"/>
      <c r="K38" s="489"/>
      <c r="L38" s="476"/>
      <c r="M38" s="489"/>
      <c r="N38" s="566"/>
      <c r="R38" s="141"/>
      <c r="S38" s="141"/>
      <c r="T38" s="141"/>
    </row>
    <row r="39" spans="1:22" ht="78" x14ac:dyDescent="0.6">
      <c r="A39" s="470"/>
      <c r="B39" s="473"/>
      <c r="C39" s="145" t="s">
        <v>292</v>
      </c>
      <c r="D39" s="145" t="s">
        <v>189</v>
      </c>
      <c r="E39" s="476"/>
      <c r="F39" s="476"/>
      <c r="G39" s="478"/>
      <c r="H39" s="476"/>
      <c r="I39" s="571"/>
      <c r="J39" s="476"/>
      <c r="K39" s="489"/>
      <c r="L39" s="476"/>
      <c r="M39" s="489"/>
      <c r="N39" s="566"/>
      <c r="R39" s="141"/>
      <c r="S39" s="141"/>
      <c r="T39" s="141"/>
    </row>
    <row r="40" spans="1:22" ht="104" x14ac:dyDescent="0.6">
      <c r="A40" s="470"/>
      <c r="B40" s="473"/>
      <c r="C40" s="145" t="s">
        <v>293</v>
      </c>
      <c r="D40" s="145" t="s">
        <v>185</v>
      </c>
      <c r="E40" s="476"/>
      <c r="F40" s="476"/>
      <c r="G40" s="478"/>
      <c r="H40" s="476"/>
      <c r="I40" s="571"/>
      <c r="J40" s="476"/>
      <c r="K40" s="489"/>
      <c r="L40" s="476"/>
      <c r="M40" s="489"/>
      <c r="N40" s="566"/>
      <c r="R40" s="141"/>
      <c r="S40" s="141"/>
      <c r="T40" s="141"/>
    </row>
    <row r="41" spans="1:22" ht="144.75" customHeight="1" thickBot="1" x14ac:dyDescent="0.65">
      <c r="A41" s="517"/>
      <c r="B41" s="474"/>
      <c r="C41" s="151" t="s">
        <v>294</v>
      </c>
      <c r="D41" s="151" t="s">
        <v>189</v>
      </c>
      <c r="E41" s="483"/>
      <c r="F41" s="483"/>
      <c r="G41" s="519"/>
      <c r="H41" s="483"/>
      <c r="I41" s="572"/>
      <c r="J41" s="483"/>
      <c r="K41" s="490"/>
      <c r="L41" s="483"/>
      <c r="M41" s="490"/>
      <c r="N41" s="567"/>
      <c r="R41" s="141"/>
      <c r="S41" s="141"/>
      <c r="T41" s="141"/>
    </row>
    <row r="42" spans="1:22" ht="78" x14ac:dyDescent="0.6">
      <c r="A42" s="469" t="s">
        <v>295</v>
      </c>
      <c r="B42" s="472" t="s">
        <v>106</v>
      </c>
      <c r="C42" s="144" t="s">
        <v>296</v>
      </c>
      <c r="D42" s="144" t="s">
        <v>185</v>
      </c>
      <c r="E42" s="475" t="s">
        <v>364</v>
      </c>
      <c r="F42" s="475" t="s">
        <v>370</v>
      </c>
      <c r="G42" s="477" t="s">
        <v>427</v>
      </c>
      <c r="H42" s="475" t="s">
        <v>429</v>
      </c>
      <c r="I42" s="573" t="s">
        <v>368</v>
      </c>
      <c r="J42" s="475" t="s">
        <v>119</v>
      </c>
      <c r="K42" s="499" t="s">
        <v>539</v>
      </c>
      <c r="L42" s="475" t="s">
        <v>189</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52" x14ac:dyDescent="0.6">
      <c r="A43" s="470"/>
      <c r="B43" s="473"/>
      <c r="C43" s="145" t="s">
        <v>297</v>
      </c>
      <c r="D43" s="145" t="s">
        <v>185</v>
      </c>
      <c r="E43" s="476"/>
      <c r="F43" s="476"/>
      <c r="G43" s="478"/>
      <c r="H43" s="476"/>
      <c r="I43" s="571"/>
      <c r="J43" s="476"/>
      <c r="K43" s="489"/>
      <c r="L43" s="476"/>
      <c r="M43" s="489"/>
      <c r="N43" s="566"/>
      <c r="R43" s="141"/>
      <c r="S43" s="141"/>
      <c r="T43" s="141"/>
    </row>
    <row r="44" spans="1:22" ht="52" x14ac:dyDescent="0.6">
      <c r="A44" s="470"/>
      <c r="B44" s="473"/>
      <c r="C44" s="145" t="s">
        <v>298</v>
      </c>
      <c r="D44" s="145" t="s">
        <v>189</v>
      </c>
      <c r="E44" s="476"/>
      <c r="F44" s="476"/>
      <c r="G44" s="478"/>
      <c r="H44" s="476"/>
      <c r="I44" s="571"/>
      <c r="J44" s="476"/>
      <c r="K44" s="489"/>
      <c r="L44" s="476"/>
      <c r="M44" s="489"/>
      <c r="N44" s="566"/>
      <c r="R44" s="141"/>
      <c r="S44" s="141"/>
      <c r="T44" s="141"/>
    </row>
    <row r="45" spans="1:22" ht="87.75" customHeight="1" x14ac:dyDescent="0.6">
      <c r="A45" s="470"/>
      <c r="B45" s="473"/>
      <c r="C45" s="145" t="s">
        <v>299</v>
      </c>
      <c r="D45" s="145" t="s">
        <v>189</v>
      </c>
      <c r="E45" s="476"/>
      <c r="F45" s="476"/>
      <c r="G45" s="478"/>
      <c r="H45" s="476"/>
      <c r="I45" s="571"/>
      <c r="J45" s="476"/>
      <c r="K45" s="489"/>
      <c r="L45" s="476"/>
      <c r="M45" s="489"/>
      <c r="N45" s="566"/>
      <c r="R45" s="141"/>
      <c r="S45" s="141"/>
      <c r="T45" s="141"/>
    </row>
    <row r="46" spans="1:22" ht="78.5" thickBot="1" x14ac:dyDescent="0.65">
      <c r="A46" s="517"/>
      <c r="B46" s="474"/>
      <c r="C46" s="151" t="s">
        <v>300</v>
      </c>
      <c r="D46" s="151" t="s">
        <v>189</v>
      </c>
      <c r="E46" s="483"/>
      <c r="F46" s="483"/>
      <c r="G46" s="519"/>
      <c r="H46" s="483"/>
      <c r="I46" s="572"/>
      <c r="J46" s="483"/>
      <c r="K46" s="490"/>
      <c r="L46" s="483"/>
      <c r="M46" s="490"/>
      <c r="N46" s="567"/>
      <c r="R46" s="141"/>
      <c r="S46" s="141"/>
      <c r="T46" s="141"/>
    </row>
    <row r="47" spans="1:22" ht="213.75" customHeight="1"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54.5" customHeight="1" thickBot="1" x14ac:dyDescent="0.65">
      <c r="A48" s="517"/>
      <c r="B48" s="474"/>
      <c r="C48" s="151" t="s">
        <v>303</v>
      </c>
      <c r="D48" s="151" t="s">
        <v>189</v>
      </c>
      <c r="E48" s="483"/>
      <c r="F48" s="483"/>
      <c r="G48" s="519"/>
      <c r="H48" s="483"/>
      <c r="I48" s="519"/>
      <c r="J48" s="483"/>
      <c r="K48" s="490"/>
      <c r="L48" s="483"/>
      <c r="M48" s="490"/>
      <c r="N48" s="567"/>
      <c r="R48" s="141"/>
      <c r="S48" s="141"/>
      <c r="T48" s="141"/>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494</v>
      </c>
      <c r="L49" s="475" t="s">
        <v>189</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52" x14ac:dyDescent="0.6">
      <c r="A50" s="470"/>
      <c r="B50" s="473"/>
      <c r="C50" s="142" t="s">
        <v>306</v>
      </c>
      <c r="D50" s="142" t="s">
        <v>189</v>
      </c>
      <c r="E50" s="476"/>
      <c r="F50" s="476"/>
      <c r="G50" s="478"/>
      <c r="H50" s="476"/>
      <c r="I50" s="478"/>
      <c r="J50" s="476"/>
      <c r="K50" s="489"/>
      <c r="L50" s="476"/>
      <c r="M50" s="489"/>
      <c r="N50" s="566"/>
      <c r="R50" s="141"/>
      <c r="S50" s="141"/>
      <c r="T50" s="141"/>
    </row>
    <row r="51" spans="1:22" ht="84.75" customHeight="1" x14ac:dyDescent="0.6">
      <c r="A51" s="470"/>
      <c r="B51" s="473"/>
      <c r="C51" s="152" t="s">
        <v>307</v>
      </c>
      <c r="D51" s="142" t="s">
        <v>189</v>
      </c>
      <c r="E51" s="476"/>
      <c r="F51" s="476"/>
      <c r="G51" s="478"/>
      <c r="H51" s="476"/>
      <c r="I51" s="478"/>
      <c r="J51" s="476"/>
      <c r="K51" s="489"/>
      <c r="L51" s="476"/>
      <c r="M51" s="489"/>
      <c r="N51" s="566"/>
      <c r="R51" s="141"/>
      <c r="S51" s="141"/>
      <c r="T51" s="141"/>
    </row>
    <row r="52" spans="1:22" ht="61.5" customHeight="1" x14ac:dyDescent="0.6">
      <c r="A52" s="470"/>
      <c r="B52" s="473"/>
      <c r="C52" s="142" t="s">
        <v>308</v>
      </c>
      <c r="D52" s="142" t="s">
        <v>189</v>
      </c>
      <c r="E52" s="476"/>
      <c r="F52" s="476"/>
      <c r="G52" s="478"/>
      <c r="H52" s="476"/>
      <c r="I52" s="478"/>
      <c r="J52" s="476"/>
      <c r="K52" s="489"/>
      <c r="L52" s="476"/>
      <c r="M52" s="489"/>
      <c r="N52" s="566"/>
      <c r="R52" s="141"/>
      <c r="S52" s="141"/>
      <c r="T52" s="141"/>
    </row>
    <row r="53" spans="1:22" ht="26.5" thickBot="1" x14ac:dyDescent="0.65">
      <c r="A53" s="517"/>
      <c r="B53" s="474"/>
      <c r="C53" s="165" t="s">
        <v>309</v>
      </c>
      <c r="D53" s="165" t="s">
        <v>189</v>
      </c>
      <c r="E53" s="483"/>
      <c r="F53" s="483"/>
      <c r="G53" s="519"/>
      <c r="H53" s="483"/>
      <c r="I53" s="519"/>
      <c r="J53" s="483"/>
      <c r="K53" s="490"/>
      <c r="L53" s="483"/>
      <c r="M53" s="490"/>
      <c r="N53" s="567"/>
      <c r="R53" s="141"/>
      <c r="S53" s="141"/>
      <c r="T53" s="141"/>
    </row>
    <row r="54" spans="1:22" ht="97.5" customHeight="1" x14ac:dyDescent="0.6">
      <c r="A54" s="469" t="s">
        <v>310</v>
      </c>
      <c r="B54" s="472" t="s">
        <v>109</v>
      </c>
      <c r="C54" s="153" t="s">
        <v>311</v>
      </c>
      <c r="D54" s="140" t="s">
        <v>189</v>
      </c>
      <c r="E54" s="475" t="s">
        <v>88</v>
      </c>
      <c r="F54" s="475" t="s">
        <v>88</v>
      </c>
      <c r="G54" s="477" t="s">
        <v>88</v>
      </c>
      <c r="H54" s="410" t="s">
        <v>88</v>
      </c>
      <c r="I54" s="477" t="s">
        <v>88</v>
      </c>
      <c r="J54" s="475" t="s">
        <v>120</v>
      </c>
      <c r="K54" s="499" t="s">
        <v>494</v>
      </c>
      <c r="L54" s="475" t="s">
        <v>189</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107.25" customHeight="1" x14ac:dyDescent="0.6">
      <c r="A55" s="470"/>
      <c r="B55" s="473"/>
      <c r="C55" s="154" t="s">
        <v>312</v>
      </c>
      <c r="D55" s="142" t="s">
        <v>189</v>
      </c>
      <c r="E55" s="476"/>
      <c r="F55" s="476"/>
      <c r="G55" s="478"/>
      <c r="H55" s="524"/>
      <c r="I55" s="478"/>
      <c r="J55" s="476"/>
      <c r="K55" s="489"/>
      <c r="L55" s="476"/>
      <c r="M55" s="489"/>
      <c r="N55" s="566"/>
      <c r="R55" s="141"/>
      <c r="S55" s="141"/>
      <c r="T55" s="141"/>
    </row>
    <row r="56" spans="1:22" ht="139.5" customHeight="1" thickBot="1" x14ac:dyDescent="0.65">
      <c r="A56" s="517"/>
      <c r="B56" s="474"/>
      <c r="C56" s="160" t="s">
        <v>313</v>
      </c>
      <c r="D56" s="165" t="s">
        <v>189</v>
      </c>
      <c r="E56" s="483"/>
      <c r="F56" s="483"/>
      <c r="G56" s="519"/>
      <c r="H56" s="525"/>
      <c r="I56" s="519"/>
      <c r="J56" s="483"/>
      <c r="K56" s="490"/>
      <c r="L56" s="483"/>
      <c r="M56" s="490"/>
      <c r="N56" s="567"/>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494</v>
      </c>
      <c r="L57" s="475" t="s">
        <v>189</v>
      </c>
      <c r="M57" s="499"/>
      <c r="N57" s="439"/>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c>
    </row>
    <row r="58" spans="1:22" ht="52" x14ac:dyDescent="0.6">
      <c r="A58" s="470"/>
      <c r="B58" s="473"/>
      <c r="C58" s="142" t="s">
        <v>316</v>
      </c>
      <c r="D58" s="142" t="s">
        <v>189</v>
      </c>
      <c r="E58" s="476"/>
      <c r="F58" s="476"/>
      <c r="G58" s="478"/>
      <c r="H58" s="476"/>
      <c r="I58" s="478"/>
      <c r="J58" s="476"/>
      <c r="K58" s="489"/>
      <c r="L58" s="476"/>
      <c r="M58" s="489"/>
      <c r="N58" s="566"/>
      <c r="R58" s="141"/>
      <c r="S58" s="141"/>
      <c r="T58" s="141"/>
    </row>
    <row r="59" spans="1:22" ht="90" customHeight="1" x14ac:dyDescent="0.6">
      <c r="A59" s="470"/>
      <c r="B59" s="473"/>
      <c r="C59" s="142" t="s">
        <v>317</v>
      </c>
      <c r="D59" s="142" t="s">
        <v>189</v>
      </c>
      <c r="E59" s="476"/>
      <c r="F59" s="476"/>
      <c r="G59" s="478"/>
      <c r="H59" s="476"/>
      <c r="I59" s="478"/>
      <c r="J59" s="476"/>
      <c r="K59" s="489"/>
      <c r="L59" s="476"/>
      <c r="M59" s="489"/>
      <c r="N59" s="566"/>
      <c r="R59" s="141"/>
      <c r="S59" s="141"/>
      <c r="T59" s="141"/>
    </row>
    <row r="60" spans="1:22" ht="52" x14ac:dyDescent="0.6">
      <c r="A60" s="470"/>
      <c r="B60" s="473"/>
      <c r="C60" s="142" t="s">
        <v>318</v>
      </c>
      <c r="D60" s="142" t="s">
        <v>189</v>
      </c>
      <c r="E60" s="476"/>
      <c r="F60" s="476"/>
      <c r="G60" s="478"/>
      <c r="H60" s="476"/>
      <c r="I60" s="478"/>
      <c r="J60" s="476"/>
      <c r="K60" s="489"/>
      <c r="L60" s="476"/>
      <c r="M60" s="489"/>
      <c r="N60" s="566"/>
      <c r="R60" s="141"/>
      <c r="S60" s="141"/>
      <c r="T60" s="141"/>
    </row>
    <row r="61" spans="1:22" x14ac:dyDescent="0.6">
      <c r="A61" s="470"/>
      <c r="B61" s="473"/>
      <c r="C61" s="142" t="s">
        <v>319</v>
      </c>
      <c r="D61" s="142" t="s">
        <v>189</v>
      </c>
      <c r="E61" s="476"/>
      <c r="F61" s="476"/>
      <c r="G61" s="478"/>
      <c r="H61" s="476"/>
      <c r="I61" s="478"/>
      <c r="J61" s="476"/>
      <c r="K61" s="489"/>
      <c r="L61" s="476"/>
      <c r="M61" s="489"/>
      <c r="N61" s="566"/>
      <c r="R61" s="141"/>
      <c r="S61" s="141"/>
      <c r="T61" s="141"/>
    </row>
    <row r="62" spans="1:22" x14ac:dyDescent="0.6">
      <c r="A62" s="470"/>
      <c r="B62" s="473"/>
      <c r="C62" s="142" t="s">
        <v>320</v>
      </c>
      <c r="D62" s="142" t="s">
        <v>189</v>
      </c>
      <c r="E62" s="476"/>
      <c r="F62" s="476"/>
      <c r="G62" s="478"/>
      <c r="H62" s="476"/>
      <c r="I62" s="478"/>
      <c r="J62" s="476"/>
      <c r="K62" s="489"/>
      <c r="L62" s="476"/>
      <c r="M62" s="489"/>
      <c r="N62" s="566"/>
      <c r="R62" s="141"/>
      <c r="S62" s="141"/>
      <c r="T62" s="141"/>
    </row>
    <row r="63" spans="1:22" ht="78" x14ac:dyDescent="0.6">
      <c r="A63" s="470"/>
      <c r="B63" s="473"/>
      <c r="C63" s="142" t="s">
        <v>321</v>
      </c>
      <c r="D63" s="142" t="s">
        <v>189</v>
      </c>
      <c r="E63" s="476"/>
      <c r="F63" s="476"/>
      <c r="G63" s="478"/>
      <c r="H63" s="476"/>
      <c r="I63" s="478"/>
      <c r="J63" s="476"/>
      <c r="K63" s="489"/>
      <c r="L63" s="476"/>
      <c r="M63" s="489"/>
      <c r="N63" s="566"/>
      <c r="R63" s="141"/>
      <c r="S63" s="141"/>
      <c r="T63" s="141"/>
    </row>
    <row r="64" spans="1:22" ht="26.5" thickBot="1" x14ac:dyDescent="0.65">
      <c r="A64" s="517"/>
      <c r="B64" s="474"/>
      <c r="C64" s="165" t="s">
        <v>322</v>
      </c>
      <c r="D64" s="165" t="s">
        <v>189</v>
      </c>
      <c r="E64" s="483"/>
      <c r="F64" s="483"/>
      <c r="G64" s="519"/>
      <c r="H64" s="483"/>
      <c r="I64" s="519"/>
      <c r="J64" s="483"/>
      <c r="K64" s="490"/>
      <c r="L64" s="483"/>
      <c r="M64" s="490"/>
      <c r="N64" s="567"/>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x14ac:dyDescent="0.6">
      <c r="A66" s="470"/>
      <c r="B66" s="473"/>
      <c r="C66" s="148" t="s">
        <v>325</v>
      </c>
      <c r="D66" s="142" t="s">
        <v>189</v>
      </c>
      <c r="E66" s="476"/>
      <c r="F66" s="476"/>
      <c r="G66" s="478"/>
      <c r="H66" s="476"/>
      <c r="I66" s="478"/>
      <c r="J66" s="476"/>
      <c r="K66" s="489"/>
      <c r="L66" s="476"/>
      <c r="M66" s="489"/>
      <c r="N66" s="566"/>
      <c r="R66" s="141"/>
      <c r="S66" s="141"/>
      <c r="T66" s="141"/>
    </row>
    <row r="67" spans="1:22" ht="78" x14ac:dyDescent="0.6">
      <c r="A67" s="470"/>
      <c r="B67" s="473"/>
      <c r="C67" s="148" t="s">
        <v>326</v>
      </c>
      <c r="D67" s="142" t="s">
        <v>189</v>
      </c>
      <c r="E67" s="476"/>
      <c r="F67" s="476"/>
      <c r="G67" s="478"/>
      <c r="H67" s="476"/>
      <c r="I67" s="478"/>
      <c r="J67" s="476"/>
      <c r="K67" s="489"/>
      <c r="L67" s="476"/>
      <c r="M67" s="489"/>
      <c r="N67" s="566"/>
      <c r="R67" s="141"/>
      <c r="S67" s="141"/>
      <c r="T67" s="141"/>
    </row>
    <row r="68" spans="1:22" ht="52" x14ac:dyDescent="0.6">
      <c r="A68" s="470"/>
      <c r="B68" s="473"/>
      <c r="C68" s="148" t="s">
        <v>327</v>
      </c>
      <c r="D68" s="142" t="s">
        <v>189</v>
      </c>
      <c r="E68" s="476"/>
      <c r="F68" s="476"/>
      <c r="G68" s="478"/>
      <c r="H68" s="476"/>
      <c r="I68" s="478"/>
      <c r="J68" s="476"/>
      <c r="K68" s="489"/>
      <c r="L68" s="476"/>
      <c r="M68" s="489"/>
      <c r="N68" s="566"/>
      <c r="R68" s="141"/>
      <c r="S68" s="141"/>
      <c r="T68" s="141"/>
    </row>
    <row r="69" spans="1:22" ht="69.75" customHeight="1" x14ac:dyDescent="0.6">
      <c r="A69" s="470"/>
      <c r="B69" s="473"/>
      <c r="C69" s="148" t="s">
        <v>846</v>
      </c>
      <c r="D69" s="142" t="s">
        <v>189</v>
      </c>
      <c r="E69" s="476"/>
      <c r="F69" s="476"/>
      <c r="G69" s="478"/>
      <c r="H69" s="476"/>
      <c r="I69" s="478"/>
      <c r="J69" s="476"/>
      <c r="K69" s="489"/>
      <c r="L69" s="476"/>
      <c r="M69" s="489"/>
      <c r="N69" s="566"/>
      <c r="R69" s="141"/>
      <c r="S69" s="141"/>
      <c r="T69" s="141"/>
    </row>
    <row r="70" spans="1:22" x14ac:dyDescent="0.6">
      <c r="A70" s="470"/>
      <c r="B70" s="473"/>
      <c r="C70" s="148" t="s">
        <v>329</v>
      </c>
      <c r="D70" s="142" t="s">
        <v>189</v>
      </c>
      <c r="E70" s="476"/>
      <c r="F70" s="476"/>
      <c r="G70" s="478"/>
      <c r="H70" s="476"/>
      <c r="I70" s="478"/>
      <c r="J70" s="476"/>
      <c r="K70" s="489"/>
      <c r="L70" s="476"/>
      <c r="M70" s="489"/>
      <c r="N70" s="566"/>
      <c r="R70" s="141"/>
      <c r="S70" s="141"/>
      <c r="T70" s="141"/>
    </row>
    <row r="71" spans="1:22" ht="52.5" thickBot="1" x14ac:dyDescent="0.65">
      <c r="A71" s="517"/>
      <c r="B71" s="474"/>
      <c r="C71" s="149" t="s">
        <v>330</v>
      </c>
      <c r="D71" s="165" t="s">
        <v>189</v>
      </c>
      <c r="E71" s="483"/>
      <c r="F71" s="483"/>
      <c r="G71" s="519"/>
      <c r="H71" s="483"/>
      <c r="I71" s="519"/>
      <c r="J71" s="483"/>
      <c r="K71" s="490"/>
      <c r="L71" s="483"/>
      <c r="M71" s="490"/>
      <c r="N71" s="567"/>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494</v>
      </c>
      <c r="L72" s="475" t="s">
        <v>189</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73.5" customHeight="1" x14ac:dyDescent="0.6">
      <c r="A73" s="470"/>
      <c r="B73" s="473"/>
      <c r="C73" s="148" t="s">
        <v>333</v>
      </c>
      <c r="D73" s="142" t="s">
        <v>189</v>
      </c>
      <c r="E73" s="476"/>
      <c r="F73" s="476"/>
      <c r="G73" s="478"/>
      <c r="H73" s="476"/>
      <c r="I73" s="478"/>
      <c r="J73" s="476"/>
      <c r="K73" s="530"/>
      <c r="L73" s="476"/>
      <c r="M73" s="489"/>
      <c r="N73" s="566"/>
      <c r="R73" s="141"/>
      <c r="S73" s="141"/>
      <c r="T73" s="141"/>
    </row>
    <row r="74" spans="1:22" ht="52" x14ac:dyDescent="0.6">
      <c r="A74" s="470"/>
      <c r="B74" s="473"/>
      <c r="C74" s="148" t="s">
        <v>334</v>
      </c>
      <c r="D74" s="142" t="s">
        <v>189</v>
      </c>
      <c r="E74" s="476"/>
      <c r="F74" s="476"/>
      <c r="G74" s="478"/>
      <c r="H74" s="476"/>
      <c r="I74" s="478"/>
      <c r="J74" s="476"/>
      <c r="K74" s="530"/>
      <c r="L74" s="476"/>
      <c r="M74" s="489"/>
      <c r="N74" s="566"/>
      <c r="R74" s="141"/>
      <c r="S74" s="141"/>
      <c r="T74" s="141"/>
    </row>
    <row r="75" spans="1:22" x14ac:dyDescent="0.6">
      <c r="A75" s="470"/>
      <c r="B75" s="473"/>
      <c r="C75" s="148" t="s">
        <v>335</v>
      </c>
      <c r="D75" s="142" t="s">
        <v>189</v>
      </c>
      <c r="E75" s="476"/>
      <c r="F75" s="476"/>
      <c r="G75" s="478"/>
      <c r="H75" s="476"/>
      <c r="I75" s="478"/>
      <c r="J75" s="476"/>
      <c r="K75" s="530"/>
      <c r="L75" s="476"/>
      <c r="M75" s="489"/>
      <c r="N75" s="566"/>
      <c r="R75" s="141"/>
      <c r="S75" s="141"/>
      <c r="T75" s="141"/>
    </row>
    <row r="76" spans="1:22" ht="26.5" thickBot="1" x14ac:dyDescent="0.65">
      <c r="A76" s="517"/>
      <c r="B76" s="474"/>
      <c r="C76" s="157" t="s">
        <v>336</v>
      </c>
      <c r="D76" s="165" t="s">
        <v>189</v>
      </c>
      <c r="E76" s="483"/>
      <c r="F76" s="483"/>
      <c r="G76" s="519"/>
      <c r="H76" s="483"/>
      <c r="I76" s="519"/>
      <c r="J76" s="483"/>
      <c r="K76" s="531"/>
      <c r="L76" s="483"/>
      <c r="M76" s="490"/>
      <c r="N76" s="567"/>
      <c r="R76" s="141"/>
      <c r="S76" s="141"/>
      <c r="T76" s="141"/>
    </row>
    <row r="77" spans="1:22" ht="52" x14ac:dyDescent="0.6">
      <c r="A77" s="511" t="s">
        <v>337</v>
      </c>
      <c r="B77" s="472" t="s">
        <v>113</v>
      </c>
      <c r="C77" s="147" t="s">
        <v>338</v>
      </c>
      <c r="D77" s="144" t="s">
        <v>185</v>
      </c>
      <c r="E77" s="475" t="s">
        <v>353</v>
      </c>
      <c r="F77" s="475" t="s">
        <v>370</v>
      </c>
      <c r="G77" s="477" t="s">
        <v>427</v>
      </c>
      <c r="H77" s="475" t="s">
        <v>429</v>
      </c>
      <c r="I77" s="573" t="s">
        <v>368</v>
      </c>
      <c r="J77" s="475" t="s">
        <v>119</v>
      </c>
      <c r="K77" s="499" t="s">
        <v>540</v>
      </c>
      <c r="L77" s="475" t="s">
        <v>189</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56.25" customHeight="1" x14ac:dyDescent="0.6">
      <c r="A78" s="527"/>
      <c r="B78" s="473"/>
      <c r="C78" s="148" t="s">
        <v>339</v>
      </c>
      <c r="D78" s="145" t="s">
        <v>185</v>
      </c>
      <c r="E78" s="476"/>
      <c r="F78" s="476"/>
      <c r="G78" s="478"/>
      <c r="H78" s="476"/>
      <c r="I78" s="571"/>
      <c r="J78" s="476"/>
      <c r="K78" s="489"/>
      <c r="L78" s="476"/>
      <c r="M78" s="489"/>
      <c r="N78" s="566"/>
      <c r="R78" s="141"/>
      <c r="S78" s="141"/>
      <c r="T78" s="141"/>
    </row>
    <row r="79" spans="1:22" x14ac:dyDescent="0.6">
      <c r="A79" s="527"/>
      <c r="B79" s="473"/>
      <c r="C79" s="148" t="s">
        <v>340</v>
      </c>
      <c r="D79" s="145" t="s">
        <v>189</v>
      </c>
      <c r="E79" s="476"/>
      <c r="F79" s="476"/>
      <c r="G79" s="478"/>
      <c r="H79" s="476"/>
      <c r="I79" s="571"/>
      <c r="J79" s="476"/>
      <c r="K79" s="489"/>
      <c r="L79" s="476"/>
      <c r="M79" s="489"/>
      <c r="N79" s="566"/>
      <c r="R79" s="141"/>
      <c r="S79" s="141"/>
      <c r="T79" s="141"/>
    </row>
    <row r="80" spans="1:22" ht="78.75" customHeight="1" x14ac:dyDescent="0.6">
      <c r="A80" s="527"/>
      <c r="B80" s="473"/>
      <c r="C80" s="159" t="s">
        <v>341</v>
      </c>
      <c r="D80" s="145" t="s">
        <v>189</v>
      </c>
      <c r="E80" s="476"/>
      <c r="F80" s="476"/>
      <c r="G80" s="478"/>
      <c r="H80" s="476"/>
      <c r="I80" s="571"/>
      <c r="J80" s="476"/>
      <c r="K80" s="489"/>
      <c r="L80" s="476"/>
      <c r="M80" s="489"/>
      <c r="N80" s="566"/>
      <c r="R80" s="141"/>
      <c r="S80" s="141"/>
      <c r="T80" s="141"/>
    </row>
    <row r="81" spans="1:22" ht="78" x14ac:dyDescent="0.6">
      <c r="A81" s="527"/>
      <c r="B81" s="473"/>
      <c r="C81" s="159" t="s">
        <v>342</v>
      </c>
      <c r="D81" s="145" t="s">
        <v>189</v>
      </c>
      <c r="E81" s="476"/>
      <c r="F81" s="476"/>
      <c r="G81" s="478"/>
      <c r="H81" s="476"/>
      <c r="I81" s="571"/>
      <c r="J81" s="476"/>
      <c r="K81" s="489"/>
      <c r="L81" s="476"/>
      <c r="M81" s="489"/>
      <c r="N81" s="566"/>
      <c r="R81" s="141"/>
      <c r="S81" s="141"/>
      <c r="T81" s="141"/>
    </row>
    <row r="82" spans="1:22" ht="78" x14ac:dyDescent="0.6">
      <c r="A82" s="527"/>
      <c r="B82" s="473"/>
      <c r="C82" s="159" t="s">
        <v>343</v>
      </c>
      <c r="D82" s="145" t="s">
        <v>189</v>
      </c>
      <c r="E82" s="476"/>
      <c r="F82" s="476"/>
      <c r="G82" s="478"/>
      <c r="H82" s="476"/>
      <c r="I82" s="571"/>
      <c r="J82" s="476"/>
      <c r="K82" s="489"/>
      <c r="L82" s="476"/>
      <c r="M82" s="489"/>
      <c r="N82" s="566"/>
      <c r="R82" s="141"/>
      <c r="S82" s="141"/>
      <c r="T82" s="141"/>
    </row>
    <row r="83" spans="1:22" ht="52.5" thickBot="1" x14ac:dyDescent="0.65">
      <c r="A83" s="528"/>
      <c r="B83" s="474"/>
      <c r="C83" s="160" t="s">
        <v>344</v>
      </c>
      <c r="D83" s="151" t="s">
        <v>189</v>
      </c>
      <c r="E83" s="483"/>
      <c r="F83" s="483"/>
      <c r="G83" s="519"/>
      <c r="H83" s="483"/>
      <c r="I83" s="572"/>
      <c r="J83" s="483"/>
      <c r="K83" s="490"/>
      <c r="L83" s="483"/>
      <c r="M83" s="490"/>
      <c r="N83" s="567"/>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494</v>
      </c>
      <c r="L84" s="475" t="s">
        <v>189</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27"/>
      <c r="B85" s="473"/>
      <c r="C85" s="159" t="s">
        <v>347</v>
      </c>
      <c r="D85" s="145" t="s">
        <v>185</v>
      </c>
      <c r="E85" s="476"/>
      <c r="F85" s="476"/>
      <c r="G85" s="478"/>
      <c r="H85" s="476"/>
      <c r="I85" s="478"/>
      <c r="J85" s="476"/>
      <c r="K85" s="489"/>
      <c r="L85" s="476"/>
      <c r="M85" s="489"/>
      <c r="N85" s="566"/>
      <c r="R85" s="141"/>
      <c r="S85" s="141"/>
      <c r="T85" s="141"/>
    </row>
    <row r="86" spans="1:22" x14ac:dyDescent="0.6">
      <c r="A86" s="527"/>
      <c r="B86" s="473"/>
      <c r="C86" s="159" t="s">
        <v>348</v>
      </c>
      <c r="D86" s="145" t="s">
        <v>189</v>
      </c>
      <c r="E86" s="476"/>
      <c r="F86" s="476"/>
      <c r="G86" s="478"/>
      <c r="H86" s="476"/>
      <c r="I86" s="478"/>
      <c r="J86" s="476"/>
      <c r="K86" s="489"/>
      <c r="L86" s="476"/>
      <c r="M86" s="489"/>
      <c r="N86" s="566"/>
      <c r="R86" s="141"/>
      <c r="S86" s="141"/>
      <c r="T86" s="141"/>
    </row>
    <row r="87" spans="1:22" ht="26.5" thickBot="1" x14ac:dyDescent="0.65">
      <c r="A87" s="528"/>
      <c r="B87" s="474"/>
      <c r="C87" s="157" t="s">
        <v>349</v>
      </c>
      <c r="D87" s="151" t="s">
        <v>189</v>
      </c>
      <c r="E87" s="483"/>
      <c r="F87" s="483"/>
      <c r="G87" s="519"/>
      <c r="H87" s="483"/>
      <c r="I87" s="519"/>
      <c r="J87" s="483"/>
      <c r="K87" s="490"/>
      <c r="L87" s="483"/>
      <c r="M87" s="490"/>
      <c r="N87" s="567"/>
      <c r="R87" s="141"/>
      <c r="S87" s="141"/>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560" t="str">
        <f>R8&amp;R18&amp;R20&amp;R28&amp;R36&amp;R42&amp;R47&amp;R48&amp;R49&amp;R54&amp;R57&amp;R65&amp;R72&amp;R77&amp;R84&amp;R87</f>
        <v/>
      </c>
      <c r="B90" s="561"/>
      <c r="C90" s="561"/>
      <c r="D90" s="561"/>
      <c r="E90" s="561"/>
      <c r="F90" s="561"/>
      <c r="G90" s="561"/>
      <c r="H90" s="561"/>
      <c r="I90" s="561"/>
      <c r="J90" s="561"/>
      <c r="K90" s="561"/>
      <c r="L90" s="561"/>
      <c r="M90" s="561"/>
      <c r="N90" s="562"/>
    </row>
    <row r="91" spans="1:22" x14ac:dyDescent="0.6">
      <c r="A91" s="448" t="s">
        <v>50</v>
      </c>
      <c r="B91" s="450"/>
      <c r="C91" s="450"/>
      <c r="D91" s="450"/>
      <c r="E91" s="450"/>
      <c r="F91" s="450"/>
      <c r="G91" s="450"/>
      <c r="H91" s="450"/>
      <c r="I91" s="450"/>
      <c r="J91" s="450"/>
      <c r="K91" s="450"/>
      <c r="L91" s="450"/>
      <c r="M91" s="450"/>
      <c r="N91" s="451"/>
    </row>
    <row r="92" spans="1:22" ht="86.25" customHeight="1" x14ac:dyDescent="0.6">
      <c r="A92" s="560" t="str">
        <f>S8&amp;S18&amp;S20&amp;S28&amp;S36&amp;S42&amp;S47&amp;S48&amp;S49&amp;S54&amp;S57&amp;S65&amp;S72&amp;S77&amp;S84&amp;S87</f>
        <v xml:space="preserve">  IIA3: Policy HO7 sets out that new provision of specialist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x14ac:dyDescent="0.6">
      <c r="A94" s="563"/>
      <c r="B94" s="564"/>
      <c r="C94" s="564"/>
      <c r="D94" s="564"/>
      <c r="E94" s="564"/>
      <c r="F94" s="564"/>
      <c r="G94" s="564"/>
      <c r="H94" s="564"/>
      <c r="I94" s="564"/>
      <c r="J94" s="564"/>
      <c r="K94" s="564"/>
      <c r="L94" s="564"/>
      <c r="M94" s="564"/>
      <c r="N94" s="56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557" t="str">
        <f>U8&amp;U18&amp;U20&amp;U28&amp;U36&amp;U42&amp;U47&amp;U49&amp;U54&amp;U57&amp;U65&amp;U72&amp;U77&amp;U84</f>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72" customHeight="1" thickBot="1" x14ac:dyDescent="0.65">
      <c r="A98" s="557" t="str">
        <f>V8&amp;V18&amp;V20&amp;V28&amp;V36&amp;V42&amp;V47&amp;V49&amp;V54&amp;V57&amp;V65&amp;V72&amp;V77&amp;V84</f>
        <v xml:space="preserve">IIA4:The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IIA5:The inclusion of a criterion which requires developers to consult with the council and local charities, as well as protected groups for whom the housing is intended, on the design of future specialist and supported housing could help to maximise the potential positive effect identified. 
</v>
      </c>
      <c r="B98" s="558"/>
      <c r="C98" s="558"/>
      <c r="D98" s="558"/>
      <c r="E98" s="558"/>
      <c r="F98" s="558"/>
      <c r="G98" s="558"/>
      <c r="H98" s="558"/>
      <c r="I98" s="558"/>
      <c r="J98" s="558"/>
      <c r="K98" s="558"/>
      <c r="L98" s="558"/>
      <c r="M98" s="558"/>
      <c r="N98" s="559"/>
    </row>
  </sheetData>
  <sheetProtection algorithmName="SHA-512" hashValue="1kceOAlgLN/cSNG7tnRLNyPFBi/Y1DIHy6wJPrFEkAOJ6LTtWfwMy5tyOe6AQAFWpr5oF1yMRmOAoqBb7yr0PQ==" saltValue="tGa6wN+l8uGyI4SaBqWZcg=="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822" priority="9">
      <formula>$D50="No"</formula>
    </cfRule>
  </conditionalFormatting>
  <conditionalFormatting sqref="C8:D87">
    <cfRule type="expression" dxfId="1821" priority="1">
      <formula>$D8="No"</formula>
    </cfRule>
  </conditionalFormatting>
  <conditionalFormatting sqref="J8 J18">
    <cfRule type="cellIs" dxfId="1820" priority="2" operator="equal">
      <formula>"Significant Negative"</formula>
    </cfRule>
    <cfRule type="cellIs" dxfId="1819" priority="3" operator="equal">
      <formula>"Minor Negative"</formula>
    </cfRule>
    <cfRule type="cellIs" dxfId="1818" priority="4" operator="equal">
      <formula>"Uncertain"</formula>
    </cfRule>
    <cfRule type="cellIs" dxfId="1817" priority="5" operator="equal">
      <formula>"Neutral"</formula>
    </cfRule>
    <cfRule type="cellIs" dxfId="1816" priority="6" operator="equal">
      <formula>"Minor Positive"</formula>
    </cfRule>
    <cfRule type="cellIs" dxfId="1815" priority="7" operator="equal">
      <formula>"Significant Positive"</formula>
    </cfRule>
  </conditionalFormatting>
  <conditionalFormatting sqref="J20">
    <cfRule type="cellIs" dxfId="1814" priority="31" operator="equal">
      <formula>"Uncertain"</formula>
    </cfRule>
    <cfRule type="cellIs" dxfId="1813" priority="29" operator="equal">
      <formula>"Significant Negative"</formula>
    </cfRule>
    <cfRule type="cellIs" dxfId="1812" priority="34" operator="equal">
      <formula>"Significant Positive"</formula>
    </cfRule>
    <cfRule type="cellIs" dxfId="1811" priority="30" operator="equal">
      <formula>"Minor Negative"</formula>
    </cfRule>
    <cfRule type="cellIs" dxfId="1810" priority="33" operator="equal">
      <formula>"Minor Positive"</formula>
    </cfRule>
    <cfRule type="cellIs" dxfId="1809" priority="32" operator="equal">
      <formula>"Neutral"</formula>
    </cfRule>
  </conditionalFormatting>
  <conditionalFormatting sqref="J28 J49 J57 J65 J72 J77 J84">
    <cfRule type="cellIs" dxfId="1808" priority="44" operator="equal">
      <formula>"Neutral"</formula>
    </cfRule>
    <cfRule type="cellIs" dxfId="1807" priority="45" operator="equal">
      <formula>"Minor Positive"</formula>
    </cfRule>
    <cfRule type="cellIs" dxfId="1806" priority="46" operator="equal">
      <formula>"Significant Positive"</formula>
    </cfRule>
    <cfRule type="cellIs" dxfId="1805" priority="41" operator="equal">
      <formula>"Significant Negative"</formula>
    </cfRule>
    <cfRule type="cellIs" dxfId="1804" priority="42" operator="equal">
      <formula>"Minor Negative"</formula>
    </cfRule>
    <cfRule type="cellIs" dxfId="1803" priority="43" operator="equal">
      <formula>"Uncertain"</formula>
    </cfRule>
  </conditionalFormatting>
  <conditionalFormatting sqref="J36">
    <cfRule type="cellIs" dxfId="1802" priority="23" operator="equal">
      <formula>"Significant Negative"</formula>
    </cfRule>
    <cfRule type="cellIs" dxfId="1801" priority="26" operator="equal">
      <formula>"Neutral"</formula>
    </cfRule>
    <cfRule type="cellIs" dxfId="1800" priority="25" operator="equal">
      <formula>"Uncertain"</formula>
    </cfRule>
    <cfRule type="cellIs" dxfId="1799" priority="27" operator="equal">
      <formula>"Minor Positive"</formula>
    </cfRule>
    <cfRule type="cellIs" dxfId="1798" priority="28" operator="equal">
      <formula>"Significant Positive"</formula>
    </cfRule>
    <cfRule type="cellIs" dxfId="1797" priority="24" operator="equal">
      <formula>"Minor Negative"</formula>
    </cfRule>
  </conditionalFormatting>
  <conditionalFormatting sqref="J42">
    <cfRule type="cellIs" dxfId="1796" priority="17" operator="equal">
      <formula>"Significant Negative"</formula>
    </cfRule>
    <cfRule type="cellIs" dxfId="1795" priority="18" operator="equal">
      <formula>"Minor Negative"</formula>
    </cfRule>
    <cfRule type="cellIs" dxfId="1794" priority="22" operator="equal">
      <formula>"Significant Positive"</formula>
    </cfRule>
    <cfRule type="cellIs" dxfId="1793" priority="21" operator="equal">
      <formula>"Minor Positive"</formula>
    </cfRule>
    <cfRule type="cellIs" dxfId="1792" priority="19" operator="equal">
      <formula>"Uncertain"</formula>
    </cfRule>
    <cfRule type="cellIs" dxfId="1791" priority="20" operator="equal">
      <formula>"Neutral"</formula>
    </cfRule>
  </conditionalFormatting>
  <conditionalFormatting sqref="J47">
    <cfRule type="cellIs" dxfId="1790" priority="35" operator="equal">
      <formula>"Significant Negative"</formula>
    </cfRule>
    <cfRule type="cellIs" dxfId="1789" priority="37" operator="equal">
      <formula>"Uncertain"</formula>
    </cfRule>
    <cfRule type="cellIs" dxfId="1788" priority="38" operator="equal">
      <formula>"Neutral"</formula>
    </cfRule>
    <cfRule type="cellIs" dxfId="1787" priority="39" operator="equal">
      <formula>"Minor Positive"</formula>
    </cfRule>
    <cfRule type="cellIs" dxfId="1786" priority="40" operator="equal">
      <formula>"Significant Positive"</formula>
    </cfRule>
    <cfRule type="cellIs" dxfId="1785" priority="36" operator="equal">
      <formula>"Minor Negative"</formula>
    </cfRule>
  </conditionalFormatting>
  <conditionalFormatting sqref="J54">
    <cfRule type="cellIs" dxfId="1784" priority="11" operator="equal">
      <formula>"Significant Negative"</formula>
    </cfRule>
    <cfRule type="cellIs" dxfId="1783" priority="12" operator="equal">
      <formula>"Minor Negative"</formula>
    </cfRule>
    <cfRule type="cellIs" dxfId="1782" priority="13" operator="equal">
      <formula>"Uncertain"</formula>
    </cfRule>
    <cfRule type="cellIs" dxfId="1781" priority="14" operator="equal">
      <formula>"Neutral"</formula>
    </cfRule>
    <cfRule type="cellIs" dxfId="1780" priority="15" operator="equal">
      <formula>"Minor Positive"</formula>
    </cfRule>
    <cfRule type="cellIs" dxfId="1779" priority="16" operator="equal">
      <formula>"Significant Positive"</formula>
    </cfRule>
  </conditionalFormatting>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2E11-8B2F-47CD-884E-7D50C2CA5F39}">
  <sheetPr codeName="Sheet2"/>
  <dimension ref="B2:O37"/>
  <sheetViews>
    <sheetView zoomScaleNormal="100" workbookViewId="0">
      <selection activeCell="B3" sqref="B3:C3"/>
    </sheetView>
  </sheetViews>
  <sheetFormatPr defaultColWidth="8.81640625" defaultRowHeight="14.5" x14ac:dyDescent="0.35"/>
  <cols>
    <col min="1" max="1" width="8.81640625" style="34"/>
    <col min="2" max="2" width="27.453125" style="34" customWidth="1"/>
    <col min="3" max="3" width="60.54296875" style="34" customWidth="1"/>
    <col min="4" max="7" width="8.81640625" style="34"/>
    <col min="8" max="8" width="8.81640625" style="42"/>
    <col min="9" max="9" width="62.54296875" style="34" customWidth="1"/>
    <col min="10" max="10" width="53.453125" style="34" customWidth="1"/>
    <col min="11" max="14" width="8.81640625" style="34"/>
    <col min="15" max="15" width="56.54296875" style="34" customWidth="1"/>
    <col min="16" max="16384" width="8.81640625" style="34"/>
  </cols>
  <sheetData>
    <row r="2" spans="2:15" ht="15" thickBot="1" x14ac:dyDescent="0.4"/>
    <row r="3" spans="2:15" ht="63" customHeight="1" thickBot="1" x14ac:dyDescent="0.4">
      <c r="B3" s="304" t="s">
        <v>56</v>
      </c>
      <c r="C3" s="305"/>
      <c r="H3" s="304" t="s">
        <v>57</v>
      </c>
      <c r="I3" s="306"/>
      <c r="J3" s="305"/>
    </row>
    <row r="4" spans="2:15" ht="26.25" customHeight="1" thickBot="1" x14ac:dyDescent="0.4">
      <c r="B4" s="260" t="s">
        <v>58</v>
      </c>
      <c r="C4" s="261" t="s">
        <v>59</v>
      </c>
      <c r="H4" s="262" t="s">
        <v>60</v>
      </c>
      <c r="I4" s="263" t="s">
        <v>771</v>
      </c>
      <c r="J4" s="263" t="s">
        <v>61</v>
      </c>
    </row>
    <row r="5" spans="2:15" ht="55" customHeight="1" thickBot="1" x14ac:dyDescent="0.4">
      <c r="B5" s="36" t="s">
        <v>62</v>
      </c>
      <c r="C5" s="38" t="s">
        <v>63</v>
      </c>
      <c r="H5" s="307" t="s">
        <v>64</v>
      </c>
      <c r="I5" s="292" t="s">
        <v>770</v>
      </c>
      <c r="J5" s="295" t="s">
        <v>778</v>
      </c>
    </row>
    <row r="6" spans="2:15" ht="31.5" customHeight="1" thickBot="1" x14ac:dyDescent="0.4">
      <c r="B6" s="36" t="s">
        <v>65</v>
      </c>
      <c r="C6" s="38" t="s">
        <v>66</v>
      </c>
      <c r="H6" s="308"/>
      <c r="I6" s="293"/>
      <c r="J6" s="296"/>
    </row>
    <row r="7" spans="2:15" ht="36.65" customHeight="1" thickBot="1" x14ac:dyDescent="0.4">
      <c r="B7" s="36" t="s">
        <v>67</v>
      </c>
      <c r="C7" s="38" t="s">
        <v>68</v>
      </c>
      <c r="H7" s="308"/>
      <c r="I7" s="293"/>
      <c r="J7" s="296"/>
    </row>
    <row r="8" spans="2:15" x14ac:dyDescent="0.35">
      <c r="B8" s="292" t="s">
        <v>69</v>
      </c>
      <c r="C8" s="39" t="s">
        <v>70</v>
      </c>
      <c r="H8" s="308"/>
      <c r="I8" s="293"/>
      <c r="J8" s="296"/>
    </row>
    <row r="9" spans="2:15" ht="20.149999999999999" customHeight="1" x14ac:dyDescent="0.35">
      <c r="B9" s="293"/>
      <c r="C9" s="40" t="s">
        <v>71</v>
      </c>
      <c r="H9" s="308"/>
      <c r="I9" s="293"/>
      <c r="J9" s="296"/>
    </row>
    <row r="10" spans="2:15" ht="28.5" customHeight="1" x14ac:dyDescent="0.35">
      <c r="B10" s="293"/>
      <c r="C10" s="40" t="s">
        <v>72</v>
      </c>
      <c r="H10" s="308"/>
      <c r="I10" s="293"/>
      <c r="J10" s="296"/>
    </row>
    <row r="11" spans="2:15" ht="31" customHeight="1" thickBot="1" x14ac:dyDescent="0.4">
      <c r="B11" s="294"/>
      <c r="C11" s="118" t="s">
        <v>73</v>
      </c>
      <c r="H11" s="308"/>
      <c r="I11" s="293"/>
      <c r="J11" s="296"/>
      <c r="O11" s="35"/>
    </row>
    <row r="12" spans="2:15" ht="25.5" thickBot="1" x14ac:dyDescent="0.4">
      <c r="B12" s="292" t="s">
        <v>31</v>
      </c>
      <c r="C12" s="39" t="s">
        <v>74</v>
      </c>
      <c r="H12" s="309"/>
      <c r="I12" s="294"/>
      <c r="J12" s="297"/>
    </row>
    <row r="13" spans="2:15" x14ac:dyDescent="0.35">
      <c r="B13" s="293"/>
      <c r="C13" s="40" t="s">
        <v>75</v>
      </c>
      <c r="H13" s="298" t="s">
        <v>76</v>
      </c>
      <c r="I13" s="292" t="s">
        <v>768</v>
      </c>
      <c r="J13" s="295" t="s">
        <v>77</v>
      </c>
    </row>
    <row r="14" spans="2:15" x14ac:dyDescent="0.35">
      <c r="B14" s="293"/>
      <c r="C14" s="40" t="s">
        <v>78</v>
      </c>
      <c r="H14" s="299"/>
      <c r="I14" s="293"/>
      <c r="J14" s="296"/>
    </row>
    <row r="15" spans="2:15" ht="15" thickBot="1" x14ac:dyDescent="0.4">
      <c r="B15" s="294"/>
      <c r="C15" s="41" t="s">
        <v>79</v>
      </c>
      <c r="H15" s="299"/>
      <c r="I15" s="293"/>
      <c r="J15" s="296"/>
    </row>
    <row r="16" spans="2:15" ht="25" x14ac:dyDescent="0.35">
      <c r="B16" s="292" t="s">
        <v>80</v>
      </c>
      <c r="C16" s="39" t="s">
        <v>81</v>
      </c>
      <c r="H16" s="299"/>
      <c r="I16" s="293"/>
      <c r="J16" s="296"/>
    </row>
    <row r="17" spans="2:10" ht="20.5" customHeight="1" x14ac:dyDescent="0.35">
      <c r="B17" s="293"/>
      <c r="C17" s="40" t="s">
        <v>82</v>
      </c>
      <c r="H17" s="299"/>
      <c r="I17" s="293"/>
      <c r="J17" s="296"/>
    </row>
    <row r="18" spans="2:10" ht="20.149999999999999" customHeight="1" x14ac:dyDescent="0.35">
      <c r="B18" s="293"/>
      <c r="C18" s="40" t="s">
        <v>83</v>
      </c>
      <c r="H18" s="299"/>
      <c r="I18" s="293"/>
      <c r="J18" s="296"/>
    </row>
    <row r="19" spans="2:10" ht="23.5" customHeight="1" thickBot="1" x14ac:dyDescent="0.4">
      <c r="B19" s="294"/>
      <c r="C19" s="41" t="s">
        <v>84</v>
      </c>
      <c r="H19" s="300"/>
      <c r="I19" s="294"/>
      <c r="J19" s="297"/>
    </row>
    <row r="20" spans="2:10" ht="38.5" thickBot="1" x14ac:dyDescent="0.4">
      <c r="B20" s="36" t="s">
        <v>85</v>
      </c>
      <c r="C20" s="38" t="s">
        <v>86</v>
      </c>
      <c r="H20" s="43">
        <v>0</v>
      </c>
      <c r="I20" s="37" t="s">
        <v>87</v>
      </c>
      <c r="J20" s="38" t="s">
        <v>88</v>
      </c>
    </row>
    <row r="21" spans="2:10" ht="38" thickBot="1" x14ac:dyDescent="0.4">
      <c r="B21" s="36" t="s">
        <v>89</v>
      </c>
      <c r="C21" s="38" t="s">
        <v>90</v>
      </c>
      <c r="H21" s="44" t="s">
        <v>91</v>
      </c>
      <c r="I21" s="37" t="s">
        <v>92</v>
      </c>
      <c r="J21" s="38" t="s">
        <v>88</v>
      </c>
    </row>
    <row r="22" spans="2:10" ht="59.15" customHeight="1" thickBot="1" x14ac:dyDescent="0.4">
      <c r="B22" s="36" t="s">
        <v>93</v>
      </c>
      <c r="C22" s="38" t="s">
        <v>94</v>
      </c>
      <c r="H22" s="301" t="s">
        <v>95</v>
      </c>
      <c r="I22" s="292" t="s">
        <v>769</v>
      </c>
      <c r="J22" s="295" t="s">
        <v>96</v>
      </c>
    </row>
    <row r="23" spans="2:10" x14ac:dyDescent="0.35">
      <c r="H23" s="302"/>
      <c r="I23" s="293"/>
      <c r="J23" s="296"/>
    </row>
    <row r="24" spans="2:10" x14ac:dyDescent="0.35">
      <c r="H24" s="302"/>
      <c r="I24" s="293"/>
      <c r="J24" s="296"/>
    </row>
    <row r="25" spans="2:10" x14ac:dyDescent="0.35">
      <c r="H25" s="302"/>
      <c r="I25" s="293"/>
      <c r="J25" s="296"/>
    </row>
    <row r="26" spans="2:10" x14ac:dyDescent="0.35">
      <c r="H26" s="302"/>
      <c r="I26" s="293"/>
      <c r="J26" s="296"/>
    </row>
    <row r="27" spans="2:10" ht="15" thickBot="1" x14ac:dyDescent="0.4">
      <c r="H27" s="303"/>
      <c r="I27" s="294"/>
      <c r="J27" s="297"/>
    </row>
    <row r="28" spans="2:10" x14ac:dyDescent="0.35">
      <c r="H28" s="289" t="s">
        <v>97</v>
      </c>
      <c r="I28" s="292" t="s">
        <v>772</v>
      </c>
      <c r="J28" s="295" t="s">
        <v>98</v>
      </c>
    </row>
    <row r="29" spans="2:10" x14ac:dyDescent="0.35">
      <c r="H29" s="290"/>
      <c r="I29" s="293"/>
      <c r="J29" s="296"/>
    </row>
    <row r="30" spans="2:10" x14ac:dyDescent="0.35">
      <c r="H30" s="290"/>
      <c r="I30" s="293"/>
      <c r="J30" s="296"/>
    </row>
    <row r="31" spans="2:10" x14ac:dyDescent="0.35">
      <c r="H31" s="290"/>
      <c r="I31" s="293"/>
      <c r="J31" s="296"/>
    </row>
    <row r="32" spans="2:10" x14ac:dyDescent="0.35">
      <c r="H32" s="290"/>
      <c r="I32" s="293"/>
      <c r="J32" s="296"/>
    </row>
    <row r="33" spans="8:10" x14ac:dyDescent="0.35">
      <c r="H33" s="290"/>
      <c r="I33" s="293"/>
      <c r="J33" s="296"/>
    </row>
    <row r="34" spans="8:10" ht="27.65" customHeight="1" x14ac:dyDescent="0.35">
      <c r="H34" s="290"/>
      <c r="I34" s="293"/>
      <c r="J34" s="296"/>
    </row>
    <row r="35" spans="8:10" x14ac:dyDescent="0.35">
      <c r="H35" s="290"/>
      <c r="I35" s="293"/>
      <c r="J35" s="296"/>
    </row>
    <row r="36" spans="8:10" ht="26.15" customHeight="1" x14ac:dyDescent="0.35">
      <c r="H36" s="290"/>
      <c r="I36" s="293"/>
      <c r="J36" s="296"/>
    </row>
    <row r="37" spans="8:10" ht="69" customHeight="1" thickBot="1" x14ac:dyDescent="0.4">
      <c r="H37" s="291"/>
      <c r="I37" s="294"/>
      <c r="J37" s="297"/>
    </row>
  </sheetData>
  <sheetProtection algorithmName="SHA-512" hashValue="Ayc81Jk0IND9w8R22KgY2EmVnm+MNVunEFyu8pmg31KOadAGEq2MB/OxgHF5uxnLMpgkeYT7Hn0hR4NmUm1JkQ==" saltValue="Aoo7blh8m0iVFWSHDk/6rg==" spinCount="100000" sheet="1" objects="1" scenarios="1"/>
  <mergeCells count="17">
    <mergeCell ref="B16:B19"/>
    <mergeCell ref="J5:J12"/>
    <mergeCell ref="B3:C3"/>
    <mergeCell ref="I22:I27"/>
    <mergeCell ref="H3:J3"/>
    <mergeCell ref="H5:H12"/>
    <mergeCell ref="I5:I12"/>
    <mergeCell ref="B8:B11"/>
    <mergeCell ref="B12:B15"/>
    <mergeCell ref="H28:H37"/>
    <mergeCell ref="I28:I37"/>
    <mergeCell ref="J28:J37"/>
    <mergeCell ref="J22:J27"/>
    <mergeCell ref="J13:J19"/>
    <mergeCell ref="H13:H19"/>
    <mergeCell ref="I13:I19"/>
    <mergeCell ref="H22:H27"/>
  </mergeCells>
  <pageMargins left="0.7" right="0.7" top="0.75" bottom="0.75" header="0.3" footer="0.3"/>
  <pageSetup orientation="portrait" horizontalDpi="4294967293" verticalDpi="4294967293"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2F268-D718-4522-B149-71AFF4FFEC15}">
  <sheetPr codeName="Sheet144"/>
  <dimension ref="A1:V98"/>
  <sheetViews>
    <sheetView showGridLines="0" zoomScaleNormal="100" workbookViewId="0">
      <selection activeCell="C1" sqref="C1:F1"/>
    </sheetView>
  </sheetViews>
  <sheetFormatPr defaultColWidth="8.54296875" defaultRowHeight="26" x14ac:dyDescent="0.6"/>
  <cols>
    <col min="1" max="1" width="53.26953125" style="126" customWidth="1"/>
    <col min="2" max="2" width="5.81640625" style="126" hidden="1" customWidth="1"/>
    <col min="3" max="3" width="103.81640625" style="126" customWidth="1"/>
    <col min="4" max="4" width="15.453125" style="126" customWidth="1"/>
    <col min="5" max="6" width="20.7265625" style="126" customWidth="1"/>
    <col min="7" max="7" width="20.7265625" style="228" customWidth="1"/>
    <col min="8" max="8" width="20.7265625" style="126" customWidth="1"/>
    <col min="9" max="9" width="21.81640625" style="228" customWidth="1"/>
    <col min="10" max="10" width="20.7265625" style="126" customWidth="1"/>
    <col min="11" max="11" width="56.453125" style="126" customWidth="1"/>
    <col min="12" max="12" width="20.7265625" style="126" customWidth="1"/>
    <col min="13" max="14" width="41.453125" style="126" customWidth="1"/>
    <col min="15" max="15" width="9.453125" style="126" customWidth="1"/>
    <col min="16" max="17" width="8.54296875" style="126" customWidth="1"/>
    <col min="18" max="18" width="20.54296875" style="126" hidden="1" customWidth="1"/>
    <col min="19" max="19" width="12.54296875" style="126" hidden="1" customWidth="1"/>
    <col min="20" max="20" width="21" style="126" hidden="1" customWidth="1"/>
    <col min="21" max="21" width="12.54296875" style="126" hidden="1" customWidth="1"/>
    <col min="22" max="22" width="8.54296875" style="126" hidden="1" customWidth="1"/>
    <col min="23" max="23" width="0" style="126" hidden="1" customWidth="1"/>
    <col min="24" max="16384" width="8.54296875" style="126"/>
  </cols>
  <sheetData>
    <row r="1" spans="1:22" x14ac:dyDescent="0.6">
      <c r="A1" s="125" t="s">
        <v>20</v>
      </c>
      <c r="C1" s="393" t="s">
        <v>541</v>
      </c>
      <c r="D1" s="393"/>
      <c r="E1" s="393"/>
      <c r="F1" s="394"/>
      <c r="G1" s="227"/>
      <c r="I1" s="229"/>
      <c r="J1" s="128"/>
      <c r="K1" s="128"/>
    </row>
    <row r="2" spans="1:22" x14ac:dyDescent="0.6">
      <c r="A2" s="125" t="s">
        <v>21</v>
      </c>
      <c r="B2" s="129"/>
      <c r="C2" s="393" t="s">
        <v>492</v>
      </c>
      <c r="D2" s="393"/>
      <c r="E2" s="393"/>
      <c r="F2" s="394"/>
      <c r="I2" s="230"/>
      <c r="J2" s="130"/>
      <c r="K2" s="130"/>
    </row>
    <row r="3" spans="1:22" ht="71" customHeight="1" x14ac:dyDescent="0.6">
      <c r="A3" s="131" t="s">
        <v>22</v>
      </c>
      <c r="B3" s="132"/>
      <c r="C3" s="393" t="s">
        <v>542</v>
      </c>
      <c r="D3" s="393"/>
      <c r="E3" s="393"/>
      <c r="F3" s="394"/>
      <c r="I3" s="230"/>
      <c r="J3" s="130"/>
      <c r="K3" s="130"/>
    </row>
    <row r="4" spans="1:22" x14ac:dyDescent="0.6">
      <c r="A4" s="131" t="s">
        <v>23</v>
      </c>
      <c r="B4" s="133"/>
      <c r="C4" s="395" t="s">
        <v>459</v>
      </c>
      <c r="D4" s="395"/>
      <c r="E4" s="395"/>
      <c r="F4" s="396"/>
      <c r="I4" s="230"/>
      <c r="J4" s="130"/>
      <c r="K4" s="130"/>
    </row>
    <row r="5" spans="1:22" ht="26.5" thickBot="1" x14ac:dyDescent="0.65"/>
    <row r="6" spans="1:22" x14ac:dyDescent="0.6">
      <c r="A6" s="662" t="s">
        <v>24</v>
      </c>
      <c r="B6" s="663"/>
      <c r="C6" s="663"/>
      <c r="D6" s="180"/>
      <c r="E6" s="664" t="s">
        <v>25</v>
      </c>
      <c r="F6" s="664"/>
      <c r="G6" s="664"/>
      <c r="H6" s="664"/>
      <c r="I6" s="664"/>
      <c r="J6" s="664"/>
      <c r="K6" s="664"/>
      <c r="L6" s="664"/>
      <c r="M6" s="664"/>
      <c r="N6" s="665"/>
      <c r="R6" s="135"/>
      <c r="S6" s="135"/>
      <c r="T6" s="135"/>
      <c r="U6" s="135"/>
    </row>
    <row r="7" spans="1:22" ht="156.5" thickBot="1" x14ac:dyDescent="0.65">
      <c r="A7" s="181" t="s">
        <v>253</v>
      </c>
      <c r="B7" s="136" t="s">
        <v>27</v>
      </c>
      <c r="C7" s="136" t="s">
        <v>254</v>
      </c>
      <c r="D7" s="136" t="s">
        <v>255</v>
      </c>
      <c r="E7" s="137" t="s">
        <v>30</v>
      </c>
      <c r="F7" s="137" t="s">
        <v>31</v>
      </c>
      <c r="G7" s="226" t="s">
        <v>32</v>
      </c>
      <c r="H7" s="137" t="s">
        <v>33</v>
      </c>
      <c r="I7" s="226" t="s">
        <v>34</v>
      </c>
      <c r="J7" s="137" t="s">
        <v>35</v>
      </c>
      <c r="K7" s="137" t="s">
        <v>36</v>
      </c>
      <c r="L7" s="137" t="s">
        <v>37</v>
      </c>
      <c r="M7" s="137" t="s">
        <v>38</v>
      </c>
      <c r="N7" s="175"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364</v>
      </c>
      <c r="F8" s="493" t="s">
        <v>370</v>
      </c>
      <c r="G8" s="505" t="s">
        <v>427</v>
      </c>
      <c r="H8" s="493" t="s">
        <v>429</v>
      </c>
      <c r="I8" s="593" t="s">
        <v>368</v>
      </c>
      <c r="J8" s="475" t="s">
        <v>119</v>
      </c>
      <c r="K8" s="499" t="s">
        <v>543</v>
      </c>
      <c r="L8" s="475" t="s">
        <v>189</v>
      </c>
      <c r="M8" s="475"/>
      <c r="N8" s="66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76"/>
      <c r="N9" s="468"/>
      <c r="R9" s="141"/>
      <c r="S9" s="141"/>
      <c r="T9" s="141"/>
      <c r="U9" s="139"/>
    </row>
    <row r="10" spans="1:22" x14ac:dyDescent="0.6">
      <c r="A10" s="470"/>
      <c r="B10" s="503"/>
      <c r="C10" s="142" t="s">
        <v>259</v>
      </c>
      <c r="D10" s="142" t="s">
        <v>189</v>
      </c>
      <c r="E10" s="494"/>
      <c r="F10" s="494"/>
      <c r="G10" s="506"/>
      <c r="H10" s="494"/>
      <c r="I10" s="594"/>
      <c r="J10" s="476"/>
      <c r="K10" s="489"/>
      <c r="L10" s="476"/>
      <c r="M10" s="476"/>
      <c r="N10" s="468"/>
      <c r="R10" s="141"/>
      <c r="S10" s="141"/>
      <c r="T10" s="141"/>
    </row>
    <row r="11" spans="1:22" ht="52" x14ac:dyDescent="0.6">
      <c r="A11" s="470"/>
      <c r="B11" s="503"/>
      <c r="C11" s="142" t="s">
        <v>260</v>
      </c>
      <c r="D11" s="142" t="s">
        <v>189</v>
      </c>
      <c r="E11" s="494"/>
      <c r="F11" s="494"/>
      <c r="G11" s="506"/>
      <c r="H11" s="494"/>
      <c r="I11" s="594"/>
      <c r="J11" s="476"/>
      <c r="K11" s="489"/>
      <c r="L11" s="476"/>
      <c r="M11" s="476"/>
      <c r="N11" s="468"/>
      <c r="R11" s="141"/>
      <c r="S11" s="141"/>
      <c r="T11" s="141"/>
    </row>
    <row r="12" spans="1:22" ht="52" x14ac:dyDescent="0.6">
      <c r="A12" s="470"/>
      <c r="B12" s="503"/>
      <c r="C12" s="142" t="s">
        <v>261</v>
      </c>
      <c r="D12" s="142" t="s">
        <v>189</v>
      </c>
      <c r="E12" s="494"/>
      <c r="F12" s="494"/>
      <c r="G12" s="506"/>
      <c r="H12" s="494"/>
      <c r="I12" s="594"/>
      <c r="J12" s="476"/>
      <c r="K12" s="489"/>
      <c r="L12" s="476"/>
      <c r="M12" s="476"/>
      <c r="N12" s="468"/>
      <c r="R12" s="141"/>
      <c r="S12" s="141"/>
      <c r="T12" s="141"/>
    </row>
    <row r="13" spans="1:22" x14ac:dyDescent="0.6">
      <c r="A13" s="470"/>
      <c r="B13" s="503"/>
      <c r="C13" s="142" t="s">
        <v>262</v>
      </c>
      <c r="D13" s="142" t="s">
        <v>189</v>
      </c>
      <c r="E13" s="494"/>
      <c r="F13" s="494"/>
      <c r="G13" s="506"/>
      <c r="H13" s="494"/>
      <c r="I13" s="594"/>
      <c r="J13" s="476"/>
      <c r="K13" s="489"/>
      <c r="L13" s="476"/>
      <c r="M13" s="476"/>
      <c r="N13" s="468"/>
      <c r="R13" s="141"/>
      <c r="S13" s="141"/>
      <c r="T13" s="141"/>
    </row>
    <row r="14" spans="1:22" ht="78" x14ac:dyDescent="0.6">
      <c r="A14" s="470"/>
      <c r="B14" s="503"/>
      <c r="C14" s="142" t="s">
        <v>263</v>
      </c>
      <c r="D14" s="142" t="s">
        <v>189</v>
      </c>
      <c r="E14" s="494"/>
      <c r="F14" s="494"/>
      <c r="G14" s="506"/>
      <c r="H14" s="494"/>
      <c r="I14" s="594"/>
      <c r="J14" s="476"/>
      <c r="K14" s="489"/>
      <c r="L14" s="476"/>
      <c r="M14" s="476"/>
      <c r="N14" s="468"/>
      <c r="R14" s="141"/>
      <c r="S14" s="141"/>
      <c r="T14" s="141"/>
    </row>
    <row r="15" spans="1:22" ht="52" x14ac:dyDescent="0.6">
      <c r="A15" s="470"/>
      <c r="B15" s="503"/>
      <c r="C15" s="142" t="s">
        <v>264</v>
      </c>
      <c r="D15" s="142" t="s">
        <v>189</v>
      </c>
      <c r="E15" s="494"/>
      <c r="F15" s="494"/>
      <c r="G15" s="506"/>
      <c r="H15" s="494"/>
      <c r="I15" s="594"/>
      <c r="J15" s="476"/>
      <c r="K15" s="489"/>
      <c r="L15" s="476"/>
      <c r="M15" s="476"/>
      <c r="N15" s="468"/>
      <c r="R15" s="141"/>
      <c r="S15" s="141"/>
      <c r="T15" s="141"/>
    </row>
    <row r="16" spans="1:22" ht="78" x14ac:dyDescent="0.6">
      <c r="A16" s="470"/>
      <c r="B16" s="503"/>
      <c r="C16" s="142" t="s">
        <v>265</v>
      </c>
      <c r="D16" s="142" t="s">
        <v>189</v>
      </c>
      <c r="E16" s="494"/>
      <c r="F16" s="494"/>
      <c r="G16" s="506"/>
      <c r="H16" s="494"/>
      <c r="I16" s="594"/>
      <c r="J16" s="476"/>
      <c r="K16" s="489"/>
      <c r="L16" s="476"/>
      <c r="M16" s="476"/>
      <c r="N16" s="468"/>
      <c r="R16" s="141"/>
      <c r="S16" s="141"/>
      <c r="T16" s="141"/>
    </row>
    <row r="17" spans="1:22" ht="52.5" thickBot="1" x14ac:dyDescent="0.65">
      <c r="A17" s="517"/>
      <c r="B17" s="618"/>
      <c r="C17" s="165" t="s">
        <v>266</v>
      </c>
      <c r="D17" s="165" t="s">
        <v>189</v>
      </c>
      <c r="E17" s="619"/>
      <c r="F17" s="619"/>
      <c r="G17" s="620"/>
      <c r="H17" s="619"/>
      <c r="I17" s="621"/>
      <c r="J17" s="483"/>
      <c r="K17" s="490"/>
      <c r="L17" s="483"/>
      <c r="M17" s="483"/>
      <c r="N17" s="669"/>
      <c r="R17" s="141"/>
      <c r="S17" s="141"/>
      <c r="T17" s="141"/>
    </row>
    <row r="18" spans="1:22" ht="139.5" customHeight="1" x14ac:dyDescent="0.6">
      <c r="A18" s="511" t="s">
        <v>267</v>
      </c>
      <c r="B18" s="472" t="s">
        <v>102</v>
      </c>
      <c r="C18" s="140" t="s">
        <v>268</v>
      </c>
      <c r="D18" s="140" t="s">
        <v>189</v>
      </c>
      <c r="E18" s="475" t="s">
        <v>88</v>
      </c>
      <c r="F18" s="475" t="s">
        <v>88</v>
      </c>
      <c r="G18" s="477" t="s">
        <v>88</v>
      </c>
      <c r="H18" s="475" t="s">
        <v>88</v>
      </c>
      <c r="I18" s="477" t="s">
        <v>88</v>
      </c>
      <c r="J18" s="475" t="s">
        <v>120</v>
      </c>
      <c r="K18" s="499" t="s">
        <v>494</v>
      </c>
      <c r="L18" s="475" t="s">
        <v>189</v>
      </c>
      <c r="M18" s="475"/>
      <c r="N18" s="416"/>
      <c r="R18" s="141" t="str">
        <f>IF(OR(J18='Drop downs'!$G$7,J18='Drop downs'!$G$5), B18&amp;": "&amp;K18&amp;CHAR(10),"")</f>
        <v/>
      </c>
      <c r="S18" s="141" t="str">
        <f>IF(J18='Drop downs'!$G$2,B18&amp;": "&amp;K18&amp;"
"," ")</f>
        <v xml:space="preserve"> </v>
      </c>
      <c r="T18" s="141" t="str">
        <f>IF(E18='Drop downs'!$B$6,B18&amp;": "&amp;K18&amp;"","")</f>
        <v/>
      </c>
      <c r="U18" s="126" t="str">
        <f>IF(M18&gt;0,B18&amp;":"&amp;M18&amp;"
","")</f>
        <v/>
      </c>
      <c r="V18" s="126" t="str">
        <f>IF(N18&gt;0,B18&amp;":"&amp;N18&amp;"
","")</f>
        <v/>
      </c>
    </row>
    <row r="19" spans="1:22" ht="153.75" customHeight="1" thickBot="1" x14ac:dyDescent="0.65">
      <c r="A19" s="528"/>
      <c r="B19" s="474"/>
      <c r="C19" s="165" t="s">
        <v>269</v>
      </c>
      <c r="D19" s="165" t="s">
        <v>189</v>
      </c>
      <c r="E19" s="483"/>
      <c r="F19" s="483"/>
      <c r="G19" s="519"/>
      <c r="H19" s="483"/>
      <c r="I19" s="519"/>
      <c r="J19" s="483"/>
      <c r="K19" s="490"/>
      <c r="L19" s="483"/>
      <c r="M19" s="483"/>
      <c r="N19" s="569"/>
      <c r="R19" s="141"/>
      <c r="S19" s="141"/>
      <c r="T19" s="141"/>
    </row>
    <row r="20" spans="1:22" ht="156" x14ac:dyDescent="0.6">
      <c r="A20" s="469" t="s">
        <v>270</v>
      </c>
      <c r="B20" s="472" t="s">
        <v>103</v>
      </c>
      <c r="C20" s="144" t="s">
        <v>271</v>
      </c>
      <c r="D20" s="140" t="s">
        <v>185</v>
      </c>
      <c r="E20" s="475" t="s">
        <v>353</v>
      </c>
      <c r="F20" s="475" t="s">
        <v>370</v>
      </c>
      <c r="G20" s="477" t="s">
        <v>427</v>
      </c>
      <c r="H20" s="475" t="s">
        <v>429</v>
      </c>
      <c r="I20" s="573" t="s">
        <v>368</v>
      </c>
      <c r="J20" s="475" t="s">
        <v>119</v>
      </c>
      <c r="K20" s="499" t="s">
        <v>544</v>
      </c>
      <c r="L20" s="475" t="s">
        <v>189</v>
      </c>
      <c r="M20" s="475"/>
      <c r="N20" s="416"/>
      <c r="R20" s="141" t="str">
        <f>IF(OR(J20='Drop downs'!$G$7,J20='Drop downs'!$G$5), B20&amp;": "&amp;K20&amp;CHAR(10),"")</f>
        <v/>
      </c>
      <c r="S20" s="141" t="str">
        <f>IF(J20='Drop downs'!$G$2,B20&amp;": "&amp;K20&amp;"
"," ")</f>
        <v xml:space="preserve"> </v>
      </c>
      <c r="T20" s="141" t="str">
        <f>IF(E20='Drop downs'!$B$6,B20&amp;": "&amp;K20&amp;"","")</f>
        <v/>
      </c>
      <c r="U20" s="126" t="str">
        <f>IF(M20&gt;0,B20&amp;":"&amp;M20&amp;"
","")</f>
        <v/>
      </c>
      <c r="V20" s="126" t="str">
        <f>IF(N20&gt;0,B20&amp;":"&amp;N20&amp;"
","")</f>
        <v/>
      </c>
    </row>
    <row r="21" spans="1:22" ht="52" x14ac:dyDescent="0.6">
      <c r="A21" s="470"/>
      <c r="B21" s="473"/>
      <c r="C21" s="145" t="s">
        <v>272</v>
      </c>
      <c r="D21" s="142" t="s">
        <v>189</v>
      </c>
      <c r="E21" s="476"/>
      <c r="F21" s="476"/>
      <c r="G21" s="478"/>
      <c r="H21" s="476"/>
      <c r="I21" s="571"/>
      <c r="J21" s="476"/>
      <c r="K21" s="489"/>
      <c r="L21" s="476"/>
      <c r="M21" s="476"/>
      <c r="N21" s="568"/>
      <c r="R21" s="141"/>
      <c r="S21" s="141"/>
      <c r="T21" s="141"/>
    </row>
    <row r="22" spans="1:22" ht="52" x14ac:dyDescent="0.6">
      <c r="A22" s="470"/>
      <c r="B22" s="473"/>
      <c r="C22" s="145" t="s">
        <v>273</v>
      </c>
      <c r="D22" s="142" t="s">
        <v>189</v>
      </c>
      <c r="E22" s="476"/>
      <c r="F22" s="476"/>
      <c r="G22" s="478"/>
      <c r="H22" s="476"/>
      <c r="I22" s="571"/>
      <c r="J22" s="476"/>
      <c r="K22" s="489"/>
      <c r="L22" s="476"/>
      <c r="M22" s="476"/>
      <c r="N22" s="568"/>
      <c r="R22" s="141"/>
      <c r="S22" s="141"/>
      <c r="T22" s="141"/>
    </row>
    <row r="23" spans="1:22" ht="52" x14ac:dyDescent="0.6">
      <c r="A23" s="470"/>
      <c r="B23" s="473"/>
      <c r="C23" s="145" t="s">
        <v>274</v>
      </c>
      <c r="D23" s="142" t="s">
        <v>189</v>
      </c>
      <c r="E23" s="476"/>
      <c r="F23" s="476"/>
      <c r="G23" s="478"/>
      <c r="H23" s="476"/>
      <c r="I23" s="571"/>
      <c r="J23" s="476"/>
      <c r="K23" s="489"/>
      <c r="L23" s="476"/>
      <c r="M23" s="476"/>
      <c r="N23" s="568"/>
      <c r="R23" s="141"/>
      <c r="S23" s="141"/>
      <c r="T23" s="141"/>
    </row>
    <row r="24" spans="1:22" ht="52" x14ac:dyDescent="0.6">
      <c r="A24" s="470"/>
      <c r="B24" s="473"/>
      <c r="C24" s="145" t="s">
        <v>275</v>
      </c>
      <c r="D24" s="142" t="s">
        <v>189</v>
      </c>
      <c r="E24" s="476"/>
      <c r="F24" s="476"/>
      <c r="G24" s="478"/>
      <c r="H24" s="476"/>
      <c r="I24" s="571"/>
      <c r="J24" s="476"/>
      <c r="K24" s="489"/>
      <c r="L24" s="476"/>
      <c r="M24" s="476"/>
      <c r="N24" s="568"/>
      <c r="R24" s="141"/>
      <c r="S24" s="141"/>
      <c r="T24" s="141"/>
    </row>
    <row r="25" spans="1:22" ht="104" x14ac:dyDescent="0.6">
      <c r="A25" s="470"/>
      <c r="B25" s="473"/>
      <c r="C25" s="145" t="s">
        <v>276</v>
      </c>
      <c r="D25" s="142" t="s">
        <v>189</v>
      </c>
      <c r="E25" s="476"/>
      <c r="F25" s="476"/>
      <c r="G25" s="478"/>
      <c r="H25" s="476"/>
      <c r="I25" s="571"/>
      <c r="J25" s="476"/>
      <c r="K25" s="489"/>
      <c r="L25" s="476"/>
      <c r="M25" s="476"/>
      <c r="N25" s="568"/>
      <c r="R25" s="141"/>
      <c r="S25" s="141"/>
      <c r="T25" s="141"/>
    </row>
    <row r="26" spans="1:22" ht="52" x14ac:dyDescent="0.6">
      <c r="A26" s="470"/>
      <c r="B26" s="473"/>
      <c r="C26" s="145" t="s">
        <v>277</v>
      </c>
      <c r="D26" s="142" t="s">
        <v>189</v>
      </c>
      <c r="E26" s="476"/>
      <c r="F26" s="476"/>
      <c r="G26" s="478"/>
      <c r="H26" s="476"/>
      <c r="I26" s="571"/>
      <c r="J26" s="476"/>
      <c r="K26" s="489"/>
      <c r="L26" s="476"/>
      <c r="M26" s="476"/>
      <c r="N26" s="568"/>
      <c r="R26" s="141"/>
      <c r="S26" s="141"/>
      <c r="T26" s="141"/>
    </row>
    <row r="27" spans="1:22" ht="78.5" thickBot="1" x14ac:dyDescent="0.65">
      <c r="A27" s="517"/>
      <c r="B27" s="474"/>
      <c r="C27" s="151" t="s">
        <v>278</v>
      </c>
      <c r="D27" s="165" t="s">
        <v>189</v>
      </c>
      <c r="E27" s="483"/>
      <c r="F27" s="483"/>
      <c r="G27" s="519"/>
      <c r="H27" s="483"/>
      <c r="I27" s="572"/>
      <c r="J27" s="483"/>
      <c r="K27" s="490"/>
      <c r="L27" s="483"/>
      <c r="M27" s="483"/>
      <c r="N27" s="569"/>
      <c r="R27" s="141"/>
      <c r="S27" s="141"/>
      <c r="T27" s="141"/>
    </row>
    <row r="28" spans="1:22" ht="78" x14ac:dyDescent="0.6">
      <c r="A28" s="469" t="s">
        <v>279</v>
      </c>
      <c r="B28" s="472" t="s">
        <v>104</v>
      </c>
      <c r="C28" s="147" t="s">
        <v>280</v>
      </c>
      <c r="D28" s="144" t="s">
        <v>185</v>
      </c>
      <c r="E28" s="475" t="s">
        <v>353</v>
      </c>
      <c r="F28" s="475" t="s">
        <v>370</v>
      </c>
      <c r="G28" s="477" t="s">
        <v>427</v>
      </c>
      <c r="H28" s="475" t="s">
        <v>429</v>
      </c>
      <c r="I28" s="573" t="s">
        <v>368</v>
      </c>
      <c r="J28" s="475" t="s">
        <v>119</v>
      </c>
      <c r="K28" s="499" t="s">
        <v>775</v>
      </c>
      <c r="L28" s="475" t="s">
        <v>189</v>
      </c>
      <c r="M28" s="499"/>
      <c r="N28" s="439" t="s">
        <v>545</v>
      </c>
      <c r="R28" s="141" t="str">
        <f>IF(OR(J28='Drop downs'!$G$7,J28='Drop downs'!$G$5), B28&amp;": "&amp;K28&amp;CHAR(10),"")</f>
        <v/>
      </c>
      <c r="S28" s="141" t="str">
        <f>IF(J28='Drop downs'!$G$2,B28&amp;": "&amp;K28&amp;"
"," ")</f>
        <v xml:space="preserve"> </v>
      </c>
      <c r="T28" s="141" t="str">
        <f>IF(E28='Drop downs'!$B$6,B28&amp;": "&amp;K28&amp;"","")</f>
        <v/>
      </c>
      <c r="U28" s="126" t="str">
        <f>IF(M28&gt;0,B28&amp;":"&amp;M28&amp;"
","")</f>
        <v/>
      </c>
      <c r="V28" s="126" t="str">
        <f>IF(N28&gt;0,B28&amp;":"&amp;N28&amp;"
","")</f>
        <v xml:space="preserve">IIA4:Include the provision of amenity space as a requirement of the policy and cross reference to policy GI2 Open Space.
</v>
      </c>
    </row>
    <row r="29" spans="1:22" ht="78" x14ac:dyDescent="0.6">
      <c r="A29" s="470"/>
      <c r="B29" s="473"/>
      <c r="C29" s="148" t="s">
        <v>281</v>
      </c>
      <c r="D29" s="145" t="s">
        <v>185</v>
      </c>
      <c r="E29" s="476"/>
      <c r="F29" s="476"/>
      <c r="G29" s="478"/>
      <c r="H29" s="476"/>
      <c r="I29" s="571"/>
      <c r="J29" s="476"/>
      <c r="K29" s="489"/>
      <c r="L29" s="476"/>
      <c r="M29" s="489"/>
      <c r="N29" s="566"/>
      <c r="R29" s="141"/>
      <c r="S29" s="141"/>
      <c r="T29" s="141"/>
    </row>
    <row r="30" spans="1:22" ht="52" x14ac:dyDescent="0.6">
      <c r="A30" s="470"/>
      <c r="B30" s="473"/>
      <c r="C30" s="148" t="s">
        <v>282</v>
      </c>
      <c r="D30" s="145" t="s">
        <v>185</v>
      </c>
      <c r="E30" s="476"/>
      <c r="F30" s="476"/>
      <c r="G30" s="478"/>
      <c r="H30" s="476"/>
      <c r="I30" s="571"/>
      <c r="J30" s="476"/>
      <c r="K30" s="489"/>
      <c r="L30" s="476"/>
      <c r="M30" s="489"/>
      <c r="N30" s="566"/>
      <c r="R30" s="141"/>
      <c r="S30" s="141"/>
      <c r="T30" s="141"/>
    </row>
    <row r="31" spans="1:22" ht="52" x14ac:dyDescent="0.6">
      <c r="A31" s="470"/>
      <c r="B31" s="473"/>
      <c r="C31" s="148" t="s">
        <v>283</v>
      </c>
      <c r="D31" s="145" t="s">
        <v>185</v>
      </c>
      <c r="E31" s="476"/>
      <c r="F31" s="476"/>
      <c r="G31" s="478"/>
      <c r="H31" s="476"/>
      <c r="I31" s="571"/>
      <c r="J31" s="476"/>
      <c r="K31" s="489"/>
      <c r="L31" s="476"/>
      <c r="M31" s="489"/>
      <c r="N31" s="566"/>
      <c r="R31" s="141"/>
      <c r="S31" s="141"/>
      <c r="T31" s="141"/>
    </row>
    <row r="32" spans="1:22" ht="52" x14ac:dyDescent="0.6">
      <c r="A32" s="470"/>
      <c r="B32" s="473"/>
      <c r="C32" s="148" t="s">
        <v>284</v>
      </c>
      <c r="D32" s="145" t="s">
        <v>185</v>
      </c>
      <c r="E32" s="476"/>
      <c r="F32" s="476"/>
      <c r="G32" s="478"/>
      <c r="H32" s="476"/>
      <c r="I32" s="571"/>
      <c r="J32" s="476"/>
      <c r="K32" s="489"/>
      <c r="L32" s="476"/>
      <c r="M32" s="489"/>
      <c r="N32" s="566"/>
      <c r="R32" s="141"/>
      <c r="S32" s="141"/>
      <c r="T32" s="141"/>
    </row>
    <row r="33" spans="1:22" x14ac:dyDescent="0.6">
      <c r="A33" s="470"/>
      <c r="B33" s="473"/>
      <c r="C33" s="148" t="s">
        <v>285</v>
      </c>
      <c r="D33" s="145" t="s">
        <v>189</v>
      </c>
      <c r="E33" s="476"/>
      <c r="F33" s="476"/>
      <c r="G33" s="478"/>
      <c r="H33" s="476"/>
      <c r="I33" s="571"/>
      <c r="J33" s="476"/>
      <c r="K33" s="489"/>
      <c r="L33" s="476"/>
      <c r="M33" s="489"/>
      <c r="N33" s="566"/>
      <c r="R33" s="141"/>
      <c r="S33" s="141"/>
      <c r="T33" s="141"/>
    </row>
    <row r="34" spans="1:22" ht="52" x14ac:dyDescent="0.6">
      <c r="A34" s="470"/>
      <c r="B34" s="473"/>
      <c r="C34" s="148" t="s">
        <v>286</v>
      </c>
      <c r="D34" s="145" t="s">
        <v>189</v>
      </c>
      <c r="E34" s="476"/>
      <c r="F34" s="476"/>
      <c r="G34" s="478"/>
      <c r="H34" s="476"/>
      <c r="I34" s="571"/>
      <c r="J34" s="476"/>
      <c r="K34" s="489"/>
      <c r="L34" s="476"/>
      <c r="M34" s="489"/>
      <c r="N34" s="566"/>
      <c r="R34" s="141"/>
      <c r="S34" s="141"/>
      <c r="T34" s="141"/>
    </row>
    <row r="35" spans="1:22" ht="52.5" thickBot="1" x14ac:dyDescent="0.65">
      <c r="A35" s="517"/>
      <c r="B35" s="474"/>
      <c r="C35" s="149" t="s">
        <v>287</v>
      </c>
      <c r="D35" s="151" t="s">
        <v>185</v>
      </c>
      <c r="E35" s="483"/>
      <c r="F35" s="483"/>
      <c r="G35" s="519"/>
      <c r="H35" s="483"/>
      <c r="I35" s="572"/>
      <c r="J35" s="483"/>
      <c r="K35" s="490"/>
      <c r="L35" s="483"/>
      <c r="M35" s="490"/>
      <c r="N35" s="567"/>
      <c r="R35" s="141"/>
      <c r="S35" s="141"/>
      <c r="T35" s="141"/>
    </row>
    <row r="36" spans="1:22" ht="52" x14ac:dyDescent="0.6">
      <c r="A36" s="469" t="s">
        <v>288</v>
      </c>
      <c r="B36" s="472" t="s">
        <v>105</v>
      </c>
      <c r="C36" s="144" t="s">
        <v>289</v>
      </c>
      <c r="D36" s="144" t="s">
        <v>189</v>
      </c>
      <c r="E36" s="475" t="s">
        <v>353</v>
      </c>
      <c r="F36" s="475" t="s">
        <v>370</v>
      </c>
      <c r="G36" s="477" t="s">
        <v>427</v>
      </c>
      <c r="H36" s="475" t="s">
        <v>429</v>
      </c>
      <c r="I36" s="573" t="s">
        <v>368</v>
      </c>
      <c r="J36" s="475" t="s">
        <v>119</v>
      </c>
      <c r="K36" s="499" t="s">
        <v>780</v>
      </c>
      <c r="L36" s="475" t="s">
        <v>189</v>
      </c>
      <c r="M36" s="499"/>
      <c r="N36" s="439"/>
      <c r="R36" s="141" t="str">
        <f>IF(OR(J36='Drop downs'!$G$7,J36='Drop downs'!$G$5), B36&amp;": "&amp;K36&amp;CHAR(10),"")</f>
        <v/>
      </c>
      <c r="S36" s="141" t="str">
        <f>IF(J36='Drop downs'!$G$2,B36&amp;": "&amp;K36&amp;"
"," ")</f>
        <v xml:space="preserve"> </v>
      </c>
      <c r="T36" s="141" t="str">
        <f>IF(E36='Drop downs'!$B$6,B36&amp;": "&amp;K36&amp;"","")</f>
        <v/>
      </c>
      <c r="U36" s="126" t="str">
        <f>IF(M36&gt;0,B36&amp;":"&amp;M36&amp;"
","")</f>
        <v/>
      </c>
      <c r="V36" s="126" t="str">
        <f>IF(N36&gt;0,B36&amp;":"&amp;N36&amp;"
","")</f>
        <v/>
      </c>
    </row>
    <row r="37" spans="1:22" ht="52" x14ac:dyDescent="0.6">
      <c r="A37" s="470"/>
      <c r="B37" s="473"/>
      <c r="C37" s="145" t="s">
        <v>290</v>
      </c>
      <c r="D37" s="145" t="s">
        <v>189</v>
      </c>
      <c r="E37" s="476"/>
      <c r="F37" s="476"/>
      <c r="G37" s="478"/>
      <c r="H37" s="476"/>
      <c r="I37" s="571"/>
      <c r="J37" s="476"/>
      <c r="K37" s="489"/>
      <c r="L37" s="476"/>
      <c r="M37" s="489"/>
      <c r="N37" s="566"/>
      <c r="R37" s="141"/>
      <c r="S37" s="141"/>
      <c r="T37" s="141"/>
    </row>
    <row r="38" spans="1:22" ht="52" x14ac:dyDescent="0.6">
      <c r="A38" s="470"/>
      <c r="B38" s="473"/>
      <c r="C38" s="145" t="s">
        <v>291</v>
      </c>
      <c r="D38" s="145" t="s">
        <v>185</v>
      </c>
      <c r="E38" s="476"/>
      <c r="F38" s="476"/>
      <c r="G38" s="478"/>
      <c r="H38" s="476"/>
      <c r="I38" s="571"/>
      <c r="J38" s="476"/>
      <c r="K38" s="489"/>
      <c r="L38" s="476"/>
      <c r="M38" s="489"/>
      <c r="N38" s="566"/>
      <c r="R38" s="141"/>
      <c r="S38" s="141"/>
      <c r="T38" s="141"/>
    </row>
    <row r="39" spans="1:22" ht="78" x14ac:dyDescent="0.6">
      <c r="A39" s="470"/>
      <c r="B39" s="473"/>
      <c r="C39" s="145" t="s">
        <v>292</v>
      </c>
      <c r="D39" s="145" t="s">
        <v>189</v>
      </c>
      <c r="E39" s="476"/>
      <c r="F39" s="476"/>
      <c r="G39" s="478"/>
      <c r="H39" s="476"/>
      <c r="I39" s="571"/>
      <c r="J39" s="476"/>
      <c r="K39" s="489"/>
      <c r="L39" s="476"/>
      <c r="M39" s="489"/>
      <c r="N39" s="566"/>
      <c r="R39" s="141"/>
      <c r="S39" s="141"/>
      <c r="T39" s="141"/>
    </row>
    <row r="40" spans="1:22" ht="161.25" customHeight="1" x14ac:dyDescent="0.6">
      <c r="A40" s="470"/>
      <c r="B40" s="473"/>
      <c r="C40" s="145" t="s">
        <v>293</v>
      </c>
      <c r="D40" s="145" t="s">
        <v>189</v>
      </c>
      <c r="E40" s="476"/>
      <c r="F40" s="476"/>
      <c r="G40" s="478"/>
      <c r="H40" s="476"/>
      <c r="I40" s="571"/>
      <c r="J40" s="476"/>
      <c r="K40" s="489"/>
      <c r="L40" s="476"/>
      <c r="M40" s="489"/>
      <c r="N40" s="566"/>
      <c r="R40" s="141"/>
      <c r="S40" s="141"/>
      <c r="T40" s="141"/>
    </row>
    <row r="41" spans="1:22" ht="52.5" thickBot="1" x14ac:dyDescent="0.65">
      <c r="A41" s="517"/>
      <c r="B41" s="474"/>
      <c r="C41" s="151" t="s">
        <v>294</v>
      </c>
      <c r="D41" s="151" t="s">
        <v>185</v>
      </c>
      <c r="E41" s="483"/>
      <c r="F41" s="483"/>
      <c r="G41" s="519"/>
      <c r="H41" s="483"/>
      <c r="I41" s="572"/>
      <c r="J41" s="483"/>
      <c r="K41" s="490"/>
      <c r="L41" s="483"/>
      <c r="M41" s="490"/>
      <c r="N41" s="567"/>
      <c r="R41" s="141"/>
      <c r="S41" s="141"/>
      <c r="T41" s="141"/>
    </row>
    <row r="42" spans="1:22" ht="78" x14ac:dyDescent="0.6">
      <c r="A42" s="469" t="s">
        <v>295</v>
      </c>
      <c r="B42" s="472" t="s">
        <v>106</v>
      </c>
      <c r="C42" s="144" t="s">
        <v>296</v>
      </c>
      <c r="D42" s="144" t="s">
        <v>185</v>
      </c>
      <c r="E42" s="475" t="s">
        <v>353</v>
      </c>
      <c r="F42" s="475" t="s">
        <v>370</v>
      </c>
      <c r="G42" s="477" t="s">
        <v>427</v>
      </c>
      <c r="H42" s="475" t="s">
        <v>429</v>
      </c>
      <c r="I42" s="573" t="s">
        <v>368</v>
      </c>
      <c r="J42" s="475" t="s">
        <v>119</v>
      </c>
      <c r="K42" s="499" t="s">
        <v>546</v>
      </c>
      <c r="L42" s="475" t="s">
        <v>189</v>
      </c>
      <c r="M42" s="499"/>
      <c r="N42" s="439"/>
      <c r="R42" s="141" t="str">
        <f>IF(OR(J42='Drop downs'!$G$7,J42='Drop downs'!$G$5), B42&amp;": "&amp;K42&amp;CHAR(10),"")</f>
        <v/>
      </c>
      <c r="S42" s="141" t="str">
        <f>IF(J42='Drop downs'!$G$2,B42&amp;": "&amp;K42&amp;"
"," ")</f>
        <v xml:space="preserve"> </v>
      </c>
      <c r="T42" s="141" t="str">
        <f>IF(E42='Drop downs'!$B$6,B42&amp;": "&amp;K42&amp;"","")</f>
        <v/>
      </c>
      <c r="U42" s="126" t="str">
        <f>IF(M42&gt;0,B42&amp;":"&amp;M42&amp;"
","")</f>
        <v/>
      </c>
      <c r="V42" s="126" t="str">
        <f>IF(N42&gt;0,B42&amp;":"&amp;N42&amp;"
","")</f>
        <v/>
      </c>
    </row>
    <row r="43" spans="1:22" ht="52" x14ac:dyDescent="0.6">
      <c r="A43" s="470"/>
      <c r="B43" s="473"/>
      <c r="C43" s="145" t="s">
        <v>297</v>
      </c>
      <c r="D43" s="145" t="s">
        <v>185</v>
      </c>
      <c r="E43" s="476"/>
      <c r="F43" s="476"/>
      <c r="G43" s="478"/>
      <c r="H43" s="476"/>
      <c r="I43" s="571"/>
      <c r="J43" s="476"/>
      <c r="K43" s="489"/>
      <c r="L43" s="476"/>
      <c r="M43" s="489"/>
      <c r="N43" s="566"/>
      <c r="R43" s="141"/>
      <c r="S43" s="141"/>
      <c r="T43" s="141"/>
    </row>
    <row r="44" spans="1:22" ht="52" x14ac:dyDescent="0.6">
      <c r="A44" s="470"/>
      <c r="B44" s="473"/>
      <c r="C44" s="145" t="s">
        <v>298</v>
      </c>
      <c r="D44" s="145" t="s">
        <v>189</v>
      </c>
      <c r="E44" s="476"/>
      <c r="F44" s="476"/>
      <c r="G44" s="478"/>
      <c r="H44" s="476"/>
      <c r="I44" s="571"/>
      <c r="J44" s="476"/>
      <c r="K44" s="489"/>
      <c r="L44" s="476"/>
      <c r="M44" s="489"/>
      <c r="N44" s="566"/>
      <c r="R44" s="141"/>
      <c r="S44" s="141"/>
      <c r="T44" s="141"/>
    </row>
    <row r="45" spans="1:22" ht="52" x14ac:dyDescent="0.6">
      <c r="A45" s="470"/>
      <c r="B45" s="473"/>
      <c r="C45" s="145" t="s">
        <v>299</v>
      </c>
      <c r="D45" s="145" t="s">
        <v>189</v>
      </c>
      <c r="E45" s="476"/>
      <c r="F45" s="476"/>
      <c r="G45" s="478"/>
      <c r="H45" s="476"/>
      <c r="I45" s="571"/>
      <c r="J45" s="476"/>
      <c r="K45" s="489"/>
      <c r="L45" s="476"/>
      <c r="M45" s="489"/>
      <c r="N45" s="566"/>
      <c r="R45" s="141"/>
      <c r="S45" s="141"/>
      <c r="T45" s="141"/>
    </row>
    <row r="46" spans="1:22" ht="78.5" thickBot="1" x14ac:dyDescent="0.65">
      <c r="A46" s="517"/>
      <c r="B46" s="474"/>
      <c r="C46" s="151" t="s">
        <v>300</v>
      </c>
      <c r="D46" s="151" t="s">
        <v>189</v>
      </c>
      <c r="E46" s="483"/>
      <c r="F46" s="483"/>
      <c r="G46" s="519"/>
      <c r="H46" s="483"/>
      <c r="I46" s="572"/>
      <c r="J46" s="483"/>
      <c r="K46" s="490"/>
      <c r="L46" s="483"/>
      <c r="M46" s="490"/>
      <c r="N46" s="567"/>
      <c r="R46" s="141"/>
      <c r="S46" s="141"/>
      <c r="T46" s="141"/>
    </row>
    <row r="47" spans="1:22" ht="204" customHeight="1"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99"/>
      <c r="N47" s="439"/>
      <c r="R47" s="141" t="str">
        <f>IF(OR(J47='Drop downs'!$G$7,J47='Drop downs'!$G$5), B47&amp;": "&amp;K47&amp;CHAR(10),"")</f>
        <v/>
      </c>
      <c r="S47" s="141" t="str">
        <f>IF(J47='Drop downs'!$G$2,B47&amp;": "&amp;K47&amp;"
"," ")</f>
        <v xml:space="preserve"> </v>
      </c>
      <c r="T47" s="141" t="str">
        <f>IF(E47='Drop downs'!$B$6,B47&amp;": "&amp;K47&amp;"","")</f>
        <v/>
      </c>
      <c r="U47" s="126" t="str">
        <f>IF(M47&gt;0,B47&amp;":"&amp;M47&amp;"
","")</f>
        <v/>
      </c>
      <c r="V47" s="126" t="str">
        <f>IF(N47&gt;0,B47&amp;":"&amp;N47&amp;"
","")</f>
        <v/>
      </c>
    </row>
    <row r="48" spans="1:22" ht="177" customHeight="1" thickBot="1" x14ac:dyDescent="0.65">
      <c r="A48" s="517"/>
      <c r="B48" s="474"/>
      <c r="C48" s="151" t="s">
        <v>303</v>
      </c>
      <c r="D48" s="151" t="s">
        <v>189</v>
      </c>
      <c r="E48" s="483"/>
      <c r="F48" s="483"/>
      <c r="G48" s="519"/>
      <c r="H48" s="483"/>
      <c r="I48" s="519"/>
      <c r="J48" s="483"/>
      <c r="K48" s="490"/>
      <c r="L48" s="483"/>
      <c r="M48" s="490"/>
      <c r="N48" s="567"/>
      <c r="R48" s="141"/>
      <c r="S48" s="141"/>
      <c r="T48" s="141"/>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494</v>
      </c>
      <c r="L49" s="475" t="s">
        <v>189</v>
      </c>
      <c r="M49" s="499"/>
      <c r="N49" s="439"/>
      <c r="R49" s="141" t="str">
        <f>IF(OR(J49='Drop downs'!$G$7,J49='Drop downs'!$G$5), B49&amp;": "&amp;K49&amp;CHAR(10),"")</f>
        <v/>
      </c>
      <c r="S49" s="141" t="str">
        <f>IF(J49='Drop downs'!$G$2,B49&amp;": "&amp;K49&amp;"
"," ")</f>
        <v xml:space="preserve"> </v>
      </c>
      <c r="T49" s="141" t="str">
        <f>IF(E49='Drop downs'!$B$6,B49&amp;": "&amp;K49&amp;"","")</f>
        <v/>
      </c>
      <c r="U49" s="126" t="str">
        <f>IF(M49&gt;0,B49&amp;":"&amp;M49&amp;"
","")</f>
        <v/>
      </c>
      <c r="V49" s="126" t="str">
        <f>IF(N49&gt;0,B49&amp;":"&amp;N49&amp;"
","")</f>
        <v/>
      </c>
    </row>
    <row r="50" spans="1:22" ht="52" x14ac:dyDescent="0.6">
      <c r="A50" s="470"/>
      <c r="B50" s="473"/>
      <c r="C50" s="142" t="s">
        <v>306</v>
      </c>
      <c r="D50" s="142" t="s">
        <v>189</v>
      </c>
      <c r="E50" s="476"/>
      <c r="F50" s="476"/>
      <c r="G50" s="478"/>
      <c r="H50" s="476"/>
      <c r="I50" s="478"/>
      <c r="J50" s="476"/>
      <c r="K50" s="489"/>
      <c r="L50" s="476"/>
      <c r="M50" s="489"/>
      <c r="N50" s="566"/>
      <c r="R50" s="141"/>
      <c r="S50" s="141"/>
      <c r="T50" s="141"/>
    </row>
    <row r="51" spans="1:22" ht="56.25" customHeight="1" x14ac:dyDescent="0.6">
      <c r="A51" s="470"/>
      <c r="B51" s="473"/>
      <c r="C51" s="152" t="s">
        <v>307</v>
      </c>
      <c r="D51" s="142" t="s">
        <v>189</v>
      </c>
      <c r="E51" s="476"/>
      <c r="F51" s="476"/>
      <c r="G51" s="478"/>
      <c r="H51" s="476"/>
      <c r="I51" s="478"/>
      <c r="J51" s="476"/>
      <c r="K51" s="489"/>
      <c r="L51" s="476"/>
      <c r="M51" s="489"/>
      <c r="N51" s="566"/>
      <c r="R51" s="141"/>
      <c r="S51" s="141"/>
      <c r="T51" s="141"/>
    </row>
    <row r="52" spans="1:22" ht="60" customHeight="1" x14ac:dyDescent="0.6">
      <c r="A52" s="470"/>
      <c r="B52" s="473"/>
      <c r="C52" s="142" t="s">
        <v>308</v>
      </c>
      <c r="D52" s="142" t="s">
        <v>189</v>
      </c>
      <c r="E52" s="476"/>
      <c r="F52" s="476"/>
      <c r="G52" s="478"/>
      <c r="H52" s="476"/>
      <c r="I52" s="478"/>
      <c r="J52" s="476"/>
      <c r="K52" s="489"/>
      <c r="L52" s="476"/>
      <c r="M52" s="489"/>
      <c r="N52" s="566"/>
      <c r="R52" s="141"/>
      <c r="S52" s="141"/>
      <c r="T52" s="141"/>
    </row>
    <row r="53" spans="1:22" ht="62.25" customHeight="1" thickBot="1" x14ac:dyDescent="0.65">
      <c r="A53" s="517"/>
      <c r="B53" s="474"/>
      <c r="C53" s="165" t="s">
        <v>309</v>
      </c>
      <c r="D53" s="165" t="s">
        <v>189</v>
      </c>
      <c r="E53" s="483"/>
      <c r="F53" s="483"/>
      <c r="G53" s="519"/>
      <c r="H53" s="483"/>
      <c r="I53" s="519"/>
      <c r="J53" s="483"/>
      <c r="K53" s="490"/>
      <c r="L53" s="483"/>
      <c r="M53" s="490"/>
      <c r="N53" s="567"/>
      <c r="R53" s="141"/>
      <c r="S53" s="141"/>
      <c r="T53" s="141"/>
    </row>
    <row r="54" spans="1:22" ht="75" customHeight="1" x14ac:dyDescent="0.6">
      <c r="A54" s="469" t="s">
        <v>310</v>
      </c>
      <c r="B54" s="472" t="s">
        <v>109</v>
      </c>
      <c r="C54" s="153" t="s">
        <v>311</v>
      </c>
      <c r="D54" s="140" t="s">
        <v>189</v>
      </c>
      <c r="E54" s="475" t="s">
        <v>88</v>
      </c>
      <c r="F54" s="475" t="s">
        <v>88</v>
      </c>
      <c r="G54" s="477" t="s">
        <v>88</v>
      </c>
      <c r="H54" s="475" t="s">
        <v>88</v>
      </c>
      <c r="I54" s="477" t="s">
        <v>88</v>
      </c>
      <c r="J54" s="475" t="s">
        <v>120</v>
      </c>
      <c r="K54" s="499" t="s">
        <v>494</v>
      </c>
      <c r="L54" s="475" t="s">
        <v>189</v>
      </c>
      <c r="M54" s="499"/>
      <c r="N54" s="439"/>
      <c r="R54" s="141" t="str">
        <f>IF(OR(J54='Drop downs'!$G$7,J54='Drop downs'!$G$5), B54&amp;": "&amp;K54&amp;CHAR(10),"")</f>
        <v/>
      </c>
      <c r="S54" s="141" t="str">
        <f>IF(J54='Drop downs'!$G$2,B54&amp;": "&amp;K54&amp;"
"," ")</f>
        <v xml:space="preserve"> </v>
      </c>
      <c r="T54" s="141" t="str">
        <f>IF(E54='Drop downs'!$B$6,B54&amp;": "&amp;K54&amp;"","")</f>
        <v/>
      </c>
      <c r="U54" s="126" t="str">
        <f>IF(M54&gt;0,B54&amp;":"&amp;M54&amp;"
","")</f>
        <v/>
      </c>
      <c r="V54" s="126" t="str">
        <f>IF(N54&gt;0,B54&amp;":"&amp;N54&amp;"
","")</f>
        <v/>
      </c>
    </row>
    <row r="55" spans="1:22" ht="141.75" customHeight="1" x14ac:dyDescent="0.6">
      <c r="A55" s="470"/>
      <c r="B55" s="473"/>
      <c r="C55" s="154" t="s">
        <v>312</v>
      </c>
      <c r="D55" s="142" t="s">
        <v>189</v>
      </c>
      <c r="E55" s="476"/>
      <c r="F55" s="476"/>
      <c r="G55" s="478"/>
      <c r="H55" s="476"/>
      <c r="I55" s="478"/>
      <c r="J55" s="476"/>
      <c r="K55" s="489"/>
      <c r="L55" s="476"/>
      <c r="M55" s="489"/>
      <c r="N55" s="566"/>
      <c r="R55" s="141"/>
      <c r="S55" s="141"/>
      <c r="T55" s="141"/>
    </row>
    <row r="56" spans="1:22" ht="130.5" customHeight="1" thickBot="1" x14ac:dyDescent="0.65">
      <c r="A56" s="517"/>
      <c r="B56" s="474"/>
      <c r="C56" s="160" t="s">
        <v>313</v>
      </c>
      <c r="D56" s="165" t="s">
        <v>189</v>
      </c>
      <c r="E56" s="483"/>
      <c r="F56" s="483"/>
      <c r="G56" s="519"/>
      <c r="H56" s="483"/>
      <c r="I56" s="519"/>
      <c r="J56" s="483"/>
      <c r="K56" s="490"/>
      <c r="L56" s="483"/>
      <c r="M56" s="490"/>
      <c r="N56" s="567"/>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494</v>
      </c>
      <c r="L57" s="475" t="s">
        <v>189</v>
      </c>
      <c r="M57" s="499"/>
      <c r="N57" s="439" t="s">
        <v>547</v>
      </c>
      <c r="R57" s="141" t="str">
        <f>IF(OR(J57='Drop downs'!$G$7,J57='Drop downs'!$G$5), B57&amp;": "&amp;K57&amp;CHAR(10),"")</f>
        <v/>
      </c>
      <c r="S57" s="141" t="str">
        <f>IF(J57='Drop downs'!$G$2,B57&amp;": "&amp;K57&amp;"
"," ")</f>
        <v xml:space="preserve"> </v>
      </c>
      <c r="T57" s="141" t="str">
        <f>IF(E57='Drop downs'!$B$6,B57&amp;": "&amp;K57&amp;"","")</f>
        <v/>
      </c>
      <c r="U57" s="126" t="str">
        <f>IF(M57&gt;0,B57&amp;":"&amp;M57&amp;"
","")</f>
        <v/>
      </c>
      <c r="V57" s="126" t="str">
        <f>IF(N57&gt;0,B57&amp;":"&amp;N57&amp;"
","")</f>
        <v xml:space="preserve">IIA10:The inclusion of a link to the Green Infrastructure chapter or reference to the need for green infrastructure provision in around student accommodation could help to create a potential positive effect for IIA10. 
</v>
      </c>
    </row>
    <row r="58" spans="1:22" ht="52" x14ac:dyDescent="0.6">
      <c r="A58" s="470"/>
      <c r="B58" s="473"/>
      <c r="C58" s="142" t="s">
        <v>316</v>
      </c>
      <c r="D58" s="142" t="s">
        <v>189</v>
      </c>
      <c r="E58" s="476"/>
      <c r="F58" s="476"/>
      <c r="G58" s="478"/>
      <c r="H58" s="476"/>
      <c r="I58" s="478"/>
      <c r="J58" s="476"/>
      <c r="K58" s="489"/>
      <c r="L58" s="476"/>
      <c r="M58" s="489"/>
      <c r="N58" s="566"/>
      <c r="R58" s="141"/>
      <c r="S58" s="141"/>
      <c r="T58" s="141"/>
    </row>
    <row r="59" spans="1:22" x14ac:dyDescent="0.6">
      <c r="A59" s="470"/>
      <c r="B59" s="473"/>
      <c r="C59" s="142" t="s">
        <v>317</v>
      </c>
      <c r="D59" s="142" t="s">
        <v>189</v>
      </c>
      <c r="E59" s="476"/>
      <c r="F59" s="476"/>
      <c r="G59" s="478"/>
      <c r="H59" s="476"/>
      <c r="I59" s="478"/>
      <c r="J59" s="476"/>
      <c r="K59" s="489"/>
      <c r="L59" s="476"/>
      <c r="M59" s="489"/>
      <c r="N59" s="566"/>
      <c r="R59" s="141"/>
      <c r="S59" s="141"/>
      <c r="T59" s="141"/>
    </row>
    <row r="60" spans="1:22" ht="52" x14ac:dyDescent="0.6">
      <c r="A60" s="470"/>
      <c r="B60" s="473"/>
      <c r="C60" s="142" t="s">
        <v>318</v>
      </c>
      <c r="D60" s="142" t="s">
        <v>189</v>
      </c>
      <c r="E60" s="476"/>
      <c r="F60" s="476"/>
      <c r="G60" s="478"/>
      <c r="H60" s="476"/>
      <c r="I60" s="478"/>
      <c r="J60" s="476"/>
      <c r="K60" s="489"/>
      <c r="L60" s="476"/>
      <c r="M60" s="489"/>
      <c r="N60" s="566"/>
      <c r="R60" s="141"/>
      <c r="S60" s="141"/>
      <c r="T60" s="141"/>
    </row>
    <row r="61" spans="1:22" ht="54" customHeight="1" x14ac:dyDescent="0.6">
      <c r="A61" s="470"/>
      <c r="B61" s="473"/>
      <c r="C61" s="142" t="s">
        <v>319</v>
      </c>
      <c r="D61" s="142" t="s">
        <v>189</v>
      </c>
      <c r="E61" s="476"/>
      <c r="F61" s="476"/>
      <c r="G61" s="478"/>
      <c r="H61" s="476"/>
      <c r="I61" s="478"/>
      <c r="J61" s="476"/>
      <c r="K61" s="489"/>
      <c r="L61" s="476"/>
      <c r="M61" s="489"/>
      <c r="N61" s="566"/>
      <c r="R61" s="141"/>
      <c r="S61" s="141"/>
      <c r="T61" s="141"/>
    </row>
    <row r="62" spans="1:22" x14ac:dyDescent="0.6">
      <c r="A62" s="470"/>
      <c r="B62" s="473"/>
      <c r="C62" s="142" t="s">
        <v>320</v>
      </c>
      <c r="D62" s="142" t="s">
        <v>189</v>
      </c>
      <c r="E62" s="476"/>
      <c r="F62" s="476"/>
      <c r="G62" s="478"/>
      <c r="H62" s="476"/>
      <c r="I62" s="478"/>
      <c r="J62" s="476"/>
      <c r="K62" s="489"/>
      <c r="L62" s="476"/>
      <c r="M62" s="489"/>
      <c r="N62" s="566"/>
      <c r="R62" s="141"/>
      <c r="S62" s="141"/>
      <c r="T62" s="141"/>
    </row>
    <row r="63" spans="1:22" ht="78" x14ac:dyDescent="0.6">
      <c r="A63" s="470"/>
      <c r="B63" s="473"/>
      <c r="C63" s="142" t="s">
        <v>321</v>
      </c>
      <c r="D63" s="142" t="s">
        <v>189</v>
      </c>
      <c r="E63" s="476"/>
      <c r="F63" s="476"/>
      <c r="G63" s="478"/>
      <c r="H63" s="476"/>
      <c r="I63" s="478"/>
      <c r="J63" s="476"/>
      <c r="K63" s="489"/>
      <c r="L63" s="476"/>
      <c r="M63" s="489"/>
      <c r="N63" s="566"/>
      <c r="R63" s="141"/>
      <c r="S63" s="141"/>
      <c r="T63" s="141"/>
    </row>
    <row r="64" spans="1:22" ht="26.5" thickBot="1" x14ac:dyDescent="0.65">
      <c r="A64" s="517"/>
      <c r="B64" s="474"/>
      <c r="C64" s="165" t="s">
        <v>322</v>
      </c>
      <c r="D64" s="165" t="s">
        <v>189</v>
      </c>
      <c r="E64" s="483"/>
      <c r="F64" s="483"/>
      <c r="G64" s="519"/>
      <c r="H64" s="483"/>
      <c r="I64" s="519"/>
      <c r="J64" s="483"/>
      <c r="K64" s="490"/>
      <c r="L64" s="483"/>
      <c r="M64" s="490"/>
      <c r="N64" s="567"/>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99"/>
      <c r="N65" s="439"/>
      <c r="R65" s="141" t="str">
        <f>IF(OR(J65='Drop downs'!$G$7,J65='Drop downs'!$G$5), B65&amp;": "&amp;K65&amp;CHAR(10),"")</f>
        <v/>
      </c>
      <c r="S65" s="141" t="str">
        <f>IF(J65='Drop downs'!$G$2,B65&amp;": "&amp;K65&amp;"
"," ")</f>
        <v xml:space="preserve"> </v>
      </c>
      <c r="T65" s="141" t="str">
        <f>IF(E65='Drop downs'!$B$6,B65&amp;": "&amp;K65&amp;"","")</f>
        <v/>
      </c>
      <c r="U65" s="126" t="str">
        <f>IF(M65&gt;0,B65&amp;":"&amp;M65&amp;"
","")</f>
        <v/>
      </c>
      <c r="V65" s="126" t="str">
        <f>IF(N65&gt;0,B65&amp;":"&amp;N65&amp;"
","")</f>
        <v/>
      </c>
    </row>
    <row r="66" spans="1:22" x14ac:dyDescent="0.6">
      <c r="A66" s="470"/>
      <c r="B66" s="473"/>
      <c r="C66" s="148" t="s">
        <v>325</v>
      </c>
      <c r="D66" s="142" t="s">
        <v>189</v>
      </c>
      <c r="E66" s="476"/>
      <c r="F66" s="476"/>
      <c r="G66" s="478"/>
      <c r="H66" s="476"/>
      <c r="I66" s="478"/>
      <c r="J66" s="476"/>
      <c r="K66" s="489"/>
      <c r="L66" s="476"/>
      <c r="M66" s="489"/>
      <c r="N66" s="566"/>
      <c r="R66" s="141"/>
      <c r="S66" s="141"/>
      <c r="T66" s="141"/>
    </row>
    <row r="67" spans="1:22" ht="78" x14ac:dyDescent="0.6">
      <c r="A67" s="470"/>
      <c r="B67" s="473"/>
      <c r="C67" s="148" t="s">
        <v>326</v>
      </c>
      <c r="D67" s="142" t="s">
        <v>189</v>
      </c>
      <c r="E67" s="476"/>
      <c r="F67" s="476"/>
      <c r="G67" s="478"/>
      <c r="H67" s="476"/>
      <c r="I67" s="478"/>
      <c r="J67" s="476"/>
      <c r="K67" s="489"/>
      <c r="L67" s="476"/>
      <c r="M67" s="489"/>
      <c r="N67" s="566"/>
      <c r="R67" s="141"/>
      <c r="S67" s="141"/>
      <c r="T67" s="141"/>
    </row>
    <row r="68" spans="1:22" ht="52" x14ac:dyDescent="0.6">
      <c r="A68" s="470"/>
      <c r="B68" s="473"/>
      <c r="C68" s="148" t="s">
        <v>327</v>
      </c>
      <c r="D68" s="142" t="s">
        <v>189</v>
      </c>
      <c r="E68" s="476"/>
      <c r="F68" s="476"/>
      <c r="G68" s="478"/>
      <c r="H68" s="476"/>
      <c r="I68" s="478"/>
      <c r="J68" s="476"/>
      <c r="K68" s="489"/>
      <c r="L68" s="476"/>
      <c r="M68" s="489"/>
      <c r="N68" s="566"/>
      <c r="R68" s="141"/>
      <c r="S68" s="141"/>
      <c r="T68" s="141"/>
    </row>
    <row r="69" spans="1:22" ht="62.25" customHeight="1" x14ac:dyDescent="0.6">
      <c r="A69" s="470"/>
      <c r="B69" s="473"/>
      <c r="C69" s="148" t="s">
        <v>846</v>
      </c>
      <c r="D69" s="142" t="s">
        <v>189</v>
      </c>
      <c r="E69" s="476"/>
      <c r="F69" s="476"/>
      <c r="G69" s="478"/>
      <c r="H69" s="476"/>
      <c r="I69" s="478"/>
      <c r="J69" s="476"/>
      <c r="K69" s="489"/>
      <c r="L69" s="476"/>
      <c r="M69" s="489"/>
      <c r="N69" s="566"/>
      <c r="R69" s="141"/>
      <c r="S69" s="141"/>
      <c r="T69" s="141"/>
    </row>
    <row r="70" spans="1:22" x14ac:dyDescent="0.6">
      <c r="A70" s="470"/>
      <c r="B70" s="473"/>
      <c r="C70" s="148" t="s">
        <v>329</v>
      </c>
      <c r="D70" s="142" t="s">
        <v>189</v>
      </c>
      <c r="E70" s="476"/>
      <c r="F70" s="476"/>
      <c r="G70" s="478"/>
      <c r="H70" s="476"/>
      <c r="I70" s="478"/>
      <c r="J70" s="476"/>
      <c r="K70" s="489"/>
      <c r="L70" s="476"/>
      <c r="M70" s="489"/>
      <c r="N70" s="566"/>
      <c r="R70" s="141"/>
      <c r="S70" s="141"/>
      <c r="T70" s="141"/>
    </row>
    <row r="71" spans="1:22" ht="52.5" thickBot="1" x14ac:dyDescent="0.65">
      <c r="A71" s="517"/>
      <c r="B71" s="474"/>
      <c r="C71" s="149" t="s">
        <v>330</v>
      </c>
      <c r="D71" s="165" t="s">
        <v>189</v>
      </c>
      <c r="E71" s="483"/>
      <c r="F71" s="483"/>
      <c r="G71" s="519"/>
      <c r="H71" s="483"/>
      <c r="I71" s="519"/>
      <c r="J71" s="483"/>
      <c r="K71" s="490"/>
      <c r="L71" s="483"/>
      <c r="M71" s="490"/>
      <c r="N71" s="567"/>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494</v>
      </c>
      <c r="L72" s="475" t="s">
        <v>189</v>
      </c>
      <c r="M72" s="499"/>
      <c r="N72" s="439"/>
      <c r="R72" s="141" t="str">
        <f>IF(OR(J72='Drop downs'!$G$7,J72='Drop downs'!$G$5), B72&amp;": "&amp;K72&amp;CHAR(10),"")</f>
        <v/>
      </c>
      <c r="S72" s="141" t="str">
        <f>IF(J72='Drop downs'!$G$2,B72&amp;": "&amp;K72&amp;"
"," ")</f>
        <v xml:space="preserve"> </v>
      </c>
      <c r="T72" s="141" t="str">
        <f>IF(E72='Drop downs'!$B$6,B72&amp;": "&amp;K72&amp;"","")</f>
        <v/>
      </c>
      <c r="U72" s="126" t="str">
        <f>IF(M72&gt;0,B72&amp;":"&amp;M72&amp;"
","")</f>
        <v/>
      </c>
      <c r="V72" s="126" t="str">
        <f>IF(N72&gt;0,B72&amp;":"&amp;N72&amp;"
","")</f>
        <v/>
      </c>
    </row>
    <row r="73" spans="1:22" ht="84" customHeight="1" x14ac:dyDescent="0.6">
      <c r="A73" s="470"/>
      <c r="B73" s="473"/>
      <c r="C73" s="148" t="s">
        <v>333</v>
      </c>
      <c r="D73" s="142" t="s">
        <v>189</v>
      </c>
      <c r="E73" s="476"/>
      <c r="F73" s="476"/>
      <c r="G73" s="478"/>
      <c r="H73" s="476"/>
      <c r="I73" s="478"/>
      <c r="J73" s="476"/>
      <c r="K73" s="530"/>
      <c r="L73" s="476"/>
      <c r="M73" s="489"/>
      <c r="N73" s="566"/>
      <c r="R73" s="141"/>
      <c r="S73" s="141"/>
      <c r="T73" s="141"/>
    </row>
    <row r="74" spans="1:22" ht="52" x14ac:dyDescent="0.6">
      <c r="A74" s="470"/>
      <c r="B74" s="473"/>
      <c r="C74" s="148" t="s">
        <v>334</v>
      </c>
      <c r="D74" s="142" t="s">
        <v>189</v>
      </c>
      <c r="E74" s="476"/>
      <c r="F74" s="476"/>
      <c r="G74" s="478"/>
      <c r="H74" s="476"/>
      <c r="I74" s="478"/>
      <c r="J74" s="476"/>
      <c r="K74" s="530"/>
      <c r="L74" s="476"/>
      <c r="M74" s="489"/>
      <c r="N74" s="566"/>
      <c r="R74" s="141"/>
      <c r="S74" s="141"/>
      <c r="T74" s="141"/>
    </row>
    <row r="75" spans="1:22" x14ac:dyDescent="0.6">
      <c r="A75" s="470"/>
      <c r="B75" s="473"/>
      <c r="C75" s="148" t="s">
        <v>335</v>
      </c>
      <c r="D75" s="142" t="s">
        <v>189</v>
      </c>
      <c r="E75" s="476"/>
      <c r="F75" s="476"/>
      <c r="G75" s="478"/>
      <c r="H75" s="476"/>
      <c r="I75" s="478"/>
      <c r="J75" s="476"/>
      <c r="K75" s="530"/>
      <c r="L75" s="476"/>
      <c r="M75" s="489"/>
      <c r="N75" s="566"/>
      <c r="R75" s="141"/>
      <c r="S75" s="141"/>
      <c r="T75" s="141"/>
    </row>
    <row r="76" spans="1:22" ht="26.5" thickBot="1" x14ac:dyDescent="0.65">
      <c r="A76" s="517"/>
      <c r="B76" s="474"/>
      <c r="C76" s="157" t="s">
        <v>336</v>
      </c>
      <c r="D76" s="165" t="s">
        <v>189</v>
      </c>
      <c r="E76" s="483"/>
      <c r="F76" s="483"/>
      <c r="G76" s="519"/>
      <c r="H76" s="483"/>
      <c r="I76" s="519"/>
      <c r="J76" s="483"/>
      <c r="K76" s="531"/>
      <c r="L76" s="483"/>
      <c r="M76" s="490"/>
      <c r="N76" s="567"/>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499" t="s">
        <v>494</v>
      </c>
      <c r="L77" s="475" t="s">
        <v>189</v>
      </c>
      <c r="M77" s="499"/>
      <c r="N77" s="439"/>
      <c r="R77" s="141" t="str">
        <f>IF(OR(J77='Drop downs'!$G$7,J77='Drop downs'!$G$5), B77&amp;": "&amp;K77&amp;CHAR(10),"")</f>
        <v/>
      </c>
      <c r="S77" s="141" t="str">
        <f>IF(J77='Drop downs'!$G$2,B77&amp;": "&amp;K77&amp;"
"," ")</f>
        <v xml:space="preserve"> </v>
      </c>
      <c r="T77" s="141" t="str">
        <f>IF(E77='Drop downs'!$B$6,B77&amp;": "&amp;K77&amp;"","")</f>
        <v/>
      </c>
      <c r="U77" s="126" t="str">
        <f>IF(M77&gt;0,B77&amp;":"&amp;M77&amp;"
","")</f>
        <v/>
      </c>
      <c r="V77" s="126" t="str">
        <f>IF(N77&gt;0,B77&amp;":"&amp;N77&amp;"
","")</f>
        <v/>
      </c>
    </row>
    <row r="78" spans="1:22" ht="51" customHeight="1" x14ac:dyDescent="0.6">
      <c r="A78" s="527"/>
      <c r="B78" s="473"/>
      <c r="C78" s="148" t="s">
        <v>339</v>
      </c>
      <c r="D78" s="145" t="s">
        <v>189</v>
      </c>
      <c r="E78" s="476"/>
      <c r="F78" s="476"/>
      <c r="G78" s="478"/>
      <c r="H78" s="476"/>
      <c r="I78" s="478"/>
      <c r="J78" s="476"/>
      <c r="K78" s="489"/>
      <c r="L78" s="476"/>
      <c r="M78" s="489"/>
      <c r="N78" s="566"/>
      <c r="R78" s="141"/>
      <c r="S78" s="141"/>
      <c r="T78" s="141"/>
    </row>
    <row r="79" spans="1:22" ht="39.75" customHeight="1" x14ac:dyDescent="0.6">
      <c r="A79" s="527"/>
      <c r="B79" s="473"/>
      <c r="C79" s="148" t="s">
        <v>340</v>
      </c>
      <c r="D79" s="145" t="s">
        <v>189</v>
      </c>
      <c r="E79" s="476"/>
      <c r="F79" s="476"/>
      <c r="G79" s="478"/>
      <c r="H79" s="476"/>
      <c r="I79" s="478"/>
      <c r="J79" s="476"/>
      <c r="K79" s="489"/>
      <c r="L79" s="476"/>
      <c r="M79" s="489"/>
      <c r="N79" s="566"/>
      <c r="R79" s="141"/>
      <c r="S79" s="141"/>
      <c r="T79" s="141"/>
    </row>
    <row r="80" spans="1:22" ht="39.75" customHeight="1" x14ac:dyDescent="0.6">
      <c r="A80" s="527"/>
      <c r="B80" s="473"/>
      <c r="C80" s="159" t="s">
        <v>341</v>
      </c>
      <c r="D80" s="145" t="s">
        <v>189</v>
      </c>
      <c r="E80" s="476"/>
      <c r="F80" s="476"/>
      <c r="G80" s="478"/>
      <c r="H80" s="476"/>
      <c r="I80" s="478"/>
      <c r="J80" s="476"/>
      <c r="K80" s="489"/>
      <c r="L80" s="476"/>
      <c r="M80" s="489"/>
      <c r="N80" s="566"/>
      <c r="R80" s="141"/>
      <c r="S80" s="141"/>
      <c r="T80" s="141"/>
    </row>
    <row r="81" spans="1:22" ht="78" x14ac:dyDescent="0.6">
      <c r="A81" s="527"/>
      <c r="B81" s="473"/>
      <c r="C81" s="159" t="s">
        <v>342</v>
      </c>
      <c r="D81" s="145" t="s">
        <v>189</v>
      </c>
      <c r="E81" s="476"/>
      <c r="F81" s="476"/>
      <c r="G81" s="478"/>
      <c r="H81" s="476"/>
      <c r="I81" s="478"/>
      <c r="J81" s="476"/>
      <c r="K81" s="489"/>
      <c r="L81" s="476"/>
      <c r="M81" s="489"/>
      <c r="N81" s="566"/>
      <c r="R81" s="141"/>
      <c r="S81" s="141"/>
      <c r="T81" s="141"/>
    </row>
    <row r="82" spans="1:22" ht="78" x14ac:dyDescent="0.6">
      <c r="A82" s="527"/>
      <c r="B82" s="473"/>
      <c r="C82" s="159" t="s">
        <v>343</v>
      </c>
      <c r="D82" s="145" t="s">
        <v>189</v>
      </c>
      <c r="E82" s="476"/>
      <c r="F82" s="476"/>
      <c r="G82" s="478"/>
      <c r="H82" s="476"/>
      <c r="I82" s="478"/>
      <c r="J82" s="476"/>
      <c r="K82" s="489"/>
      <c r="L82" s="476"/>
      <c r="M82" s="489"/>
      <c r="N82" s="566"/>
      <c r="R82" s="141"/>
      <c r="S82" s="141"/>
      <c r="T82" s="141"/>
    </row>
    <row r="83" spans="1:22" ht="73.5" customHeight="1" thickBot="1" x14ac:dyDescent="0.65">
      <c r="A83" s="528"/>
      <c r="B83" s="474"/>
      <c r="C83" s="160" t="s">
        <v>344</v>
      </c>
      <c r="D83" s="151" t="s">
        <v>189</v>
      </c>
      <c r="E83" s="483"/>
      <c r="F83" s="483"/>
      <c r="G83" s="519"/>
      <c r="H83" s="483"/>
      <c r="I83" s="519"/>
      <c r="J83" s="483"/>
      <c r="K83" s="490"/>
      <c r="L83" s="483"/>
      <c r="M83" s="490"/>
      <c r="N83" s="567"/>
      <c r="R83" s="141"/>
      <c r="S83" s="141"/>
      <c r="T83" s="141"/>
    </row>
    <row r="84" spans="1:22" ht="52" x14ac:dyDescent="0.6">
      <c r="A84" s="511" t="s">
        <v>345</v>
      </c>
      <c r="B84" s="472" t="s">
        <v>114</v>
      </c>
      <c r="C84" s="177" t="s">
        <v>346</v>
      </c>
      <c r="D84" s="144" t="s">
        <v>185</v>
      </c>
      <c r="E84" s="475" t="s">
        <v>88</v>
      </c>
      <c r="F84" s="475" t="s">
        <v>88</v>
      </c>
      <c r="G84" s="477" t="s">
        <v>88</v>
      </c>
      <c r="H84" s="475" t="s">
        <v>88</v>
      </c>
      <c r="I84" s="477" t="s">
        <v>88</v>
      </c>
      <c r="J84" s="475" t="s">
        <v>120</v>
      </c>
      <c r="K84" s="499" t="s">
        <v>494</v>
      </c>
      <c r="L84" s="475" t="s">
        <v>189</v>
      </c>
      <c r="M84" s="499"/>
      <c r="N84" s="439"/>
      <c r="R84" s="141" t="str">
        <f>IF(OR(J84='Drop downs'!$G$7,J84='Drop downs'!$G$5), B84&amp;": "&amp;K84&amp;CHAR(10),"")</f>
        <v/>
      </c>
      <c r="S84" s="141" t="str">
        <f>IF(J84='Drop downs'!$G$2,B84&amp;": "&amp;K84&amp;"
"," ")</f>
        <v xml:space="preserve"> </v>
      </c>
      <c r="T84" s="141" t="str">
        <f>IF(E84='Drop downs'!$B$6,B84&amp;": "&amp;K84&amp;"","")</f>
        <v/>
      </c>
      <c r="U84" s="126" t="str">
        <f>IF(M84&gt;0,B84&amp;":"&amp;M84&amp;"
","")</f>
        <v/>
      </c>
      <c r="V84" s="126" t="str">
        <f>IF(N84&gt;0,B84&amp;":"&amp;N84&amp;"
","")</f>
        <v/>
      </c>
    </row>
    <row r="85" spans="1:22" ht="52" x14ac:dyDescent="0.6">
      <c r="A85" s="527"/>
      <c r="B85" s="473"/>
      <c r="C85" s="159" t="s">
        <v>347</v>
      </c>
      <c r="D85" s="145" t="s">
        <v>185</v>
      </c>
      <c r="E85" s="476"/>
      <c r="F85" s="476"/>
      <c r="G85" s="478"/>
      <c r="H85" s="476"/>
      <c r="I85" s="478"/>
      <c r="J85" s="476"/>
      <c r="K85" s="489"/>
      <c r="L85" s="476"/>
      <c r="M85" s="489"/>
      <c r="N85" s="566"/>
      <c r="R85" s="141"/>
      <c r="S85" s="141"/>
      <c r="T85" s="141"/>
    </row>
    <row r="86" spans="1:22" x14ac:dyDescent="0.6">
      <c r="A86" s="527"/>
      <c r="B86" s="473"/>
      <c r="C86" s="159" t="s">
        <v>348</v>
      </c>
      <c r="D86" s="145" t="s">
        <v>185</v>
      </c>
      <c r="E86" s="476"/>
      <c r="F86" s="476"/>
      <c r="G86" s="478"/>
      <c r="H86" s="476"/>
      <c r="I86" s="478"/>
      <c r="J86" s="476"/>
      <c r="K86" s="489"/>
      <c r="L86" s="476"/>
      <c r="M86" s="489"/>
      <c r="N86" s="566"/>
      <c r="R86" s="141"/>
      <c r="S86" s="141"/>
      <c r="T86" s="141"/>
    </row>
    <row r="87" spans="1:22" ht="26.5" thickBot="1" x14ac:dyDescent="0.65">
      <c r="A87" s="528"/>
      <c r="B87" s="474"/>
      <c r="C87" s="157" t="s">
        <v>349</v>
      </c>
      <c r="D87" s="151" t="s">
        <v>189</v>
      </c>
      <c r="E87" s="483"/>
      <c r="F87" s="483"/>
      <c r="G87" s="519"/>
      <c r="H87" s="483"/>
      <c r="I87" s="519"/>
      <c r="J87" s="483"/>
      <c r="K87" s="490"/>
      <c r="L87" s="483"/>
      <c r="M87" s="490"/>
      <c r="N87" s="567"/>
      <c r="R87" s="141"/>
      <c r="S87" s="141"/>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560" t="str">
        <f>R8&amp;R18&amp;R20&amp;R28&amp;R36&amp;R42&amp;R47&amp;R48&amp;R49&amp;R54&amp;R57&amp;R65&amp;R72&amp;R77&amp;R84&amp;R87</f>
        <v/>
      </c>
      <c r="B90" s="561"/>
      <c r="C90" s="561"/>
      <c r="D90" s="561"/>
      <c r="E90" s="561"/>
      <c r="F90" s="561"/>
      <c r="G90" s="561"/>
      <c r="H90" s="561"/>
      <c r="I90" s="561"/>
      <c r="J90" s="561"/>
      <c r="K90" s="561"/>
      <c r="L90" s="561"/>
      <c r="M90" s="561"/>
      <c r="N90" s="562"/>
    </row>
    <row r="91" spans="1:22" x14ac:dyDescent="0.6">
      <c r="A91" s="448" t="s">
        <v>50</v>
      </c>
      <c r="B91" s="450"/>
      <c r="C91" s="450"/>
      <c r="D91" s="450"/>
      <c r="E91" s="450"/>
      <c r="F91" s="450"/>
      <c r="G91" s="450"/>
      <c r="H91" s="450"/>
      <c r="I91" s="450"/>
      <c r="J91" s="450"/>
      <c r="K91" s="450"/>
      <c r="L91" s="450"/>
      <c r="M91" s="450"/>
      <c r="N91" s="451"/>
    </row>
    <row r="92" spans="1:22" x14ac:dyDescent="0.6">
      <c r="A92" s="560" t="str">
        <f>S8&amp;S18&amp;S20&amp;S28&amp;S36&amp;S42&amp;S47&amp;S48&amp;S49&amp;S54&amp;S57&amp;S65&amp;S72&amp;S77&amp;S84&amp;S87</f>
        <v xml:space="preserve">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x14ac:dyDescent="0.6">
      <c r="A94" s="563"/>
      <c r="B94" s="564"/>
      <c r="C94" s="564"/>
      <c r="D94" s="564"/>
      <c r="E94" s="564"/>
      <c r="F94" s="564"/>
      <c r="G94" s="564"/>
      <c r="H94" s="564"/>
      <c r="I94" s="564"/>
      <c r="J94" s="564"/>
      <c r="K94" s="564"/>
      <c r="L94" s="564"/>
      <c r="M94" s="564"/>
      <c r="N94" s="56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557" t="str">
        <f>U8&amp;U18&amp;U20&amp;U28&amp;U36&amp;U42&amp;U47&amp;U49&amp;U54&amp;U57&amp;U65&amp;U72&amp;U77&amp;U84</f>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557" t="str">
        <f>V8&amp;V18&amp;V20&amp;V28&amp;V36&amp;V42&amp;V47&amp;V49&amp;V54&amp;V57&amp;V65&amp;V72&amp;V77&amp;V84</f>
        <v xml:space="preserve">IIA4:Include the provision of amenity space as a requirement of the policy and cross reference to policy GI2 Open Space.
IIA10:The inclusion of a link to the Green Infrastructure chapter or reference to the need for green infrastructure provision in around student accommodation could help to create a potential positive effect for IIA10. 
</v>
      </c>
      <c r="B98" s="558"/>
      <c r="C98" s="558"/>
      <c r="D98" s="558"/>
      <c r="E98" s="558"/>
      <c r="F98" s="558"/>
      <c r="G98" s="558"/>
      <c r="H98" s="558"/>
      <c r="I98" s="558"/>
      <c r="J98" s="558"/>
      <c r="K98" s="558"/>
      <c r="L98" s="558"/>
      <c r="M98" s="558"/>
      <c r="N98" s="559"/>
    </row>
  </sheetData>
  <sheetProtection algorithmName="SHA-512" hashValue="w8owcQpUeH9CkploYthmV6EjYDw9Pmr8SdDUbbZM1t4R/6snn5dFAsj1Mmwk9JtV1NaMFXOZOjO+qcasoX82nA==" saltValue="jbukmj/LRDAUw9DV+UNtCA=="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1778" priority="9">
      <formula>$D50="No"</formula>
    </cfRule>
  </conditionalFormatting>
  <conditionalFormatting sqref="C8:D87">
    <cfRule type="expression" dxfId="1777" priority="1">
      <formula>$D8="No"</formula>
    </cfRule>
  </conditionalFormatting>
  <conditionalFormatting sqref="J8 J18">
    <cfRule type="cellIs" dxfId="1776" priority="2" operator="equal">
      <formula>"Significant Negative"</formula>
    </cfRule>
    <cfRule type="cellIs" dxfId="1775" priority="3" operator="equal">
      <formula>"Minor Negative"</formula>
    </cfRule>
    <cfRule type="cellIs" dxfId="1774" priority="4" operator="equal">
      <formula>"Uncertain"</formula>
    </cfRule>
    <cfRule type="cellIs" dxfId="1773" priority="5" operator="equal">
      <formula>"Neutral"</formula>
    </cfRule>
    <cfRule type="cellIs" dxfId="1772" priority="6" operator="equal">
      <formula>"Minor Positive"</formula>
    </cfRule>
    <cfRule type="cellIs" dxfId="1771" priority="7" operator="equal">
      <formula>"Significant Positive"</formula>
    </cfRule>
  </conditionalFormatting>
  <conditionalFormatting sqref="J20">
    <cfRule type="cellIs" dxfId="1770" priority="31" operator="equal">
      <formula>"Uncertain"</formula>
    </cfRule>
    <cfRule type="cellIs" dxfId="1769" priority="29" operator="equal">
      <formula>"Significant Negative"</formula>
    </cfRule>
    <cfRule type="cellIs" dxfId="1768" priority="34" operator="equal">
      <formula>"Significant Positive"</formula>
    </cfRule>
    <cfRule type="cellIs" dxfId="1767" priority="30" operator="equal">
      <formula>"Minor Negative"</formula>
    </cfRule>
    <cfRule type="cellIs" dxfId="1766" priority="33" operator="equal">
      <formula>"Minor Positive"</formula>
    </cfRule>
    <cfRule type="cellIs" dxfId="1765" priority="32" operator="equal">
      <formula>"Neutral"</formula>
    </cfRule>
  </conditionalFormatting>
  <conditionalFormatting sqref="J28 J49 J57 J65 J72 J77 J84">
    <cfRule type="cellIs" dxfId="1764" priority="44" operator="equal">
      <formula>"Neutral"</formula>
    </cfRule>
    <cfRule type="cellIs" dxfId="1763" priority="45" operator="equal">
      <formula>"Minor Positive"</formula>
    </cfRule>
    <cfRule type="cellIs" dxfId="1762" priority="46" operator="equal">
      <formula>"Significant Positive"</formula>
    </cfRule>
    <cfRule type="cellIs" dxfId="1761" priority="41" operator="equal">
      <formula>"Significant Negative"</formula>
    </cfRule>
    <cfRule type="cellIs" dxfId="1760" priority="42" operator="equal">
      <formula>"Minor Negative"</formula>
    </cfRule>
    <cfRule type="cellIs" dxfId="1759" priority="43" operator="equal">
      <formula>"Uncertain"</formula>
    </cfRule>
  </conditionalFormatting>
  <conditionalFormatting sqref="J36">
    <cfRule type="cellIs" dxfId="1758" priority="23" operator="equal">
      <formula>"Significant Negative"</formula>
    </cfRule>
    <cfRule type="cellIs" dxfId="1757" priority="26" operator="equal">
      <formula>"Neutral"</formula>
    </cfRule>
    <cfRule type="cellIs" dxfId="1756" priority="25" operator="equal">
      <formula>"Uncertain"</formula>
    </cfRule>
    <cfRule type="cellIs" dxfId="1755" priority="27" operator="equal">
      <formula>"Minor Positive"</formula>
    </cfRule>
    <cfRule type="cellIs" dxfId="1754" priority="28" operator="equal">
      <formula>"Significant Positive"</formula>
    </cfRule>
    <cfRule type="cellIs" dxfId="1753" priority="24" operator="equal">
      <formula>"Minor Negative"</formula>
    </cfRule>
  </conditionalFormatting>
  <conditionalFormatting sqref="J42">
    <cfRule type="cellIs" dxfId="1752" priority="17" operator="equal">
      <formula>"Significant Negative"</formula>
    </cfRule>
    <cfRule type="cellIs" dxfId="1751" priority="18" operator="equal">
      <formula>"Minor Negative"</formula>
    </cfRule>
    <cfRule type="cellIs" dxfId="1750" priority="22" operator="equal">
      <formula>"Significant Positive"</formula>
    </cfRule>
    <cfRule type="cellIs" dxfId="1749" priority="21" operator="equal">
      <formula>"Minor Positive"</formula>
    </cfRule>
    <cfRule type="cellIs" dxfId="1748" priority="19" operator="equal">
      <formula>"Uncertain"</formula>
    </cfRule>
    <cfRule type="cellIs" dxfId="1747" priority="20" operator="equal">
      <formula>"Neutral"</formula>
    </cfRule>
  </conditionalFormatting>
  <conditionalFormatting sqref="J47">
    <cfRule type="cellIs" dxfId="1746" priority="35" operator="equal">
      <formula>"Significant Negative"</formula>
    </cfRule>
    <cfRule type="cellIs" dxfId="1745" priority="37" operator="equal">
      <formula>"Uncertain"</formula>
    </cfRule>
    <cfRule type="cellIs" dxfId="1744" priority="38" operator="equal">
      <formula>"Neutral"</formula>
    </cfRule>
    <cfRule type="cellIs" dxfId="1743" priority="39" operator="equal">
      <formula>"Minor Positive"</formula>
    </cfRule>
    <cfRule type="cellIs" dxfId="1742" priority="40" operator="equal">
      <formula>"Significant Positive"</formula>
    </cfRule>
    <cfRule type="cellIs" dxfId="1741" priority="36" operator="equal">
      <formula>"Minor Negative"</formula>
    </cfRule>
  </conditionalFormatting>
  <conditionalFormatting sqref="J54">
    <cfRule type="cellIs" dxfId="1740" priority="11" operator="equal">
      <formula>"Significant Negative"</formula>
    </cfRule>
    <cfRule type="cellIs" dxfId="1739" priority="12" operator="equal">
      <formula>"Minor Negative"</formula>
    </cfRule>
    <cfRule type="cellIs" dxfId="1738" priority="13" operator="equal">
      <formula>"Uncertain"</formula>
    </cfRule>
    <cfRule type="cellIs" dxfId="1737" priority="14" operator="equal">
      <formula>"Neutral"</formula>
    </cfRule>
    <cfRule type="cellIs" dxfId="1736" priority="15" operator="equal">
      <formula>"Minor Positive"</formula>
    </cfRule>
    <cfRule type="cellIs" dxfId="1735" priority="16" operator="equal">
      <formula>"Significant Positive"</formula>
    </cfRule>
  </conditionalFormatting>
  <pageMargins left="0.7" right="0.7" top="0.75" bottom="0.75" header="0.3" footer="0.3"/>
  <pageSetup orientation="portrait" horizontalDpi="4294967293" vertic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09004-6E61-49B6-9ED9-43C309144EC6}">
  <sheetPr codeName="Sheet103"/>
  <dimension ref="A1:V98"/>
  <sheetViews>
    <sheetView showGridLines="0" zoomScaleNormal="100" workbookViewId="0">
      <selection activeCell="C1" sqref="C1:F1"/>
    </sheetView>
  </sheetViews>
  <sheetFormatPr defaultColWidth="8.54296875" defaultRowHeight="26" x14ac:dyDescent="0.6"/>
  <cols>
    <col min="1" max="1" width="68.7265625" style="126" customWidth="1"/>
    <col min="2" max="2" width="5.453125" style="126" hidden="1" customWidth="1"/>
    <col min="3" max="3" width="103.81640625" style="126" customWidth="1"/>
    <col min="4" max="4" width="24.453125" style="126" customWidth="1"/>
    <col min="5" max="6" width="20.7265625" style="126" customWidth="1"/>
    <col min="7" max="7" width="21.54296875" style="228" customWidth="1"/>
    <col min="8" max="8" width="20.7265625" style="126" customWidth="1"/>
    <col min="9" max="9" width="22.453125" style="228" customWidth="1"/>
    <col min="10" max="10" width="20.7265625" style="126" customWidth="1"/>
    <col min="11" max="11" width="77.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548</v>
      </c>
      <c r="D1" s="393"/>
      <c r="E1" s="393"/>
      <c r="F1" s="394"/>
      <c r="G1" s="227"/>
      <c r="I1" s="229"/>
      <c r="J1" s="128"/>
      <c r="K1" s="128"/>
    </row>
    <row r="2" spans="1:22" x14ac:dyDescent="0.6">
      <c r="A2" s="125" t="s">
        <v>21</v>
      </c>
      <c r="B2" s="129"/>
      <c r="C2" s="393" t="s">
        <v>549</v>
      </c>
      <c r="D2" s="393"/>
      <c r="E2" s="393"/>
      <c r="F2" s="394"/>
      <c r="I2" s="230"/>
      <c r="J2" s="130"/>
      <c r="K2" s="130"/>
    </row>
    <row r="3" spans="1:22" ht="131" customHeight="1" x14ac:dyDescent="0.6">
      <c r="A3" s="131" t="s">
        <v>22</v>
      </c>
      <c r="B3" s="132"/>
      <c r="C3" s="393" t="s">
        <v>550</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353</v>
      </c>
      <c r="F8" s="493" t="s">
        <v>354</v>
      </c>
      <c r="G8" s="505" t="s">
        <v>358</v>
      </c>
      <c r="H8" s="493" t="s">
        <v>356</v>
      </c>
      <c r="I8" s="593" t="s">
        <v>357</v>
      </c>
      <c r="J8" s="475" t="s">
        <v>119</v>
      </c>
      <c r="K8" s="604" t="s">
        <v>551</v>
      </c>
      <c r="L8" s="475" t="s">
        <v>189</v>
      </c>
      <c r="M8" s="480"/>
      <c r="N8" s="454"/>
      <c r="R8" s="141" t="str">
        <f>IF(OR(J8='Drop downs'!$G$7,J8='Drop downs'!$G$5), B8&amp;": "&amp;K8&amp;CHAR(10),"")</f>
        <v/>
      </c>
      <c r="S8" s="141" t="str">
        <f>IF(J8='Drop downs'!$G$2,B8&amp;": "&amp;K8&amp;""," ")</f>
        <v xml:space="preserve"> </v>
      </c>
      <c r="T8" s="141" t="str">
        <f>IF(HO9_Large_Scale_Shared_Living!E8='Drop downs'!$B$6,HO9_Large_Scale_Shared_Living!B8&amp;": "&amp;HO9_Large_Scale_Shared_Living!K8&amp;"","")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605"/>
      <c r="L9" s="476"/>
      <c r="M9" s="481"/>
      <c r="N9" s="455"/>
      <c r="R9" s="141"/>
      <c r="S9" s="141"/>
      <c r="T9" s="141"/>
    </row>
    <row r="10" spans="1:22" x14ac:dyDescent="0.6">
      <c r="A10" s="470"/>
      <c r="B10" s="503"/>
      <c r="C10" s="142" t="s">
        <v>259</v>
      </c>
      <c r="D10" s="142" t="s">
        <v>185</v>
      </c>
      <c r="E10" s="494"/>
      <c r="F10" s="494"/>
      <c r="G10" s="506"/>
      <c r="H10" s="494"/>
      <c r="I10" s="594"/>
      <c r="J10" s="476"/>
      <c r="K10" s="605"/>
      <c r="L10" s="476"/>
      <c r="M10" s="481"/>
      <c r="N10" s="455"/>
      <c r="R10" s="141"/>
      <c r="S10" s="141"/>
      <c r="T10" s="141"/>
    </row>
    <row r="11" spans="1:22" ht="52" x14ac:dyDescent="0.6">
      <c r="A11" s="470"/>
      <c r="B11" s="503"/>
      <c r="C11" s="142" t="s">
        <v>260</v>
      </c>
      <c r="D11" s="142" t="s">
        <v>189</v>
      </c>
      <c r="E11" s="494"/>
      <c r="F11" s="494"/>
      <c r="G11" s="506"/>
      <c r="H11" s="494"/>
      <c r="I11" s="594"/>
      <c r="J11" s="476"/>
      <c r="K11" s="605"/>
      <c r="L11" s="476"/>
      <c r="M11" s="481"/>
      <c r="N11" s="455"/>
      <c r="R11" s="141"/>
      <c r="S11" s="141"/>
      <c r="T11" s="141"/>
    </row>
    <row r="12" spans="1:22" ht="52" x14ac:dyDescent="0.6">
      <c r="A12" s="470"/>
      <c r="B12" s="503"/>
      <c r="C12" s="142" t="s">
        <v>261</v>
      </c>
      <c r="D12" s="142" t="s">
        <v>189</v>
      </c>
      <c r="E12" s="494"/>
      <c r="F12" s="494"/>
      <c r="G12" s="506"/>
      <c r="H12" s="494"/>
      <c r="I12" s="594"/>
      <c r="J12" s="476"/>
      <c r="K12" s="605"/>
      <c r="L12" s="476"/>
      <c r="M12" s="481"/>
      <c r="N12" s="455"/>
      <c r="R12" s="141"/>
      <c r="S12" s="141"/>
      <c r="T12" s="141"/>
    </row>
    <row r="13" spans="1:22" x14ac:dyDescent="0.6">
      <c r="A13" s="470"/>
      <c r="B13" s="503"/>
      <c r="C13" s="142" t="s">
        <v>262</v>
      </c>
      <c r="D13" s="142" t="s">
        <v>189</v>
      </c>
      <c r="E13" s="494"/>
      <c r="F13" s="494"/>
      <c r="G13" s="506"/>
      <c r="H13" s="494"/>
      <c r="I13" s="594"/>
      <c r="J13" s="476"/>
      <c r="K13" s="605"/>
      <c r="L13" s="476"/>
      <c r="M13" s="481"/>
      <c r="N13" s="455"/>
      <c r="R13" s="141"/>
      <c r="S13" s="141"/>
      <c r="T13" s="141"/>
    </row>
    <row r="14" spans="1:22" ht="52" x14ac:dyDescent="0.6">
      <c r="A14" s="470"/>
      <c r="B14" s="503"/>
      <c r="C14" s="142" t="s">
        <v>263</v>
      </c>
      <c r="D14" s="142" t="s">
        <v>185</v>
      </c>
      <c r="E14" s="494"/>
      <c r="F14" s="494"/>
      <c r="G14" s="506"/>
      <c r="H14" s="494"/>
      <c r="I14" s="594"/>
      <c r="J14" s="476"/>
      <c r="K14" s="605"/>
      <c r="L14" s="476"/>
      <c r="M14" s="481"/>
      <c r="N14" s="455"/>
      <c r="R14" s="141"/>
      <c r="S14" s="141"/>
      <c r="T14" s="141"/>
    </row>
    <row r="15" spans="1:22" ht="52" x14ac:dyDescent="0.6">
      <c r="A15" s="470"/>
      <c r="B15" s="503"/>
      <c r="C15" s="142" t="s">
        <v>264</v>
      </c>
      <c r="D15" s="142" t="s">
        <v>189</v>
      </c>
      <c r="E15" s="494"/>
      <c r="F15" s="494"/>
      <c r="G15" s="506"/>
      <c r="H15" s="494"/>
      <c r="I15" s="594"/>
      <c r="J15" s="476"/>
      <c r="K15" s="605"/>
      <c r="L15" s="476"/>
      <c r="M15" s="481"/>
      <c r="N15" s="455"/>
      <c r="R15" s="141"/>
      <c r="S15" s="141"/>
      <c r="T15" s="141"/>
    </row>
    <row r="16" spans="1:22" ht="78" x14ac:dyDescent="0.6">
      <c r="A16" s="470"/>
      <c r="B16" s="503"/>
      <c r="C16" s="142" t="s">
        <v>265</v>
      </c>
      <c r="D16" s="142" t="s">
        <v>189</v>
      </c>
      <c r="E16" s="494"/>
      <c r="F16" s="494"/>
      <c r="G16" s="506"/>
      <c r="H16" s="494"/>
      <c r="I16" s="594"/>
      <c r="J16" s="476"/>
      <c r="K16" s="605"/>
      <c r="L16" s="476"/>
      <c r="M16" s="481"/>
      <c r="N16" s="455"/>
      <c r="R16" s="141"/>
      <c r="S16" s="141"/>
      <c r="T16" s="141"/>
    </row>
    <row r="17" spans="1:22" ht="52.5" thickBot="1" x14ac:dyDescent="0.65">
      <c r="A17" s="471"/>
      <c r="B17" s="504"/>
      <c r="C17" s="143" t="s">
        <v>266</v>
      </c>
      <c r="D17" s="143" t="s">
        <v>185</v>
      </c>
      <c r="E17" s="495"/>
      <c r="F17" s="495"/>
      <c r="G17" s="507"/>
      <c r="H17" s="495"/>
      <c r="I17" s="595"/>
      <c r="J17" s="428"/>
      <c r="K17" s="606"/>
      <c r="L17" s="428"/>
      <c r="M17" s="482"/>
      <c r="N17" s="456"/>
      <c r="R17" s="141"/>
      <c r="S17" s="141"/>
      <c r="T17" s="141"/>
    </row>
    <row r="18" spans="1:22" ht="149.25" customHeight="1" x14ac:dyDescent="0.6">
      <c r="A18" s="511" t="s">
        <v>267</v>
      </c>
      <c r="B18" s="472" t="s">
        <v>102</v>
      </c>
      <c r="C18" s="140" t="s">
        <v>268</v>
      </c>
      <c r="D18" s="140" t="s">
        <v>185</v>
      </c>
      <c r="E18" s="475" t="s">
        <v>353</v>
      </c>
      <c r="F18" s="475" t="s">
        <v>370</v>
      </c>
      <c r="G18" s="477" t="s">
        <v>427</v>
      </c>
      <c r="H18" s="475" t="s">
        <v>356</v>
      </c>
      <c r="I18" s="573" t="s">
        <v>368</v>
      </c>
      <c r="J18" s="475" t="s">
        <v>119</v>
      </c>
      <c r="K18" s="604" t="s">
        <v>552</v>
      </c>
      <c r="L18" s="475" t="s">
        <v>189</v>
      </c>
      <c r="M18" s="480"/>
      <c r="N18" s="454"/>
      <c r="R18" s="141" t="str">
        <f>IF(OR(J18='Drop downs'!$G$7,J18='Drop downs'!$G$5), B18&amp;": "&amp;K18&amp;CHAR(10),"")</f>
        <v/>
      </c>
      <c r="S18" s="141" t="str">
        <f>IF(J18='Drop downs'!$G$2,B18&amp;": "&amp;K18&amp;""," ")</f>
        <v xml:space="preserve"> </v>
      </c>
      <c r="T18" s="141" t="str">
        <f>IF(HO9_Large_Scale_Shared_Living!E18='Drop downs'!$B$6,HO9_Large_Scale_Shared_Living!B18&amp;": "&amp;HO9_Large_Scale_Shared_Living!K18&amp;"","")</f>
        <v/>
      </c>
      <c r="U18" s="126" t="str">
        <f t="shared" ref="U18:U72" si="0">IF(M18&gt;0,B18&amp;":"&amp;M18&amp;"
","")</f>
        <v/>
      </c>
      <c r="V18" s="126" t="str">
        <f>IF(N18&gt;0,B18&amp;":"&amp;N18&amp;"
","")</f>
        <v/>
      </c>
    </row>
    <row r="19" spans="1:22" ht="111" customHeight="1" thickBot="1" x14ac:dyDescent="0.65">
      <c r="A19" s="512"/>
      <c r="B19" s="474"/>
      <c r="C19" s="143" t="s">
        <v>269</v>
      </c>
      <c r="D19" s="143" t="s">
        <v>189</v>
      </c>
      <c r="E19" s="428"/>
      <c r="F19" s="428"/>
      <c r="G19" s="479"/>
      <c r="H19" s="428"/>
      <c r="I19" s="574"/>
      <c r="J19" s="428"/>
      <c r="K19" s="606"/>
      <c r="L19" s="428"/>
      <c r="M19" s="482"/>
      <c r="N19" s="456"/>
      <c r="R19" s="141"/>
      <c r="S19" s="141"/>
      <c r="T19" s="141"/>
    </row>
    <row r="20" spans="1:22" ht="156" x14ac:dyDescent="0.6">
      <c r="A20" s="469" t="s">
        <v>270</v>
      </c>
      <c r="B20" s="472" t="s">
        <v>103</v>
      </c>
      <c r="C20" s="144" t="s">
        <v>271</v>
      </c>
      <c r="D20" s="140" t="s">
        <v>185</v>
      </c>
      <c r="E20" s="475" t="s">
        <v>353</v>
      </c>
      <c r="F20" s="475" t="s">
        <v>370</v>
      </c>
      <c r="G20" s="477" t="s">
        <v>358</v>
      </c>
      <c r="H20" s="475" t="s">
        <v>356</v>
      </c>
      <c r="I20" s="573" t="s">
        <v>368</v>
      </c>
      <c r="J20" s="475" t="s">
        <v>119</v>
      </c>
      <c r="K20" s="499" t="s">
        <v>900</v>
      </c>
      <c r="L20" s="475" t="s">
        <v>189</v>
      </c>
      <c r="M20" s="480"/>
      <c r="N20" s="454"/>
      <c r="R20" s="141" t="str">
        <f>IF(OR(J20='Drop downs'!$G$7,J20='Drop downs'!$G$5), B20&amp;": "&amp;K20&amp;CHAR(10),"")</f>
        <v/>
      </c>
      <c r="S20" s="141" t="str">
        <f>IF(J20='Drop downs'!$G$2,B20&amp;": "&amp;K20&amp;""," ")</f>
        <v xml:space="preserve"> </v>
      </c>
      <c r="T20" s="141" t="str">
        <f>IF(HO9_Large_Scale_Shared_Living!E20='Drop downs'!$B$6,HO9_Large_Scale_Shared_Living!B20&amp;": "&amp;HO9_Large_Scale_Shared_Living!K20&amp;"","")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185</v>
      </c>
      <c r="E26" s="476"/>
      <c r="F26" s="476"/>
      <c r="G26" s="478"/>
      <c r="H26" s="476"/>
      <c r="I26" s="571"/>
      <c r="J26" s="476"/>
      <c r="K26" s="489"/>
      <c r="L26" s="476"/>
      <c r="M26" s="481"/>
      <c r="N26" s="455"/>
      <c r="R26" s="141"/>
      <c r="S26" s="141"/>
      <c r="T26" s="141"/>
    </row>
    <row r="27" spans="1:22" ht="78.5" thickBot="1" x14ac:dyDescent="0.65">
      <c r="A27" s="471"/>
      <c r="B27" s="474"/>
      <c r="C27" s="146" t="s">
        <v>278</v>
      </c>
      <c r="D27" s="143" t="s">
        <v>185</v>
      </c>
      <c r="E27" s="428"/>
      <c r="F27" s="428"/>
      <c r="G27" s="479"/>
      <c r="H27" s="428"/>
      <c r="I27" s="574"/>
      <c r="J27" s="428"/>
      <c r="K27" s="500"/>
      <c r="L27" s="428"/>
      <c r="M27" s="482"/>
      <c r="N27" s="456"/>
      <c r="R27" s="141"/>
      <c r="S27" s="141"/>
      <c r="T27" s="141"/>
    </row>
    <row r="28" spans="1:22" ht="105.75" customHeight="1" x14ac:dyDescent="0.6">
      <c r="A28" s="469" t="s">
        <v>279</v>
      </c>
      <c r="B28" s="472" t="s">
        <v>104</v>
      </c>
      <c r="C28" s="147" t="s">
        <v>280</v>
      </c>
      <c r="D28" s="144" t="s">
        <v>185</v>
      </c>
      <c r="E28" s="475" t="s">
        <v>353</v>
      </c>
      <c r="F28" s="475" t="s">
        <v>354</v>
      </c>
      <c r="G28" s="477" t="s">
        <v>358</v>
      </c>
      <c r="H28" s="475" t="s">
        <v>356</v>
      </c>
      <c r="I28" s="573" t="s">
        <v>368</v>
      </c>
      <c r="J28" s="475" t="s">
        <v>119</v>
      </c>
      <c r="K28" s="575" t="s">
        <v>901</v>
      </c>
      <c r="L28" s="475" t="s">
        <v>189</v>
      </c>
      <c r="M28" s="480"/>
      <c r="N28" s="454"/>
      <c r="R28" s="141" t="str">
        <f>IF(OR(J28='Drop downs'!$G$7,J28='Drop downs'!$G$5), B28&amp;": "&amp;K28&amp;CHAR(10),"")</f>
        <v/>
      </c>
      <c r="S28" s="141" t="str">
        <f>IF(J28='Drop downs'!$G$2,B28&amp;": "&amp;K28&amp;""," ")</f>
        <v xml:space="preserve"> </v>
      </c>
      <c r="T28" s="141" t="str">
        <f>IF(HO9_Large_Scale_Shared_Living!E28='Drop downs'!$B$6,HO9_Large_Scale_Shared_Living!B28&amp;": "&amp;HO9_Large_Scale_Shared_Living!K28&amp;"","")</f>
        <v/>
      </c>
      <c r="U28" s="126" t="str">
        <f t="shared" si="0"/>
        <v/>
      </c>
      <c r="V28" s="126" t="str">
        <f>IF(N28&gt;0,B28&amp;":"&amp;N28&amp;"
","")</f>
        <v/>
      </c>
    </row>
    <row r="29" spans="1:22" ht="101.25" customHeight="1" x14ac:dyDescent="0.6">
      <c r="A29" s="470"/>
      <c r="B29" s="473"/>
      <c r="C29" s="148" t="s">
        <v>281</v>
      </c>
      <c r="D29" s="145" t="s">
        <v>185</v>
      </c>
      <c r="E29" s="476"/>
      <c r="F29" s="476"/>
      <c r="G29" s="478"/>
      <c r="H29" s="476"/>
      <c r="I29" s="571"/>
      <c r="J29" s="476"/>
      <c r="K29" s="576"/>
      <c r="L29" s="476"/>
      <c r="M29" s="481"/>
      <c r="N29" s="455"/>
      <c r="R29" s="141"/>
      <c r="S29" s="141"/>
      <c r="T29" s="141"/>
    </row>
    <row r="30" spans="1:22" ht="95.25" customHeight="1" x14ac:dyDescent="0.6">
      <c r="A30" s="470"/>
      <c r="B30" s="473"/>
      <c r="C30" s="148" t="s">
        <v>282</v>
      </c>
      <c r="D30" s="145" t="s">
        <v>189</v>
      </c>
      <c r="E30" s="476"/>
      <c r="F30" s="476"/>
      <c r="G30" s="478"/>
      <c r="H30" s="476"/>
      <c r="I30" s="571"/>
      <c r="J30" s="476"/>
      <c r="K30" s="576"/>
      <c r="L30" s="476"/>
      <c r="M30" s="481"/>
      <c r="N30" s="455"/>
      <c r="R30" s="141"/>
      <c r="S30" s="141"/>
      <c r="T30" s="141"/>
    </row>
    <row r="31" spans="1:22" ht="86.25" customHeight="1" x14ac:dyDescent="0.6">
      <c r="A31" s="470"/>
      <c r="B31" s="473"/>
      <c r="C31" s="148" t="s">
        <v>283</v>
      </c>
      <c r="D31" s="145" t="s">
        <v>185</v>
      </c>
      <c r="E31" s="476"/>
      <c r="F31" s="476"/>
      <c r="G31" s="478"/>
      <c r="H31" s="476"/>
      <c r="I31" s="571"/>
      <c r="J31" s="476"/>
      <c r="K31" s="576"/>
      <c r="L31" s="476"/>
      <c r="M31" s="481"/>
      <c r="N31" s="455"/>
      <c r="R31" s="141"/>
      <c r="S31" s="141"/>
      <c r="T31" s="141"/>
    </row>
    <row r="32" spans="1:22" ht="103.5" customHeight="1" x14ac:dyDescent="0.6">
      <c r="A32" s="470"/>
      <c r="B32" s="473"/>
      <c r="C32" s="148" t="s">
        <v>284</v>
      </c>
      <c r="D32" s="145" t="s">
        <v>189</v>
      </c>
      <c r="E32" s="476"/>
      <c r="F32" s="476"/>
      <c r="G32" s="478"/>
      <c r="H32" s="476"/>
      <c r="I32" s="571"/>
      <c r="J32" s="476"/>
      <c r="K32" s="576"/>
      <c r="L32" s="476"/>
      <c r="M32" s="481"/>
      <c r="N32" s="455"/>
      <c r="R32" s="141"/>
      <c r="S32" s="141"/>
      <c r="T32" s="141"/>
    </row>
    <row r="33" spans="1:22" ht="125.25" customHeight="1" x14ac:dyDescent="0.6">
      <c r="A33" s="470"/>
      <c r="B33" s="473"/>
      <c r="C33" s="148" t="s">
        <v>285</v>
      </c>
      <c r="D33" s="145" t="s">
        <v>185</v>
      </c>
      <c r="E33" s="476"/>
      <c r="F33" s="476"/>
      <c r="G33" s="478"/>
      <c r="H33" s="476"/>
      <c r="I33" s="571"/>
      <c r="J33" s="476"/>
      <c r="K33" s="576"/>
      <c r="L33" s="476"/>
      <c r="M33" s="481"/>
      <c r="N33" s="455"/>
      <c r="R33" s="141"/>
      <c r="S33" s="141"/>
      <c r="T33" s="141"/>
    </row>
    <row r="34" spans="1:22" ht="114.75" customHeight="1" x14ac:dyDescent="0.6">
      <c r="A34" s="470"/>
      <c r="B34" s="473"/>
      <c r="C34" s="148" t="s">
        <v>286</v>
      </c>
      <c r="D34" s="145" t="s">
        <v>189</v>
      </c>
      <c r="E34" s="476"/>
      <c r="F34" s="476"/>
      <c r="G34" s="478"/>
      <c r="H34" s="476"/>
      <c r="I34" s="571"/>
      <c r="J34" s="476"/>
      <c r="K34" s="576"/>
      <c r="L34" s="476"/>
      <c r="M34" s="481"/>
      <c r="N34" s="455"/>
      <c r="R34" s="141"/>
      <c r="S34" s="141"/>
      <c r="T34" s="141"/>
    </row>
    <row r="35" spans="1:22" ht="135" customHeight="1" thickBot="1" x14ac:dyDescent="0.65">
      <c r="A35" s="517"/>
      <c r="B35" s="474"/>
      <c r="C35" s="149" t="s">
        <v>287</v>
      </c>
      <c r="D35" s="145" t="s">
        <v>189</v>
      </c>
      <c r="E35" s="483"/>
      <c r="F35" s="483"/>
      <c r="G35" s="519"/>
      <c r="H35" s="483"/>
      <c r="I35" s="572"/>
      <c r="J35" s="483"/>
      <c r="K35" s="612"/>
      <c r="L35" s="483"/>
      <c r="M35" s="492"/>
      <c r="N35" s="464"/>
      <c r="R35" s="141"/>
      <c r="S35" s="141"/>
      <c r="T35" s="141"/>
    </row>
    <row r="36" spans="1:22" ht="123" customHeight="1" x14ac:dyDescent="0.6">
      <c r="A36" s="516" t="s">
        <v>288</v>
      </c>
      <c r="B36" s="472" t="s">
        <v>105</v>
      </c>
      <c r="C36" s="150" t="s">
        <v>289</v>
      </c>
      <c r="D36" s="150" t="s">
        <v>185</v>
      </c>
      <c r="E36" s="487" t="s">
        <v>353</v>
      </c>
      <c r="F36" s="487" t="s">
        <v>354</v>
      </c>
      <c r="G36" s="518" t="s">
        <v>358</v>
      </c>
      <c r="H36" s="487" t="s">
        <v>356</v>
      </c>
      <c r="I36" s="570" t="s">
        <v>357</v>
      </c>
      <c r="J36" s="487" t="s">
        <v>119</v>
      </c>
      <c r="K36" s="676" t="s">
        <v>827</v>
      </c>
      <c r="L36" s="487" t="s">
        <v>189</v>
      </c>
      <c r="M36" s="677"/>
      <c r="N36" s="463"/>
      <c r="R36" s="141" t="str">
        <f>IF(OR(J36='Drop downs'!$G$7,J36='Drop downs'!$G$5), B36&amp;": "&amp;K36&amp;CHAR(10),"")</f>
        <v/>
      </c>
      <c r="S36" s="141" t="str">
        <f>IF(J36='Drop downs'!$G$2,B36&amp;": "&amp;K36&amp;""," ")</f>
        <v xml:space="preserve"> </v>
      </c>
      <c r="T36" s="141" t="str">
        <f>IF(HO9_Large_Scale_Shared_Living!E36='Drop downs'!$B$6,HO9_Large_Scale_Shared_Living!B36&amp;": "&amp;HO9_Large_Scale_Shared_Living!K36&amp;"","")</f>
        <v/>
      </c>
      <c r="U36" s="126" t="str">
        <f t="shared" si="0"/>
        <v/>
      </c>
      <c r="V36" s="126" t="str">
        <f>IF(N36&gt;0,B36&amp;":"&amp;N36&amp;"
","")</f>
        <v/>
      </c>
    </row>
    <row r="37" spans="1:22" ht="222.75" customHeight="1" x14ac:dyDescent="0.6">
      <c r="A37" s="470"/>
      <c r="B37" s="473"/>
      <c r="C37" s="145" t="s">
        <v>290</v>
      </c>
      <c r="D37" s="145" t="s">
        <v>189</v>
      </c>
      <c r="E37" s="476"/>
      <c r="F37" s="476"/>
      <c r="G37" s="478"/>
      <c r="H37" s="476"/>
      <c r="I37" s="571"/>
      <c r="J37" s="476"/>
      <c r="K37" s="615"/>
      <c r="L37" s="476"/>
      <c r="M37" s="658"/>
      <c r="N37" s="455"/>
      <c r="R37" s="141"/>
      <c r="S37" s="141"/>
      <c r="T37" s="141"/>
    </row>
    <row r="38" spans="1:22" ht="117.75" customHeight="1" x14ac:dyDescent="0.6">
      <c r="A38" s="470"/>
      <c r="B38" s="473"/>
      <c r="C38" s="145" t="s">
        <v>291</v>
      </c>
      <c r="D38" s="145" t="s">
        <v>185</v>
      </c>
      <c r="E38" s="476"/>
      <c r="F38" s="476"/>
      <c r="G38" s="478"/>
      <c r="H38" s="476"/>
      <c r="I38" s="571"/>
      <c r="J38" s="476"/>
      <c r="K38" s="615"/>
      <c r="L38" s="476"/>
      <c r="M38" s="658"/>
      <c r="N38" s="455"/>
      <c r="R38" s="141"/>
      <c r="S38" s="141"/>
      <c r="T38" s="141"/>
    </row>
    <row r="39" spans="1:22" ht="125.25" customHeight="1" x14ac:dyDescent="0.6">
      <c r="A39" s="470"/>
      <c r="B39" s="473"/>
      <c r="C39" s="145" t="s">
        <v>292</v>
      </c>
      <c r="D39" s="145" t="s">
        <v>189</v>
      </c>
      <c r="E39" s="476"/>
      <c r="F39" s="476"/>
      <c r="G39" s="478"/>
      <c r="H39" s="476"/>
      <c r="I39" s="571"/>
      <c r="J39" s="476"/>
      <c r="K39" s="615"/>
      <c r="L39" s="476"/>
      <c r="M39" s="658"/>
      <c r="N39" s="455"/>
      <c r="R39" s="141"/>
      <c r="S39" s="141"/>
      <c r="T39" s="141"/>
    </row>
    <row r="40" spans="1:22" ht="104" x14ac:dyDescent="0.6">
      <c r="A40" s="470"/>
      <c r="B40" s="473"/>
      <c r="C40" s="145" t="s">
        <v>293</v>
      </c>
      <c r="D40" s="145" t="s">
        <v>185</v>
      </c>
      <c r="E40" s="476"/>
      <c r="F40" s="476"/>
      <c r="G40" s="478"/>
      <c r="H40" s="476"/>
      <c r="I40" s="571"/>
      <c r="J40" s="476"/>
      <c r="K40" s="615"/>
      <c r="L40" s="476"/>
      <c r="M40" s="658"/>
      <c r="N40" s="455"/>
      <c r="R40" s="141"/>
      <c r="S40" s="141"/>
      <c r="T40" s="141"/>
    </row>
    <row r="41" spans="1:22" ht="78.5" thickBot="1" x14ac:dyDescent="0.65">
      <c r="A41" s="517"/>
      <c r="B41" s="474"/>
      <c r="C41" s="151" t="s">
        <v>294</v>
      </c>
      <c r="D41" s="151" t="s">
        <v>185</v>
      </c>
      <c r="E41" s="483"/>
      <c r="F41" s="483"/>
      <c r="G41" s="519"/>
      <c r="H41" s="483"/>
      <c r="I41" s="572"/>
      <c r="J41" s="483"/>
      <c r="K41" s="661"/>
      <c r="L41" s="483"/>
      <c r="M41" s="678"/>
      <c r="N41" s="464"/>
      <c r="R41" s="141"/>
      <c r="S41" s="141"/>
      <c r="T41" s="141"/>
    </row>
    <row r="42" spans="1:22" ht="78" x14ac:dyDescent="0.6">
      <c r="A42" s="516" t="s">
        <v>295</v>
      </c>
      <c r="B42" s="472" t="s">
        <v>106</v>
      </c>
      <c r="C42" s="150" t="s">
        <v>296</v>
      </c>
      <c r="D42" s="150" t="s">
        <v>185</v>
      </c>
      <c r="E42" s="487" t="s">
        <v>353</v>
      </c>
      <c r="F42" s="487" t="s">
        <v>370</v>
      </c>
      <c r="G42" s="518" t="s">
        <v>358</v>
      </c>
      <c r="H42" s="487" t="s">
        <v>356</v>
      </c>
      <c r="I42" s="570" t="s">
        <v>368</v>
      </c>
      <c r="J42" s="487" t="s">
        <v>119</v>
      </c>
      <c r="K42" s="488" t="s">
        <v>758</v>
      </c>
      <c r="L42" s="487" t="s">
        <v>189</v>
      </c>
      <c r="M42" s="491"/>
      <c r="N42" s="463"/>
      <c r="R42" s="141" t="str">
        <f>IF(OR(J42='Drop downs'!$G$7,J42='Drop downs'!$G$5), B42&amp;": "&amp;K42&amp;CHAR(10),"")</f>
        <v/>
      </c>
      <c r="S42" s="141" t="str">
        <f>IF(J42='Drop downs'!$G$2,B42&amp;": "&amp;K42&amp;""," ")</f>
        <v xml:space="preserve"> </v>
      </c>
      <c r="T42" s="141" t="str">
        <f>IF(HO9_Large_Scale_Shared_Living!E42='Drop downs'!$B$6,HO9_Large_Scale_Shared_Living!B42&amp;": "&amp;HO9_Large_Scale_Shared_Living!K42&amp;"","")</f>
        <v/>
      </c>
      <c r="U42" s="126" t="str">
        <f t="shared" si="0"/>
        <v/>
      </c>
      <c r="V42" s="126" t="str">
        <f>IF(N42&gt;0,B42&amp;":"&amp;N42&amp;"
","")</f>
        <v/>
      </c>
    </row>
    <row r="43" spans="1:22" ht="52" x14ac:dyDescent="0.6">
      <c r="A43" s="470"/>
      <c r="B43" s="473"/>
      <c r="C43" s="145" t="s">
        <v>297</v>
      </c>
      <c r="D43" s="145" t="s">
        <v>185</v>
      </c>
      <c r="E43" s="476"/>
      <c r="F43" s="476"/>
      <c r="G43" s="478"/>
      <c r="H43" s="476"/>
      <c r="I43" s="571"/>
      <c r="J43" s="476"/>
      <c r="K43" s="489"/>
      <c r="L43" s="476"/>
      <c r="M43" s="481"/>
      <c r="N43" s="455"/>
      <c r="R43" s="141"/>
      <c r="S43" s="141"/>
      <c r="T43" s="141"/>
    </row>
    <row r="44" spans="1:22" ht="52"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78.5" thickBot="1" x14ac:dyDescent="0.65">
      <c r="A46" s="517"/>
      <c r="B46" s="474"/>
      <c r="C46" s="151" t="s">
        <v>300</v>
      </c>
      <c r="D46" s="145" t="s">
        <v>189</v>
      </c>
      <c r="E46" s="483"/>
      <c r="F46" s="483"/>
      <c r="G46" s="519"/>
      <c r="H46" s="483"/>
      <c r="I46" s="572"/>
      <c r="J46" s="483"/>
      <c r="K46" s="490"/>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18"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IF(HO9_Large_Scale_Shared_Living!E47='Drop downs'!$B$6,HO9_Large_Scale_Shared_Living!B47&amp;": "&amp;HO9_Large_Scale_Shared_Living!K47&amp;"","")</f>
        <v/>
      </c>
      <c r="U47" s="126" t="str">
        <f t="shared" si="0"/>
        <v/>
      </c>
      <c r="V47" s="126" t="str">
        <f>IF(N47&gt;0,B47&amp;":"&amp;N47&amp;"
","")</f>
        <v/>
      </c>
    </row>
    <row r="48" spans="1:22" ht="132.75" customHeight="1" thickBot="1" x14ac:dyDescent="0.65">
      <c r="A48" s="471"/>
      <c r="B48" s="474"/>
      <c r="C48" s="146" t="s">
        <v>303</v>
      </c>
      <c r="D48" s="146" t="s">
        <v>189</v>
      </c>
      <c r="E48" s="428"/>
      <c r="F48" s="428"/>
      <c r="G48" s="479"/>
      <c r="H48" s="428"/>
      <c r="I48" s="479"/>
      <c r="J48" s="428"/>
      <c r="K48" s="500"/>
      <c r="L48" s="428"/>
      <c r="M48" s="482"/>
      <c r="N48" s="456"/>
      <c r="R48" s="141" t="str">
        <f>IF(OR(J48='Drop downs'!$G$7,J48='Drop downs'!$G$5), B48&amp;": "&amp;K48&amp;CHAR(10),"")</f>
        <v/>
      </c>
      <c r="S48" s="141" t="str">
        <f>IF(J48='Drop downs'!$G$2,B48&amp;": "&amp;K48&amp;""," ")</f>
        <v xml:space="preserve"> </v>
      </c>
      <c r="T48" s="141" t="str">
        <f>IF(HO9_Large_Scale_Shared_Living!E48='Drop downs'!$B$6,HO9_Large_Scale_Shared_Living!B48&amp;": "&amp;HO9_Large_Scale_Shared_Living!K48&amp;"","")</f>
        <v xml:space="preserve">: </v>
      </c>
    </row>
    <row r="49" spans="1:22" ht="78" x14ac:dyDescent="0.6">
      <c r="A49" s="469" t="s">
        <v>304</v>
      </c>
      <c r="B49" s="472" t="s">
        <v>108</v>
      </c>
      <c r="C49" s="140" t="s">
        <v>305</v>
      </c>
      <c r="D49" s="140" t="s">
        <v>189</v>
      </c>
      <c r="E49" s="475" t="s">
        <v>353</v>
      </c>
      <c r="F49" s="475" t="s">
        <v>370</v>
      </c>
      <c r="G49" s="477" t="s">
        <v>358</v>
      </c>
      <c r="H49" s="475" t="s">
        <v>356</v>
      </c>
      <c r="I49" s="573" t="s">
        <v>368</v>
      </c>
      <c r="J49" s="475" t="s">
        <v>119</v>
      </c>
      <c r="K49" s="604" t="s">
        <v>902</v>
      </c>
      <c r="L49" s="475" t="s">
        <v>189</v>
      </c>
      <c r="M49" s="480"/>
      <c r="N49" s="454"/>
      <c r="R49" s="141" t="str">
        <f>IF(OR(J49='Drop downs'!$G$7,J49='Drop downs'!$G$5), B49&amp;": "&amp;K49&amp;CHAR(10),"")</f>
        <v/>
      </c>
      <c r="S49" s="141" t="str">
        <f>IF(J49='Drop downs'!$G$2,B49&amp;": "&amp;K49&amp;""," ")</f>
        <v xml:space="preserve"> </v>
      </c>
      <c r="T49" s="141" t="str">
        <f>IF(HO9_Large_Scale_Shared_Living!E49='Drop downs'!$B$6,HO9_Large_Scale_Shared_Living!B49&amp;": "&amp;HO9_Large_Scale_Shared_Living!K49&amp;"","")</f>
        <v/>
      </c>
      <c r="U49" s="126" t="str">
        <f t="shared" si="0"/>
        <v/>
      </c>
      <c r="V49" s="126" t="str">
        <f>IF(N49&gt;0,B49&amp;":"&amp;N49&amp;"
","")</f>
        <v/>
      </c>
    </row>
    <row r="50" spans="1:22" ht="52" x14ac:dyDescent="0.6">
      <c r="A50" s="470"/>
      <c r="B50" s="473"/>
      <c r="C50" s="142" t="s">
        <v>306</v>
      </c>
      <c r="D50" s="142" t="s">
        <v>189</v>
      </c>
      <c r="E50" s="476"/>
      <c r="F50" s="476"/>
      <c r="G50" s="478"/>
      <c r="H50" s="476"/>
      <c r="I50" s="571"/>
      <c r="J50" s="476"/>
      <c r="K50" s="605"/>
      <c r="L50" s="476"/>
      <c r="M50" s="481"/>
      <c r="N50" s="455"/>
      <c r="R50" s="141"/>
      <c r="S50" s="141"/>
      <c r="T50" s="141"/>
    </row>
    <row r="51" spans="1:22" ht="63" customHeight="1" x14ac:dyDescent="0.6">
      <c r="A51" s="470"/>
      <c r="B51" s="473"/>
      <c r="C51" s="152" t="s">
        <v>307</v>
      </c>
      <c r="D51" s="142" t="s">
        <v>185</v>
      </c>
      <c r="E51" s="476"/>
      <c r="F51" s="476"/>
      <c r="G51" s="478"/>
      <c r="H51" s="476"/>
      <c r="I51" s="571"/>
      <c r="J51" s="476"/>
      <c r="K51" s="605"/>
      <c r="L51" s="476"/>
      <c r="M51" s="481"/>
      <c r="N51" s="455"/>
      <c r="R51" s="141"/>
      <c r="S51" s="141"/>
      <c r="T51" s="141"/>
    </row>
    <row r="52" spans="1:22" ht="45.75" customHeight="1" x14ac:dyDescent="0.6">
      <c r="A52" s="470"/>
      <c r="B52" s="473"/>
      <c r="C52" s="142" t="s">
        <v>308</v>
      </c>
      <c r="D52" s="142" t="s">
        <v>189</v>
      </c>
      <c r="E52" s="476"/>
      <c r="F52" s="476"/>
      <c r="G52" s="478"/>
      <c r="H52" s="476"/>
      <c r="I52" s="571"/>
      <c r="J52" s="476"/>
      <c r="K52" s="605"/>
      <c r="L52" s="476"/>
      <c r="M52" s="481"/>
      <c r="N52" s="455"/>
      <c r="R52" s="141"/>
      <c r="S52" s="141"/>
      <c r="T52" s="141"/>
    </row>
    <row r="53" spans="1:22" ht="45.75" customHeight="1" thickBot="1" x14ac:dyDescent="0.65">
      <c r="A53" s="471"/>
      <c r="B53" s="474"/>
      <c r="C53" s="143" t="s">
        <v>309</v>
      </c>
      <c r="D53" s="142" t="s">
        <v>185</v>
      </c>
      <c r="E53" s="428"/>
      <c r="F53" s="428"/>
      <c r="G53" s="479"/>
      <c r="H53" s="428"/>
      <c r="I53" s="574"/>
      <c r="J53" s="428"/>
      <c r="K53" s="606"/>
      <c r="L53" s="428"/>
      <c r="M53" s="482"/>
      <c r="N53" s="456"/>
      <c r="R53" s="141"/>
      <c r="S53" s="141"/>
      <c r="T53" s="141"/>
    </row>
    <row r="54" spans="1:22" ht="120.75" customHeight="1" x14ac:dyDescent="0.6">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IF(HO9_Large_Scale_Shared_Living!E54='Drop downs'!$B$6,HO9_Large_Scale_Shared_Living!B54&amp;": "&amp;HO9_Large_Scale_Shared_Living!K54&amp;"","")</f>
        <v/>
      </c>
      <c r="U54" s="126" t="str">
        <f t="shared" si="0"/>
        <v/>
      </c>
      <c r="V54" s="126" t="str">
        <f>IF(N54&gt;0,B54&amp;":"&amp;N54&amp;"
","")</f>
        <v/>
      </c>
    </row>
    <row r="55" spans="1:22" ht="75" customHeight="1" x14ac:dyDescent="0.6">
      <c r="A55" s="470"/>
      <c r="B55" s="473"/>
      <c r="C55" s="154" t="s">
        <v>312</v>
      </c>
      <c r="D55" s="142" t="s">
        <v>189</v>
      </c>
      <c r="E55" s="476"/>
      <c r="F55" s="476"/>
      <c r="G55" s="478"/>
      <c r="H55" s="476"/>
      <c r="I55" s="478"/>
      <c r="J55" s="476"/>
      <c r="K55" s="489"/>
      <c r="L55" s="476"/>
      <c r="M55" s="481"/>
      <c r="N55" s="455"/>
      <c r="R55" s="141"/>
      <c r="S55" s="141"/>
      <c r="T55" s="141"/>
    </row>
    <row r="56" spans="1:22" ht="78.5" thickBot="1" x14ac:dyDescent="0.65">
      <c r="A56" s="471"/>
      <c r="B56" s="474"/>
      <c r="C56" s="155" t="s">
        <v>313</v>
      </c>
      <c r="D56" s="143"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IF(HO9_Large_Scale_Shared_Living!E57='Drop downs'!$B$6,HO9_Large_Scale_Shared_Living!B57&amp;": "&amp;HO9_Large_Scale_Shared_Living!K57&amp;"","")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2" t="s">
        <v>189</v>
      </c>
      <c r="E64" s="483"/>
      <c r="F64" s="483"/>
      <c r="G64" s="519"/>
      <c r="H64" s="483"/>
      <c r="I64" s="519"/>
      <c r="J64" s="483"/>
      <c r="K64" s="490"/>
      <c r="L64" s="428"/>
      <c r="M64" s="482"/>
      <c r="N64" s="456"/>
      <c r="R64" s="141"/>
      <c r="S64" s="141"/>
      <c r="T64" s="141"/>
    </row>
    <row r="65" spans="1:22" ht="52" x14ac:dyDescent="0.6">
      <c r="A65" s="469" t="s">
        <v>843</v>
      </c>
      <c r="B65" s="472" t="s">
        <v>111</v>
      </c>
      <c r="C65" s="147" t="s">
        <v>845</v>
      </c>
      <c r="D65" s="140" t="s">
        <v>189</v>
      </c>
      <c r="E65" s="487" t="s">
        <v>88</v>
      </c>
      <c r="F65" s="487" t="s">
        <v>88</v>
      </c>
      <c r="G65" s="518" t="s">
        <v>88</v>
      </c>
      <c r="H65" s="487" t="s">
        <v>88</v>
      </c>
      <c r="I65" s="518" t="s">
        <v>88</v>
      </c>
      <c r="J65" s="487" t="s">
        <v>120</v>
      </c>
      <c r="K65" s="488" t="s">
        <v>367</v>
      </c>
      <c r="L65" s="475" t="s">
        <v>189</v>
      </c>
      <c r="M65" s="480"/>
      <c r="N65" s="454"/>
      <c r="R65" s="141" t="str">
        <f>IF(OR(J65='Drop downs'!$G$7,J65='Drop downs'!$G$5), B65&amp;": "&amp;K65&amp;CHAR(10),"")</f>
        <v/>
      </c>
      <c r="S65" s="141" t="str">
        <f>IF(J65='Drop downs'!$G$2,B65&amp;": "&amp;K65&amp;""," ")</f>
        <v xml:space="preserve"> </v>
      </c>
      <c r="T65" s="141" t="str">
        <f>IF(HO9_Large_Scale_Shared_Living!E65='Drop downs'!$B$6,HO9_Large_Scale_Shared_Living!B65&amp;": "&amp;HO9_Large_Scale_Shared_Living!K65&amp;"","")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78"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2" t="s">
        <v>189</v>
      </c>
      <c r="E71" s="483"/>
      <c r="F71" s="483"/>
      <c r="G71" s="519"/>
      <c r="H71" s="483"/>
      <c r="I71" s="519"/>
      <c r="J71" s="483"/>
      <c r="K71" s="490"/>
      <c r="L71" s="428"/>
      <c r="M71" s="482"/>
      <c r="N71" s="456"/>
      <c r="R71" s="141"/>
      <c r="S71" s="141"/>
      <c r="T71" s="141"/>
    </row>
    <row r="72" spans="1:22" ht="103.5" customHeight="1" x14ac:dyDescent="0.6">
      <c r="A72" s="469" t="s">
        <v>331</v>
      </c>
      <c r="B72" s="472" t="s">
        <v>112</v>
      </c>
      <c r="C72" s="147" t="s">
        <v>332</v>
      </c>
      <c r="D72" s="140" t="s">
        <v>185</v>
      </c>
      <c r="E72" s="475" t="s">
        <v>353</v>
      </c>
      <c r="F72" s="475" t="s">
        <v>354</v>
      </c>
      <c r="G72" s="477" t="s">
        <v>358</v>
      </c>
      <c r="H72" s="475" t="s">
        <v>356</v>
      </c>
      <c r="I72" s="573" t="s">
        <v>357</v>
      </c>
      <c r="J72" s="475" t="s">
        <v>119</v>
      </c>
      <c r="K72" s="650" t="s">
        <v>903</v>
      </c>
      <c r="L72" s="475" t="s">
        <v>189</v>
      </c>
      <c r="M72" s="480"/>
      <c r="N72" s="454"/>
      <c r="R72" s="141" t="str">
        <f>IF(OR(J72='Drop downs'!$G$7,J72='Drop downs'!$G$5), B72&amp;": "&amp;K72&amp;CHAR(10),"")</f>
        <v/>
      </c>
      <c r="S72" s="141" t="str">
        <f>IF(J72='Drop downs'!$G$2,B72&amp;": "&amp;K72&amp;""," ")</f>
        <v xml:space="preserve"> </v>
      </c>
      <c r="T72" s="141" t="str">
        <f>IF(HO9_Large_Scale_Shared_Living!E72='Drop downs'!$B$6,HO9_Large_Scale_Shared_Living!B72&amp;": "&amp;HO9_Large_Scale_Shared_Living!K72&amp;"","")</f>
        <v/>
      </c>
      <c r="U72" s="126" t="str">
        <f t="shared" si="0"/>
        <v/>
      </c>
      <c r="V72" s="126" t="str">
        <f>IF(N72&gt;0,B72&amp;":"&amp;N72&amp;"
","")</f>
        <v/>
      </c>
    </row>
    <row r="73" spans="1:22" ht="136.5" customHeight="1" x14ac:dyDescent="0.6">
      <c r="A73" s="470"/>
      <c r="B73" s="473"/>
      <c r="C73" s="148" t="s">
        <v>333</v>
      </c>
      <c r="D73" s="142" t="s">
        <v>185</v>
      </c>
      <c r="E73" s="476"/>
      <c r="F73" s="476"/>
      <c r="G73" s="478"/>
      <c r="H73" s="476"/>
      <c r="I73" s="571"/>
      <c r="J73" s="476"/>
      <c r="K73" s="651"/>
      <c r="L73" s="476"/>
      <c r="M73" s="481"/>
      <c r="N73" s="455"/>
      <c r="R73" s="141"/>
      <c r="S73" s="141"/>
      <c r="T73" s="141"/>
    </row>
    <row r="74" spans="1:22" ht="142.5" customHeight="1" x14ac:dyDescent="0.6">
      <c r="A74" s="470"/>
      <c r="B74" s="473"/>
      <c r="C74" s="148" t="s">
        <v>334</v>
      </c>
      <c r="D74" s="142" t="s">
        <v>189</v>
      </c>
      <c r="E74" s="476"/>
      <c r="F74" s="476"/>
      <c r="G74" s="478"/>
      <c r="H74" s="476"/>
      <c r="I74" s="571"/>
      <c r="J74" s="476"/>
      <c r="K74" s="651"/>
      <c r="L74" s="476"/>
      <c r="M74" s="481"/>
      <c r="N74" s="455"/>
      <c r="R74" s="141"/>
      <c r="S74" s="141"/>
      <c r="T74" s="141"/>
    </row>
    <row r="75" spans="1:22" ht="132" customHeight="1" x14ac:dyDescent="0.6">
      <c r="A75" s="470"/>
      <c r="B75" s="473"/>
      <c r="C75" s="148" t="s">
        <v>335</v>
      </c>
      <c r="D75" s="142" t="s">
        <v>189</v>
      </c>
      <c r="E75" s="476"/>
      <c r="F75" s="476"/>
      <c r="G75" s="478"/>
      <c r="H75" s="476"/>
      <c r="I75" s="571"/>
      <c r="J75" s="476"/>
      <c r="K75" s="651"/>
      <c r="L75" s="476"/>
      <c r="M75" s="481"/>
      <c r="N75" s="455"/>
      <c r="R75" s="141"/>
      <c r="S75" s="141"/>
      <c r="T75" s="141"/>
    </row>
    <row r="76" spans="1:22" ht="86.25" customHeight="1" thickBot="1" x14ac:dyDescent="0.65">
      <c r="A76" s="517"/>
      <c r="B76" s="474"/>
      <c r="C76" s="157" t="s">
        <v>336</v>
      </c>
      <c r="D76" s="142" t="s">
        <v>189</v>
      </c>
      <c r="E76" s="483"/>
      <c r="F76" s="483"/>
      <c r="G76" s="519"/>
      <c r="H76" s="483"/>
      <c r="I76" s="572"/>
      <c r="J76" s="483"/>
      <c r="K76" s="652"/>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18" t="s">
        <v>88</v>
      </c>
      <c r="J77" s="487" t="s">
        <v>120</v>
      </c>
      <c r="K77" s="673" t="s">
        <v>367</v>
      </c>
      <c r="L77" s="487" t="s">
        <v>189</v>
      </c>
      <c r="M77" s="491"/>
      <c r="N77" s="463"/>
      <c r="R77" s="141" t="str">
        <f>IF(OR(J77='Drop downs'!$G$7,J77='Drop downs'!$G$5), B77&amp;": "&amp;K77&amp;CHAR(10),"")</f>
        <v/>
      </c>
      <c r="S77" s="141" t="str">
        <f>IF(J77='Drop downs'!$G$2,B77&amp;": "&amp;K77&amp;""," ")</f>
        <v xml:space="preserve"> </v>
      </c>
      <c r="T77" s="141" t="str">
        <f>IF(HO9_Large_Scale_Shared_Living!E77='Drop downs'!$B$6,HO9_Large_Scale_Shared_Living!B77&amp;": "&amp;HO9_Large_Scale_Shared_Living!K77&amp;"","")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674"/>
      <c r="L78" s="476"/>
      <c r="M78" s="481"/>
      <c r="N78" s="455"/>
      <c r="R78" s="141"/>
      <c r="S78" s="141"/>
      <c r="T78" s="141"/>
    </row>
    <row r="79" spans="1:22" x14ac:dyDescent="0.6">
      <c r="A79" s="527"/>
      <c r="B79" s="473"/>
      <c r="C79" s="148" t="s">
        <v>340</v>
      </c>
      <c r="D79" s="145" t="s">
        <v>189</v>
      </c>
      <c r="E79" s="476"/>
      <c r="F79" s="476"/>
      <c r="G79" s="478"/>
      <c r="H79" s="476"/>
      <c r="I79" s="478"/>
      <c r="J79" s="476"/>
      <c r="K79" s="674"/>
      <c r="L79" s="476"/>
      <c r="M79" s="481"/>
      <c r="N79" s="455"/>
      <c r="R79" s="141"/>
      <c r="S79" s="141"/>
      <c r="T79" s="141"/>
    </row>
    <row r="80" spans="1:22" x14ac:dyDescent="0.6">
      <c r="A80" s="527"/>
      <c r="B80" s="473"/>
      <c r="C80" s="159" t="s">
        <v>341</v>
      </c>
      <c r="D80" s="145" t="s">
        <v>189</v>
      </c>
      <c r="E80" s="476"/>
      <c r="F80" s="476"/>
      <c r="G80" s="478"/>
      <c r="H80" s="476"/>
      <c r="I80" s="478"/>
      <c r="J80" s="476"/>
      <c r="K80" s="674"/>
      <c r="L80" s="476"/>
      <c r="M80" s="481"/>
      <c r="N80" s="455"/>
      <c r="R80" s="141"/>
      <c r="S80" s="141"/>
      <c r="T80" s="141"/>
    </row>
    <row r="81" spans="1:22" ht="78" x14ac:dyDescent="0.6">
      <c r="A81" s="527"/>
      <c r="B81" s="473"/>
      <c r="C81" s="159" t="s">
        <v>342</v>
      </c>
      <c r="D81" s="145" t="s">
        <v>189</v>
      </c>
      <c r="E81" s="476"/>
      <c r="F81" s="476"/>
      <c r="G81" s="478"/>
      <c r="H81" s="476"/>
      <c r="I81" s="478"/>
      <c r="J81" s="476"/>
      <c r="K81" s="674"/>
      <c r="L81" s="476"/>
      <c r="M81" s="481"/>
      <c r="N81" s="455"/>
      <c r="R81" s="141"/>
      <c r="S81" s="141"/>
      <c r="T81" s="141"/>
    </row>
    <row r="82" spans="1:22" ht="78" x14ac:dyDescent="0.6">
      <c r="A82" s="527"/>
      <c r="B82" s="473"/>
      <c r="C82" s="159" t="s">
        <v>343</v>
      </c>
      <c r="D82" s="145" t="s">
        <v>189</v>
      </c>
      <c r="E82" s="476"/>
      <c r="F82" s="476"/>
      <c r="G82" s="478"/>
      <c r="H82" s="476"/>
      <c r="I82" s="478"/>
      <c r="J82" s="476"/>
      <c r="K82" s="674"/>
      <c r="L82" s="476"/>
      <c r="M82" s="481"/>
      <c r="N82" s="455"/>
      <c r="R82" s="141"/>
      <c r="S82" s="141"/>
      <c r="T82" s="141"/>
    </row>
    <row r="83" spans="1:22" ht="52.5" thickBot="1" x14ac:dyDescent="0.65">
      <c r="A83" s="512"/>
      <c r="B83" s="473"/>
      <c r="C83" s="155" t="s">
        <v>344</v>
      </c>
      <c r="D83" s="146" t="s">
        <v>189</v>
      </c>
      <c r="E83" s="483"/>
      <c r="F83" s="483"/>
      <c r="G83" s="519"/>
      <c r="H83" s="483"/>
      <c r="I83" s="519"/>
      <c r="J83" s="483"/>
      <c r="K83" s="675"/>
      <c r="L83" s="428"/>
      <c r="M83" s="482"/>
      <c r="N83" s="456"/>
      <c r="R83" s="141"/>
      <c r="S83" s="141"/>
      <c r="T83" s="141"/>
    </row>
    <row r="84" spans="1:22" ht="76.5" customHeight="1" x14ac:dyDescent="0.6">
      <c r="A84" s="511" t="s">
        <v>345</v>
      </c>
      <c r="B84" s="472" t="s">
        <v>114</v>
      </c>
      <c r="C84" s="177" t="s">
        <v>346</v>
      </c>
      <c r="D84" s="144" t="s">
        <v>189</v>
      </c>
      <c r="E84" s="475" t="s">
        <v>353</v>
      </c>
      <c r="F84" s="475" t="s">
        <v>354</v>
      </c>
      <c r="G84" s="477" t="s">
        <v>358</v>
      </c>
      <c r="H84" s="475" t="s">
        <v>356</v>
      </c>
      <c r="I84" s="573" t="s">
        <v>368</v>
      </c>
      <c r="J84" s="475" t="s">
        <v>119</v>
      </c>
      <c r="K84" s="604" t="s">
        <v>553</v>
      </c>
      <c r="L84" s="475" t="s">
        <v>189</v>
      </c>
      <c r="M84" s="480"/>
      <c r="N84" s="454"/>
      <c r="R84" s="141" t="str">
        <f>IF(OR(J84='Drop downs'!$G$7,J84='Drop downs'!$G$5), B84&amp;": "&amp;K84&amp;CHAR(10),"")</f>
        <v/>
      </c>
      <c r="S84" s="141" t="str">
        <f>IF(J84='Drop downs'!$G$2,B84&amp;": "&amp;K84&amp;""," ")</f>
        <v xml:space="preserve"> </v>
      </c>
      <c r="T84" s="141" t="str">
        <f>IF(HO9_Large_Scale_Shared_Living!E84='Drop downs'!$B$6,HO9_Large_Scale_Shared_Living!B84&amp;": "&amp;HO9_Large_Scale_Shared_Living!K84&amp;"","")</f>
        <v/>
      </c>
      <c r="U84" s="126" t="str">
        <f t="shared" si="1"/>
        <v/>
      </c>
      <c r="V84" s="126" t="str">
        <f>IF(N84&gt;0,B84&amp;":"&amp;N84&amp;"
","")</f>
        <v/>
      </c>
    </row>
    <row r="85" spans="1:22" ht="79.5" customHeight="1" x14ac:dyDescent="0.6">
      <c r="A85" s="527"/>
      <c r="B85" s="473"/>
      <c r="C85" s="159" t="s">
        <v>347</v>
      </c>
      <c r="D85" s="145" t="s">
        <v>185</v>
      </c>
      <c r="E85" s="476"/>
      <c r="F85" s="476"/>
      <c r="G85" s="478"/>
      <c r="H85" s="476"/>
      <c r="I85" s="571"/>
      <c r="J85" s="476"/>
      <c r="K85" s="605"/>
      <c r="L85" s="476"/>
      <c r="M85" s="481"/>
      <c r="N85" s="455"/>
      <c r="R85" s="141"/>
      <c r="S85" s="141"/>
      <c r="T85" s="141"/>
    </row>
    <row r="86" spans="1:22" ht="81" customHeight="1" x14ac:dyDescent="0.6">
      <c r="A86" s="527"/>
      <c r="B86" s="473"/>
      <c r="C86" s="159" t="s">
        <v>348</v>
      </c>
      <c r="D86" s="145" t="s">
        <v>185</v>
      </c>
      <c r="E86" s="476"/>
      <c r="F86" s="476"/>
      <c r="G86" s="478"/>
      <c r="H86" s="476"/>
      <c r="I86" s="571"/>
      <c r="J86" s="476"/>
      <c r="K86" s="605"/>
      <c r="L86" s="476"/>
      <c r="M86" s="481"/>
      <c r="N86" s="455"/>
      <c r="R86" s="141"/>
      <c r="S86" s="141"/>
      <c r="T86" s="141"/>
    </row>
    <row r="87" spans="1:22" ht="111.75" customHeight="1" thickBot="1" x14ac:dyDescent="0.65">
      <c r="A87" s="528"/>
      <c r="B87" s="474"/>
      <c r="C87" s="157" t="s">
        <v>349</v>
      </c>
      <c r="D87" s="151" t="s">
        <v>189</v>
      </c>
      <c r="E87" s="483"/>
      <c r="F87" s="483"/>
      <c r="G87" s="519"/>
      <c r="H87" s="483"/>
      <c r="I87" s="572"/>
      <c r="J87" s="483"/>
      <c r="K87" s="617"/>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g0Jjpah8jdBeXlc5TINpA8ptEaSOILUyHzC8F50P3PQldyPX3aONlKdIIXNg3AUvJ691xHLvemZsiGaC/0NQ/g==" saltValue="mJ4Fqf9KO4phJ+UK3guSi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734" priority="44">
      <formula>$D50="No"</formula>
    </cfRule>
  </conditionalFormatting>
  <conditionalFormatting sqref="C8:D87">
    <cfRule type="expression" dxfId="1733" priority="43">
      <formula>$D8="No"</formula>
    </cfRule>
  </conditionalFormatting>
  <conditionalFormatting sqref="J8 J18 J28 J72 J84">
    <cfRule type="cellIs" dxfId="1732" priority="79" operator="equal">
      <formula>"Neutral"</formula>
    </cfRule>
    <cfRule type="cellIs" dxfId="1731" priority="78" operator="equal">
      <formula>"Uncertain"</formula>
    </cfRule>
    <cfRule type="cellIs" dxfId="1730" priority="77" operator="equal">
      <formula>"Minor Negative"</formula>
    </cfRule>
    <cfRule type="cellIs" dxfId="1729" priority="76" operator="equal">
      <formula>"Significant Negative"</formula>
    </cfRule>
    <cfRule type="cellIs" dxfId="1728" priority="81" operator="equal">
      <formula>"Significant Positive"</formula>
    </cfRule>
    <cfRule type="cellIs" dxfId="1727" priority="80" operator="equal">
      <formula>"Minor Positive"</formula>
    </cfRule>
  </conditionalFormatting>
  <conditionalFormatting sqref="J20">
    <cfRule type="cellIs" dxfId="1726" priority="69" operator="equal">
      <formula>"Significant Positive"</formula>
    </cfRule>
    <cfRule type="cellIs" dxfId="1725" priority="67" operator="equal">
      <formula>"Neutral"</formula>
    </cfRule>
    <cfRule type="cellIs" dxfId="1724" priority="66" operator="equal">
      <formula>"Uncertain"</formula>
    </cfRule>
    <cfRule type="cellIs" dxfId="1723" priority="68" operator="equal">
      <formula>"Minor Positive"</formula>
    </cfRule>
    <cfRule type="cellIs" dxfId="1722" priority="65" operator="equal">
      <formula>"Minor Negative"</formula>
    </cfRule>
    <cfRule type="cellIs" dxfId="1721" priority="64" operator="equal">
      <formula>"Significant Negative"</formula>
    </cfRule>
  </conditionalFormatting>
  <conditionalFormatting sqref="J36">
    <cfRule type="cellIs" dxfId="1720" priority="63" operator="equal">
      <formula>"Significant Positive"</formula>
    </cfRule>
    <cfRule type="cellIs" dxfId="1719" priority="62" operator="equal">
      <formula>"Minor Positive"</formula>
    </cfRule>
    <cfRule type="cellIs" dxfId="1718" priority="60" operator="equal">
      <formula>"Uncertain"</formula>
    </cfRule>
    <cfRule type="cellIs" dxfId="1717" priority="59" operator="equal">
      <formula>"Minor Negative"</formula>
    </cfRule>
    <cfRule type="cellIs" dxfId="1716" priority="58" operator="equal">
      <formula>"Significant Negative"</formula>
    </cfRule>
    <cfRule type="cellIs" dxfId="1715" priority="61" operator="equal">
      <formula>"Neutral"</formula>
    </cfRule>
  </conditionalFormatting>
  <conditionalFormatting sqref="J42">
    <cfRule type="cellIs" dxfId="1714" priority="19" operator="equal">
      <formula>"Significant Negative"</formula>
    </cfRule>
    <cfRule type="cellIs" dxfId="1713" priority="20" operator="equal">
      <formula>"Minor Negative"</formula>
    </cfRule>
    <cfRule type="cellIs" dxfId="1712" priority="21" operator="equal">
      <formula>"Uncertain"</formula>
    </cfRule>
    <cfRule type="cellIs" dxfId="1711" priority="22" operator="equal">
      <formula>"Neutral"</formula>
    </cfRule>
    <cfRule type="cellIs" dxfId="1710" priority="23" operator="equal">
      <formula>"Minor Positive"</formula>
    </cfRule>
    <cfRule type="cellIs" dxfId="1709" priority="24" operator="equal">
      <formula>"Significant Positive"</formula>
    </cfRule>
  </conditionalFormatting>
  <conditionalFormatting sqref="J47">
    <cfRule type="cellIs" dxfId="1708" priority="25" operator="equal">
      <formula>"Significant Negative"</formula>
    </cfRule>
    <cfRule type="cellIs" dxfId="1707" priority="26" operator="equal">
      <formula>"Minor Negative"</formula>
    </cfRule>
    <cfRule type="cellIs" dxfId="1706" priority="27" operator="equal">
      <formula>"Uncertain"</formula>
    </cfRule>
    <cfRule type="cellIs" dxfId="1705" priority="28" operator="equal">
      <formula>"Neutral"</formula>
    </cfRule>
    <cfRule type="cellIs" dxfId="1704" priority="29" operator="equal">
      <formula>"Minor Positive"</formula>
    </cfRule>
    <cfRule type="cellIs" dxfId="1703" priority="30" operator="equal">
      <formula>"Significant Positive"</formula>
    </cfRule>
  </conditionalFormatting>
  <conditionalFormatting sqref="J49">
    <cfRule type="cellIs" dxfId="1702" priority="33" operator="equal">
      <formula>"Uncertain"</formula>
    </cfRule>
    <cfRule type="cellIs" dxfId="1701" priority="34" operator="equal">
      <formula>"Neutral"</formula>
    </cfRule>
    <cfRule type="cellIs" dxfId="1700" priority="35" operator="equal">
      <formula>"Minor Positive"</formula>
    </cfRule>
    <cfRule type="cellIs" dxfId="1699" priority="36" operator="equal">
      <formula>"Significant Positive"</formula>
    </cfRule>
    <cfRule type="cellIs" dxfId="1698" priority="31" operator="equal">
      <formula>"Significant Negative"</formula>
    </cfRule>
    <cfRule type="cellIs" dxfId="1697" priority="32" operator="equal">
      <formula>"Minor Negative"</formula>
    </cfRule>
  </conditionalFormatting>
  <conditionalFormatting sqref="J54">
    <cfRule type="cellIs" dxfId="1696" priority="39" operator="equal">
      <formula>"Uncertain"</formula>
    </cfRule>
    <cfRule type="cellIs" dxfId="1695" priority="40" operator="equal">
      <formula>"Neutral"</formula>
    </cfRule>
    <cfRule type="cellIs" dxfId="1694" priority="41" operator="equal">
      <formula>"Minor Positive"</formula>
    </cfRule>
    <cfRule type="cellIs" dxfId="1693" priority="42" operator="equal">
      <formula>"Significant Positive"</formula>
    </cfRule>
    <cfRule type="cellIs" dxfId="1692" priority="37" operator="equal">
      <formula>"Significant Negative"</formula>
    </cfRule>
    <cfRule type="cellIs" dxfId="1691" priority="38" operator="equal">
      <formula>"Minor Negative"</formula>
    </cfRule>
  </conditionalFormatting>
  <conditionalFormatting sqref="J57">
    <cfRule type="cellIs" dxfId="1690" priority="18" operator="equal">
      <formula>"Significant Positive"</formula>
    </cfRule>
    <cfRule type="cellIs" dxfId="1689" priority="17" operator="equal">
      <formula>"Minor Positive"</formula>
    </cfRule>
    <cfRule type="cellIs" dxfId="1688" priority="16" operator="equal">
      <formula>"Neutral"</formula>
    </cfRule>
    <cfRule type="cellIs" dxfId="1687" priority="14" operator="equal">
      <formula>"Minor Negative"</formula>
    </cfRule>
    <cfRule type="cellIs" dxfId="1686" priority="13" operator="equal">
      <formula>"Significant Negative"</formula>
    </cfRule>
    <cfRule type="cellIs" dxfId="1685" priority="15" operator="equal">
      <formula>"Uncertain"</formula>
    </cfRule>
  </conditionalFormatting>
  <conditionalFormatting sqref="J65">
    <cfRule type="cellIs" dxfId="1684" priority="12" operator="equal">
      <formula>"Significant Positive"</formula>
    </cfRule>
    <cfRule type="cellIs" dxfId="1683" priority="11" operator="equal">
      <formula>"Minor Positive"</formula>
    </cfRule>
    <cfRule type="cellIs" dxfId="1682" priority="10" operator="equal">
      <formula>"Neutral"</formula>
    </cfRule>
    <cfRule type="cellIs" dxfId="1681" priority="9" operator="equal">
      <formula>"Uncertain"</formula>
    </cfRule>
    <cfRule type="cellIs" dxfId="1680" priority="7" operator="equal">
      <formula>"Significant Negative"</formula>
    </cfRule>
    <cfRule type="cellIs" dxfId="1679" priority="8" operator="equal">
      <formula>"Minor Negative"</formula>
    </cfRule>
  </conditionalFormatting>
  <conditionalFormatting sqref="J77">
    <cfRule type="cellIs" dxfId="1678" priority="1" operator="equal">
      <formula>"Significant Negative"</formula>
    </cfRule>
    <cfRule type="cellIs" dxfId="1677" priority="6" operator="equal">
      <formula>"Significant Positive"</formula>
    </cfRule>
    <cfRule type="cellIs" dxfId="1676" priority="5" operator="equal">
      <formula>"Minor Positive"</formula>
    </cfRule>
    <cfRule type="cellIs" dxfId="1675" priority="4" operator="equal">
      <formula>"Neutral"</formula>
    </cfRule>
    <cfRule type="cellIs" dxfId="1674" priority="3" operator="equal">
      <formula>"Uncertain"</formula>
    </cfRule>
    <cfRule type="cellIs" dxfId="1673" priority="2"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43045-8E2E-48B0-AFB8-B451799764A5}">
          <x14:formula1>
            <xm:f>'Drop downs'!$A$2:$A$3</xm:f>
          </x14:formula1>
          <xm:sqref>D8:D87</xm:sqref>
        </x14:dataValidation>
        <x14:dataValidation type="list" allowBlank="1" showInputMessage="1" showErrorMessage="1" xr:uid="{C35A0F9E-DCEA-4BDC-9C65-89A22C61E8CB}">
          <x14:formula1>
            <xm:f>'Drop downs'!$J$2:$J$3</xm:f>
          </x14:formula1>
          <xm:sqref>L8 L18 L20 L28 L36 L42 L84 L54 L57 L65 L72 L77 L47 L49</xm:sqref>
        </x14:dataValidation>
        <x14:dataValidation type="list" allowBlank="1" showInputMessage="1" showErrorMessage="1" xr:uid="{4A16C1D0-BB9F-4058-ACBD-73B7EDB44347}">
          <x14:formula1>
            <xm:f>'Drop downs'!$B$2:$B$4</xm:f>
          </x14:formula1>
          <xm:sqref>E8 E18 E20 E28 E36 E72 E84 E57 E49 E42 E54 E47 E65 E77</xm:sqref>
        </x14:dataValidation>
        <x14:dataValidation type="list" allowBlank="1" showInputMessage="1" showErrorMessage="1" xr:uid="{F0544242-9C88-40D9-9C26-202DD04151BA}">
          <x14:formula1>
            <xm:f>'Drop downs'!$C$2:$C$5</xm:f>
          </x14:formula1>
          <xm:sqref>F8 F18 F20 F28 F36 F72 F84 F57 F49 F42 F54 F47 F65 F77</xm:sqref>
        </x14:dataValidation>
        <x14:dataValidation type="list" allowBlank="1" showInputMessage="1" showErrorMessage="1" xr:uid="{2C1F51E3-743C-47C2-8B0C-0B146393CF68}">
          <x14:formula1>
            <xm:f>'Drop downs'!$D$2:$D$7</xm:f>
          </x14:formula1>
          <xm:sqref>G8 G18 G20 G28 G36 G72 G84 G57 G49 G42 G54 G47 G65 G77</xm:sqref>
        </x14:dataValidation>
        <x14:dataValidation type="list" allowBlank="1" showInputMessage="1" showErrorMessage="1" xr:uid="{D3978476-B8A9-499A-87B9-7C88BF9EB015}">
          <x14:formula1>
            <xm:f>'Drop downs'!$E$2:$E$6</xm:f>
          </x14:formula1>
          <xm:sqref>H8 H18 H20 H28 H36 H72 H84 H57 H49 H42 H54 H47 H65 H77</xm:sqref>
        </x14:dataValidation>
        <x14:dataValidation type="list" allowBlank="1" showInputMessage="1" showErrorMessage="1" xr:uid="{37C1CCA1-584A-425B-B18B-132EC03CACA8}">
          <x14:formula1>
            <xm:f>'Drop downs'!$F$2:$F$6</xm:f>
          </x14:formula1>
          <xm:sqref>I8 I18 I20 I28 I36 I72 I84 I57 I49 I42 I54 I47 I65 I77</xm:sqref>
        </x14:dataValidation>
        <x14:dataValidation type="list" allowBlank="1" showInputMessage="1" showErrorMessage="1" xr:uid="{BD4BA5E1-4757-4194-88CD-ED0B9C62012A}">
          <x14:formula1>
            <xm:f>'Drop downs'!$G$2:$G$7</xm:f>
          </x14:formula1>
          <xm:sqref>J8 J18 J20 J28 J36 J72 J84 J57 J49 J42 J54 J47 J65 J77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EC28-8BED-46E8-ADB0-8760ED2C183F}">
  <sheetPr codeName="Sheet108"/>
  <dimension ref="A1:V98"/>
  <sheetViews>
    <sheetView showGridLines="0" zoomScaleNormal="100" workbookViewId="0">
      <selection activeCell="C1" sqref="C1:F1"/>
    </sheetView>
  </sheetViews>
  <sheetFormatPr defaultColWidth="8.54296875" defaultRowHeight="26" x14ac:dyDescent="0.6"/>
  <cols>
    <col min="1" max="1" width="63.81640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68.26953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554</v>
      </c>
      <c r="D1" s="393"/>
      <c r="E1" s="393"/>
      <c r="F1" s="394"/>
      <c r="G1" s="227"/>
      <c r="I1" s="229"/>
      <c r="J1" s="128"/>
      <c r="K1" s="128"/>
    </row>
    <row r="2" spans="1:22" x14ac:dyDescent="0.6">
      <c r="A2" s="125" t="s">
        <v>21</v>
      </c>
      <c r="B2" s="129"/>
      <c r="C2" s="393" t="s">
        <v>549</v>
      </c>
      <c r="D2" s="393"/>
      <c r="E2" s="393"/>
      <c r="F2" s="394"/>
      <c r="I2" s="230"/>
      <c r="J2" s="130"/>
      <c r="K2" s="130"/>
    </row>
    <row r="3" spans="1:22" ht="101" customHeight="1" x14ac:dyDescent="0.6">
      <c r="A3" s="131" t="s">
        <v>22</v>
      </c>
      <c r="B3" s="132"/>
      <c r="C3" s="393" t="s">
        <v>555</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408" t="s">
        <v>88</v>
      </c>
      <c r="J8" s="475" t="s">
        <v>120</v>
      </c>
      <c r="K8" s="499" t="s">
        <v>367</v>
      </c>
      <c r="L8" s="475" t="s">
        <v>189</v>
      </c>
      <c r="M8" s="480"/>
      <c r="N8" s="454"/>
      <c r="R8" s="141" t="str">
        <f>IF(OR(J8='Drop downs'!$G$7,J8='Drop downs'!$G$5), B8&amp;": "&amp;K8&amp;CHAR(10),"")</f>
        <v/>
      </c>
      <c r="S8" s="141" t="str">
        <f>IF(J8='Drop downs'!$G$2,B8&amp;": "&amp;K8&amp;""," ")</f>
        <v xml:space="preserve"> </v>
      </c>
      <c r="T8" s="141" t="str">
        <f>IF(HO10_Housing_Shared_Facilities!E8='Drop downs'!$B$6,HO10_Housing_Shared_Facilities!B8&amp;": "&amp;HO10_Housing_Shared_Facilities!K8&amp;"","")</f>
        <v/>
      </c>
      <c r="U8" s="126" t="str">
        <f>IF(M8&gt;0,B8&amp;":"&amp;M8&amp;"
","")</f>
        <v/>
      </c>
      <c r="V8" s="126" t="str">
        <f>IF(N8&gt;0,B8&amp;":"&amp;N8&amp;"
","")</f>
        <v/>
      </c>
    </row>
    <row r="9" spans="1:22" ht="52" x14ac:dyDescent="0.6">
      <c r="A9" s="470"/>
      <c r="B9" s="503"/>
      <c r="C9" s="142" t="s">
        <v>258</v>
      </c>
      <c r="D9" s="142" t="s">
        <v>189</v>
      </c>
      <c r="E9" s="494"/>
      <c r="F9" s="494"/>
      <c r="G9" s="506"/>
      <c r="H9" s="494"/>
      <c r="I9" s="682"/>
      <c r="J9" s="476"/>
      <c r="K9" s="489"/>
      <c r="L9" s="476"/>
      <c r="M9" s="481"/>
      <c r="N9" s="455"/>
      <c r="R9" s="141"/>
      <c r="S9" s="141"/>
      <c r="T9" s="141"/>
    </row>
    <row r="10" spans="1:22" x14ac:dyDescent="0.6">
      <c r="A10" s="470"/>
      <c r="B10" s="503"/>
      <c r="C10" s="142" t="s">
        <v>259</v>
      </c>
      <c r="D10" s="142" t="s">
        <v>189</v>
      </c>
      <c r="E10" s="494"/>
      <c r="F10" s="494"/>
      <c r="G10" s="506"/>
      <c r="H10" s="494"/>
      <c r="I10" s="682"/>
      <c r="J10" s="476"/>
      <c r="K10" s="489"/>
      <c r="L10" s="476"/>
      <c r="M10" s="481"/>
      <c r="N10" s="455"/>
      <c r="R10" s="141"/>
      <c r="S10" s="141"/>
      <c r="T10" s="141"/>
    </row>
    <row r="11" spans="1:22" ht="52" x14ac:dyDescent="0.6">
      <c r="A11" s="470"/>
      <c r="B11" s="503"/>
      <c r="C11" s="142" t="s">
        <v>260</v>
      </c>
      <c r="D11" s="142" t="s">
        <v>189</v>
      </c>
      <c r="E11" s="494"/>
      <c r="F11" s="494"/>
      <c r="G11" s="506"/>
      <c r="H11" s="494"/>
      <c r="I11" s="682"/>
      <c r="J11" s="476"/>
      <c r="K11" s="489"/>
      <c r="L11" s="476"/>
      <c r="M11" s="481"/>
      <c r="N11" s="455"/>
      <c r="R11" s="141"/>
      <c r="S11" s="141"/>
      <c r="T11" s="141"/>
    </row>
    <row r="12" spans="1:22" ht="52" x14ac:dyDescent="0.6">
      <c r="A12" s="470"/>
      <c r="B12" s="503"/>
      <c r="C12" s="142" t="s">
        <v>261</v>
      </c>
      <c r="D12" s="142" t="s">
        <v>189</v>
      </c>
      <c r="E12" s="494"/>
      <c r="F12" s="494"/>
      <c r="G12" s="506"/>
      <c r="H12" s="494"/>
      <c r="I12" s="682"/>
      <c r="J12" s="476"/>
      <c r="K12" s="489"/>
      <c r="L12" s="476"/>
      <c r="M12" s="481"/>
      <c r="N12" s="455"/>
      <c r="R12" s="141"/>
      <c r="S12" s="141"/>
      <c r="T12" s="141"/>
    </row>
    <row r="13" spans="1:22" x14ac:dyDescent="0.6">
      <c r="A13" s="470"/>
      <c r="B13" s="503"/>
      <c r="C13" s="142" t="s">
        <v>262</v>
      </c>
      <c r="D13" s="142" t="s">
        <v>189</v>
      </c>
      <c r="E13" s="494"/>
      <c r="F13" s="494"/>
      <c r="G13" s="506"/>
      <c r="H13" s="494"/>
      <c r="I13" s="682"/>
      <c r="J13" s="476"/>
      <c r="K13" s="489"/>
      <c r="L13" s="476"/>
      <c r="M13" s="481"/>
      <c r="N13" s="455"/>
      <c r="R13" s="141"/>
      <c r="S13" s="141"/>
      <c r="T13" s="141"/>
    </row>
    <row r="14" spans="1:22" ht="52" x14ac:dyDescent="0.6">
      <c r="A14" s="470"/>
      <c r="B14" s="503"/>
      <c r="C14" s="142" t="s">
        <v>263</v>
      </c>
      <c r="D14" s="142" t="s">
        <v>189</v>
      </c>
      <c r="E14" s="494"/>
      <c r="F14" s="494"/>
      <c r="G14" s="506"/>
      <c r="H14" s="494"/>
      <c r="I14" s="682"/>
      <c r="J14" s="476"/>
      <c r="K14" s="489"/>
      <c r="L14" s="476"/>
      <c r="M14" s="481"/>
      <c r="N14" s="455"/>
      <c r="R14" s="141"/>
      <c r="S14" s="141"/>
      <c r="T14" s="141"/>
    </row>
    <row r="15" spans="1:22" ht="52" x14ac:dyDescent="0.6">
      <c r="A15" s="470"/>
      <c r="B15" s="503"/>
      <c r="C15" s="142" t="s">
        <v>264</v>
      </c>
      <c r="D15" s="142" t="s">
        <v>189</v>
      </c>
      <c r="E15" s="494"/>
      <c r="F15" s="494"/>
      <c r="G15" s="506"/>
      <c r="H15" s="494"/>
      <c r="I15" s="682"/>
      <c r="J15" s="476"/>
      <c r="K15" s="489"/>
      <c r="L15" s="476"/>
      <c r="M15" s="481"/>
      <c r="N15" s="455"/>
      <c r="R15" s="141"/>
      <c r="S15" s="141"/>
      <c r="T15" s="141"/>
    </row>
    <row r="16" spans="1:22" ht="78" x14ac:dyDescent="0.6">
      <c r="A16" s="470"/>
      <c r="B16" s="503"/>
      <c r="C16" s="142" t="s">
        <v>265</v>
      </c>
      <c r="D16" s="142" t="s">
        <v>189</v>
      </c>
      <c r="E16" s="494"/>
      <c r="F16" s="494"/>
      <c r="G16" s="506"/>
      <c r="H16" s="494"/>
      <c r="I16" s="682"/>
      <c r="J16" s="476"/>
      <c r="K16" s="489"/>
      <c r="L16" s="476"/>
      <c r="M16" s="481"/>
      <c r="N16" s="455"/>
      <c r="R16" s="141"/>
      <c r="S16" s="141"/>
      <c r="T16" s="141"/>
    </row>
    <row r="17" spans="1:22" ht="52.5" thickBot="1" x14ac:dyDescent="0.65">
      <c r="A17" s="471"/>
      <c r="B17" s="504"/>
      <c r="C17" s="143" t="s">
        <v>266</v>
      </c>
      <c r="D17" s="142" t="s">
        <v>189</v>
      </c>
      <c r="E17" s="495"/>
      <c r="F17" s="495"/>
      <c r="G17" s="507"/>
      <c r="H17" s="495"/>
      <c r="I17" s="683"/>
      <c r="J17" s="428"/>
      <c r="K17" s="500"/>
      <c r="L17" s="428"/>
      <c r="M17" s="482"/>
      <c r="N17" s="456"/>
      <c r="R17" s="141"/>
      <c r="S17" s="141"/>
      <c r="T17" s="141"/>
    </row>
    <row r="18" spans="1:22" ht="102.75" customHeight="1" x14ac:dyDescent="0.6">
      <c r="A18" s="511" t="s">
        <v>267</v>
      </c>
      <c r="B18" s="472" t="s">
        <v>102</v>
      </c>
      <c r="C18" s="140" t="s">
        <v>268</v>
      </c>
      <c r="D18" s="140" t="s">
        <v>189</v>
      </c>
      <c r="E18" s="475" t="s">
        <v>88</v>
      </c>
      <c r="F18" s="475" t="s">
        <v>88</v>
      </c>
      <c r="G18" s="477" t="s">
        <v>88</v>
      </c>
      <c r="H18" s="475" t="s">
        <v>88</v>
      </c>
      <c r="I18" s="477"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IF(HO10_Housing_Shared_Facilities!E18='Drop downs'!$B$6,HO10_Housing_Shared_Facilities!B18&amp;": "&amp;HO10_Housing_Shared_Facilities!K18&amp;"","")</f>
        <v/>
      </c>
      <c r="U18" s="126" t="str">
        <f t="shared" ref="U18:U72" si="0">IF(M18&gt;0,B18&amp;":"&amp;M18&amp;"
","")</f>
        <v/>
      </c>
      <c r="V18" s="126" t="str">
        <f>IF(N18&gt;0,B18&amp;":"&amp;N18&amp;"
","")</f>
        <v/>
      </c>
    </row>
    <row r="19" spans="1:22" ht="89.25" customHeight="1" thickBot="1" x14ac:dyDescent="0.65">
      <c r="A19" s="512"/>
      <c r="B19" s="474"/>
      <c r="C19" s="143" t="s">
        <v>269</v>
      </c>
      <c r="D19" s="143" t="s">
        <v>189</v>
      </c>
      <c r="E19" s="428"/>
      <c r="F19" s="428"/>
      <c r="G19" s="479"/>
      <c r="H19" s="428"/>
      <c r="I19" s="479"/>
      <c r="J19" s="428"/>
      <c r="K19" s="500"/>
      <c r="L19" s="428"/>
      <c r="M19" s="482"/>
      <c r="N19" s="456"/>
      <c r="R19" s="141"/>
      <c r="S19" s="141"/>
      <c r="T19" s="141"/>
    </row>
    <row r="20" spans="1:22" ht="156" x14ac:dyDescent="0.6">
      <c r="A20" s="469" t="s">
        <v>270</v>
      </c>
      <c r="B20" s="472" t="s">
        <v>103</v>
      </c>
      <c r="C20" s="144" t="s">
        <v>271</v>
      </c>
      <c r="D20" s="140" t="s">
        <v>185</v>
      </c>
      <c r="E20" s="475" t="s">
        <v>353</v>
      </c>
      <c r="F20" s="475" t="s">
        <v>370</v>
      </c>
      <c r="G20" s="477" t="s">
        <v>358</v>
      </c>
      <c r="H20" s="475" t="s">
        <v>356</v>
      </c>
      <c r="I20" s="573" t="s">
        <v>357</v>
      </c>
      <c r="J20" s="475" t="s">
        <v>119</v>
      </c>
      <c r="K20" s="499" t="s">
        <v>556</v>
      </c>
      <c r="L20" s="475" t="s">
        <v>189</v>
      </c>
      <c r="M20" s="480"/>
      <c r="N20" s="454"/>
      <c r="R20" s="141" t="str">
        <f>IF(OR(J20='Drop downs'!$G$7,J20='Drop downs'!$G$5), B20&amp;": "&amp;K20&amp;CHAR(10),"")</f>
        <v/>
      </c>
      <c r="S20" s="141" t="str">
        <f>IF(J20='Drop downs'!$G$2,B20&amp;": "&amp;K20&amp;""," ")</f>
        <v xml:space="preserve"> </v>
      </c>
      <c r="T20" s="141" t="str">
        <f>IF(HO10_Housing_Shared_Facilities!E20='Drop downs'!$B$6,HO10_Housing_Shared_Facilities!B20&amp;": "&amp;HO10_Housing_Shared_Facilities!K20&amp;"","")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185</v>
      </c>
      <c r="E26" s="476"/>
      <c r="F26" s="476"/>
      <c r="G26" s="478"/>
      <c r="H26" s="476"/>
      <c r="I26" s="571"/>
      <c r="J26" s="476"/>
      <c r="K26" s="489"/>
      <c r="L26" s="476"/>
      <c r="M26" s="481"/>
      <c r="N26" s="455"/>
      <c r="R26" s="141"/>
      <c r="S26" s="141"/>
      <c r="T26" s="141"/>
    </row>
    <row r="27" spans="1:22" ht="78.5" thickBot="1" x14ac:dyDescent="0.65">
      <c r="A27" s="471"/>
      <c r="B27" s="474"/>
      <c r="C27" s="146" t="s">
        <v>278</v>
      </c>
      <c r="D27" s="143" t="s">
        <v>185</v>
      </c>
      <c r="E27" s="428"/>
      <c r="F27" s="428"/>
      <c r="G27" s="479"/>
      <c r="H27" s="428"/>
      <c r="I27" s="574"/>
      <c r="J27" s="428"/>
      <c r="K27" s="500"/>
      <c r="L27" s="428"/>
      <c r="M27" s="482"/>
      <c r="N27" s="456"/>
      <c r="R27" s="141"/>
      <c r="S27" s="141"/>
      <c r="T27" s="141"/>
    </row>
    <row r="28" spans="1:22" ht="99" customHeight="1" x14ac:dyDescent="0.6">
      <c r="A28" s="469" t="s">
        <v>279</v>
      </c>
      <c r="B28" s="472" t="s">
        <v>104</v>
      </c>
      <c r="C28" s="147" t="s">
        <v>280</v>
      </c>
      <c r="D28" s="144" t="s">
        <v>185</v>
      </c>
      <c r="E28" s="475" t="s">
        <v>353</v>
      </c>
      <c r="F28" s="475" t="s">
        <v>370</v>
      </c>
      <c r="G28" s="477" t="s">
        <v>358</v>
      </c>
      <c r="H28" s="475" t="s">
        <v>356</v>
      </c>
      <c r="I28" s="573" t="s">
        <v>357</v>
      </c>
      <c r="J28" s="475" t="s">
        <v>119</v>
      </c>
      <c r="K28" s="499" t="s">
        <v>899</v>
      </c>
      <c r="L28" s="475" t="s">
        <v>189</v>
      </c>
      <c r="M28" s="480"/>
      <c r="N28" s="454"/>
      <c r="R28" s="141" t="str">
        <f>IF(OR(J28='Drop downs'!$G$7,J28='Drop downs'!$G$5), B28&amp;": "&amp;K28&amp;CHAR(10),"")</f>
        <v/>
      </c>
      <c r="S28" s="141" t="str">
        <f>IF(J28='Drop downs'!$G$2,B28&amp;": "&amp;K28&amp;""," ")</f>
        <v xml:space="preserve"> </v>
      </c>
      <c r="T28" s="141" t="str">
        <f>IF(HO10_Housing_Shared_Facilities!E28='Drop downs'!$B$6,HO10_Housing_Shared_Facilities!B28&amp;": "&amp;HO10_Housing_Shared_Facilities!K28&amp;"","")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84" customHeight="1" x14ac:dyDescent="0.6">
      <c r="A30" s="470"/>
      <c r="B30" s="473"/>
      <c r="C30" s="148" t="s">
        <v>282</v>
      </c>
      <c r="D30" s="145" t="s">
        <v>189</v>
      </c>
      <c r="E30" s="476"/>
      <c r="F30" s="476"/>
      <c r="G30" s="478"/>
      <c r="H30" s="476"/>
      <c r="I30" s="571"/>
      <c r="J30" s="476"/>
      <c r="K30" s="489"/>
      <c r="L30" s="476"/>
      <c r="M30" s="481"/>
      <c r="N30" s="455"/>
      <c r="R30" s="141"/>
      <c r="S30" s="141"/>
      <c r="T30" s="141"/>
    </row>
    <row r="31" spans="1:22" ht="81" customHeight="1" x14ac:dyDescent="0.6">
      <c r="A31" s="470"/>
      <c r="B31" s="473"/>
      <c r="C31" s="148" t="s">
        <v>283</v>
      </c>
      <c r="D31" s="145" t="s">
        <v>189</v>
      </c>
      <c r="E31" s="476"/>
      <c r="F31" s="476"/>
      <c r="G31" s="478"/>
      <c r="H31" s="476"/>
      <c r="I31" s="571"/>
      <c r="J31" s="476"/>
      <c r="K31" s="489"/>
      <c r="L31" s="476"/>
      <c r="M31" s="481"/>
      <c r="N31" s="455"/>
      <c r="R31" s="141"/>
      <c r="S31" s="141"/>
      <c r="T31" s="141"/>
    </row>
    <row r="32" spans="1:22" ht="99" customHeight="1" x14ac:dyDescent="0.6">
      <c r="A32" s="470"/>
      <c r="B32" s="473"/>
      <c r="C32" s="148" t="s">
        <v>284</v>
      </c>
      <c r="D32" s="145" t="s">
        <v>189</v>
      </c>
      <c r="E32" s="476"/>
      <c r="F32" s="476"/>
      <c r="G32" s="478"/>
      <c r="H32" s="476"/>
      <c r="I32" s="571"/>
      <c r="J32" s="476"/>
      <c r="K32" s="489"/>
      <c r="L32" s="476"/>
      <c r="M32" s="481"/>
      <c r="N32" s="455"/>
      <c r="R32" s="141"/>
      <c r="S32" s="141"/>
      <c r="T32" s="141"/>
    </row>
    <row r="33" spans="1:22" ht="95.25" customHeight="1" x14ac:dyDescent="0.6">
      <c r="A33" s="470"/>
      <c r="B33" s="473"/>
      <c r="C33" s="148" t="s">
        <v>285</v>
      </c>
      <c r="D33" s="145" t="s">
        <v>185</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471"/>
      <c r="B35" s="473"/>
      <c r="C35" s="156" t="s">
        <v>287</v>
      </c>
      <c r="D35" s="146" t="s">
        <v>189</v>
      </c>
      <c r="E35" s="428"/>
      <c r="F35" s="428"/>
      <c r="G35" s="479"/>
      <c r="H35" s="428"/>
      <c r="I35" s="574"/>
      <c r="J35" s="428"/>
      <c r="K35" s="500"/>
      <c r="L35" s="428"/>
      <c r="M35" s="482"/>
      <c r="N35" s="456"/>
      <c r="R35" s="141"/>
      <c r="S35" s="141"/>
      <c r="T35" s="141"/>
    </row>
    <row r="36" spans="1:22" ht="151.5" customHeight="1" x14ac:dyDescent="0.6">
      <c r="A36" s="469" t="s">
        <v>288</v>
      </c>
      <c r="B36" s="472" t="s">
        <v>105</v>
      </c>
      <c r="C36" s="144" t="s">
        <v>289</v>
      </c>
      <c r="D36" s="144" t="s">
        <v>185</v>
      </c>
      <c r="E36" s="475" t="s">
        <v>353</v>
      </c>
      <c r="F36" s="475" t="s">
        <v>354</v>
      </c>
      <c r="G36" s="477" t="s">
        <v>358</v>
      </c>
      <c r="H36" s="475" t="s">
        <v>356</v>
      </c>
      <c r="I36" s="573" t="s">
        <v>357</v>
      </c>
      <c r="J36" s="475" t="s">
        <v>249</v>
      </c>
      <c r="K36" s="499" t="s">
        <v>774</v>
      </c>
      <c r="L36" s="475" t="s">
        <v>189</v>
      </c>
      <c r="M36" s="480"/>
      <c r="N36" s="454"/>
      <c r="R36" s="141" t="str">
        <f>IF(OR(J36='Drop downs'!$G$7,J36='Drop downs'!$G$5), B36&amp;": "&amp;K36&amp;CHAR(10),"")</f>
        <v/>
      </c>
      <c r="S36" s="141" t="str">
        <f>IF(J36='Drop downs'!$G$2,B36&amp;": "&amp;K36&amp;""," ")</f>
        <v xml:space="preserve">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T36" s="141" t="str">
        <f>IF(HO10_Housing_Shared_Facilities!E36='Drop downs'!$B$6,HO10_Housing_Shared_Facilities!B36&amp;": "&amp;HO10_Housing_Shared_Facilities!K36&amp;"","")</f>
        <v/>
      </c>
      <c r="U36" s="126" t="str">
        <f t="shared" si="0"/>
        <v/>
      </c>
      <c r="V36" s="126" t="str">
        <f>IF(N36&gt;0,B36&amp;":"&amp;N36&amp;"
","")</f>
        <v/>
      </c>
    </row>
    <row r="37" spans="1:22" ht="165" customHeight="1" x14ac:dyDescent="0.6">
      <c r="A37" s="470"/>
      <c r="B37" s="473"/>
      <c r="C37" s="145" t="s">
        <v>290</v>
      </c>
      <c r="D37" s="145" t="s">
        <v>185</v>
      </c>
      <c r="E37" s="476"/>
      <c r="F37" s="476"/>
      <c r="G37" s="478"/>
      <c r="H37" s="476"/>
      <c r="I37" s="571"/>
      <c r="J37" s="476"/>
      <c r="K37" s="489"/>
      <c r="L37" s="476"/>
      <c r="M37" s="481"/>
      <c r="N37" s="455"/>
      <c r="R37" s="141"/>
      <c r="S37" s="141"/>
      <c r="T37" s="141"/>
    </row>
    <row r="38" spans="1:22" ht="136.5" customHeight="1" x14ac:dyDescent="0.6">
      <c r="A38" s="470"/>
      <c r="B38" s="473"/>
      <c r="C38" s="145" t="s">
        <v>291</v>
      </c>
      <c r="D38" s="145" t="s">
        <v>185</v>
      </c>
      <c r="E38" s="476"/>
      <c r="F38" s="476"/>
      <c r="G38" s="478"/>
      <c r="H38" s="476"/>
      <c r="I38" s="571"/>
      <c r="J38" s="476"/>
      <c r="K38" s="489"/>
      <c r="L38" s="476"/>
      <c r="M38" s="481"/>
      <c r="N38" s="455"/>
      <c r="R38" s="141"/>
      <c r="S38" s="141"/>
      <c r="T38" s="141"/>
    </row>
    <row r="39" spans="1:22" ht="122.25" customHeight="1"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141" customHeight="1" thickBot="1" x14ac:dyDescent="0.65">
      <c r="A41" s="517"/>
      <c r="B41" s="474"/>
      <c r="C41" s="151" t="s">
        <v>294</v>
      </c>
      <c r="D41" s="151" t="s">
        <v>185</v>
      </c>
      <c r="E41" s="483"/>
      <c r="F41" s="483"/>
      <c r="G41" s="519"/>
      <c r="H41" s="483"/>
      <c r="I41" s="572"/>
      <c r="J41" s="483"/>
      <c r="K41" s="490"/>
      <c r="L41" s="483"/>
      <c r="M41" s="492"/>
      <c r="N41" s="464"/>
      <c r="R41" s="141"/>
      <c r="S41" s="141"/>
      <c r="T41" s="141"/>
    </row>
    <row r="42" spans="1:22" ht="78" x14ac:dyDescent="0.6">
      <c r="A42" s="516" t="s">
        <v>295</v>
      </c>
      <c r="B42" s="472" t="s">
        <v>106</v>
      </c>
      <c r="C42" s="150" t="s">
        <v>296</v>
      </c>
      <c r="D42" s="150" t="s">
        <v>185</v>
      </c>
      <c r="E42" s="487" t="s">
        <v>353</v>
      </c>
      <c r="F42" s="487" t="s">
        <v>354</v>
      </c>
      <c r="G42" s="518" t="s">
        <v>427</v>
      </c>
      <c r="H42" s="487" t="s">
        <v>356</v>
      </c>
      <c r="I42" s="570" t="s">
        <v>357</v>
      </c>
      <c r="J42" s="487" t="s">
        <v>119</v>
      </c>
      <c r="K42" s="488" t="s">
        <v>759</v>
      </c>
      <c r="L42" s="487" t="s">
        <v>189</v>
      </c>
      <c r="M42" s="491"/>
      <c r="N42" s="463"/>
      <c r="R42" s="141" t="str">
        <f>IF(OR(J42='Drop downs'!$G$7,J42='Drop downs'!$G$5), B42&amp;": "&amp;K42&amp;CHAR(10),"")</f>
        <v/>
      </c>
      <c r="S42" s="141" t="str">
        <f>IF(J42='Drop downs'!$G$2,B42&amp;": "&amp;K42&amp;""," ")</f>
        <v xml:space="preserve"> </v>
      </c>
      <c r="T42" s="141" t="str">
        <f>IF(HO10_Housing_Shared_Facilities!E42='Drop downs'!$B$6,HO10_Housing_Shared_Facilities!B42&amp;": "&amp;HO10_Housing_Shared_Facilities!K42&amp;"","")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81"/>
      <c r="N43" s="455"/>
      <c r="R43" s="141"/>
      <c r="S43" s="141"/>
      <c r="T43" s="141"/>
    </row>
    <row r="44" spans="1:22" ht="52" x14ac:dyDescent="0.6">
      <c r="A44" s="470"/>
      <c r="B44" s="473"/>
      <c r="C44" s="145" t="s">
        <v>298</v>
      </c>
      <c r="D44" s="145" t="s">
        <v>189</v>
      </c>
      <c r="E44" s="476"/>
      <c r="F44" s="476"/>
      <c r="G44" s="478"/>
      <c r="H44" s="476"/>
      <c r="I44" s="571"/>
      <c r="J44" s="476"/>
      <c r="K44" s="489"/>
      <c r="L44" s="476"/>
      <c r="M44" s="481"/>
      <c r="N44" s="455"/>
      <c r="R44" s="141"/>
      <c r="S44" s="141"/>
      <c r="T44" s="141"/>
    </row>
    <row r="45" spans="1:22" ht="52" x14ac:dyDescent="0.6">
      <c r="A45" s="470"/>
      <c r="B45" s="473"/>
      <c r="C45" s="145" t="s">
        <v>299</v>
      </c>
      <c r="D45" s="145" t="s">
        <v>189</v>
      </c>
      <c r="E45" s="476"/>
      <c r="F45" s="476"/>
      <c r="G45" s="478"/>
      <c r="H45" s="476"/>
      <c r="I45" s="571"/>
      <c r="J45" s="476"/>
      <c r="K45" s="489"/>
      <c r="L45" s="476"/>
      <c r="M45" s="481"/>
      <c r="N45" s="455"/>
      <c r="R45" s="141"/>
      <c r="S45" s="141"/>
      <c r="T45" s="141"/>
    </row>
    <row r="46" spans="1:22" ht="111" customHeight="1" thickBot="1" x14ac:dyDescent="0.65">
      <c r="A46" s="471"/>
      <c r="B46" s="473"/>
      <c r="C46" s="146" t="s">
        <v>300</v>
      </c>
      <c r="D46" s="145" t="s">
        <v>189</v>
      </c>
      <c r="E46" s="428"/>
      <c r="F46" s="428"/>
      <c r="G46" s="479"/>
      <c r="H46" s="428"/>
      <c r="I46" s="574"/>
      <c r="J46" s="428"/>
      <c r="K46" s="500"/>
      <c r="L46" s="428"/>
      <c r="M46" s="482"/>
      <c r="N46" s="456"/>
      <c r="R46" s="141"/>
      <c r="S46" s="141"/>
      <c r="T46" s="141"/>
    </row>
    <row r="47" spans="1:22" ht="130" x14ac:dyDescent="0.6">
      <c r="A47" s="469" t="s">
        <v>301</v>
      </c>
      <c r="B47" s="472" t="s">
        <v>107</v>
      </c>
      <c r="C47" s="144" t="s">
        <v>302</v>
      </c>
      <c r="D47" s="144" t="s">
        <v>189</v>
      </c>
      <c r="E47" s="475" t="s">
        <v>88</v>
      </c>
      <c r="F47" s="475" t="s">
        <v>88</v>
      </c>
      <c r="G47" s="477" t="s">
        <v>88</v>
      </c>
      <c r="H47" s="475" t="s">
        <v>88</v>
      </c>
      <c r="I47" s="477" t="s">
        <v>88</v>
      </c>
      <c r="J47" s="475" t="s">
        <v>120</v>
      </c>
      <c r="K47" s="679" t="s">
        <v>367</v>
      </c>
      <c r="L47" s="475" t="s">
        <v>189</v>
      </c>
      <c r="M47" s="480"/>
      <c r="N47" s="454"/>
      <c r="R47" s="141" t="str">
        <f>IF(OR(J47='Drop downs'!$G$7,J47='Drop downs'!$G$5), B47&amp;": "&amp;K47&amp;CHAR(10),"")</f>
        <v/>
      </c>
      <c r="S47" s="141" t="str">
        <f>IF(J47='Drop downs'!$G$2,B47&amp;": "&amp;K47&amp;""," ")</f>
        <v xml:space="preserve"> </v>
      </c>
      <c r="T47" s="141" t="str">
        <f>IF(HO10_Housing_Shared_Facilities!E47='Drop downs'!$B$6,HO10_Housing_Shared_Facilities!B47&amp;": "&amp;HO10_Housing_Shared_Facilities!K47&amp;"","")</f>
        <v/>
      </c>
      <c r="U47" s="126" t="str">
        <f t="shared" si="0"/>
        <v/>
      </c>
      <c r="V47" s="126" t="str">
        <f>IF(N47&gt;0,B47&amp;":"&amp;N47&amp;"
","")</f>
        <v/>
      </c>
    </row>
    <row r="48" spans="1:22" ht="90.75" customHeight="1" thickBot="1" x14ac:dyDescent="0.65">
      <c r="A48" s="517"/>
      <c r="B48" s="474"/>
      <c r="C48" s="151" t="s">
        <v>303</v>
      </c>
      <c r="D48" s="151" t="s">
        <v>189</v>
      </c>
      <c r="E48" s="483"/>
      <c r="F48" s="483"/>
      <c r="G48" s="519"/>
      <c r="H48" s="483"/>
      <c r="I48" s="519"/>
      <c r="J48" s="483"/>
      <c r="K48" s="675"/>
      <c r="L48" s="483"/>
      <c r="M48" s="492"/>
      <c r="N48" s="464"/>
      <c r="R48" s="141" t="str">
        <f>IF(OR(J48='Drop downs'!$G$7,J48='Drop downs'!$G$5), B48&amp;": "&amp;K48&amp;CHAR(10),"")</f>
        <v/>
      </c>
      <c r="S48" s="141" t="str">
        <f>IF(J48='Drop downs'!$G$2,B48&amp;": "&amp;K48&amp;""," ")</f>
        <v xml:space="preserve"> </v>
      </c>
      <c r="T48" s="141" t="str">
        <f>IF(HO10_Housing_Shared_Facilities!E48='Drop downs'!$B$6,HO10_Housing_Shared_Facilities!B48&amp;": "&amp;HO10_Housing_Shared_Facilities!K48&amp;"","")</f>
        <v xml:space="preserve">: </v>
      </c>
    </row>
    <row r="49" spans="1:22" ht="97.5" customHeight="1" x14ac:dyDescent="0.6">
      <c r="A49" s="469" t="s">
        <v>304</v>
      </c>
      <c r="B49" s="472" t="s">
        <v>108</v>
      </c>
      <c r="C49" s="140" t="s">
        <v>305</v>
      </c>
      <c r="D49" s="140" t="s">
        <v>189</v>
      </c>
      <c r="E49" s="487" t="s">
        <v>353</v>
      </c>
      <c r="F49" s="487" t="s">
        <v>370</v>
      </c>
      <c r="G49" s="518" t="s">
        <v>427</v>
      </c>
      <c r="H49" s="487" t="s">
        <v>356</v>
      </c>
      <c r="I49" s="570" t="s">
        <v>357</v>
      </c>
      <c r="J49" s="487" t="s">
        <v>119</v>
      </c>
      <c r="K49" s="673" t="s">
        <v>773</v>
      </c>
      <c r="L49" s="475" t="s">
        <v>189</v>
      </c>
      <c r="M49" s="480"/>
      <c r="N49" s="454"/>
      <c r="R49" s="141" t="str">
        <f>IF(OR(J49='Drop downs'!$G$7,J49='Drop downs'!$G$5), B49&amp;": "&amp;K49&amp;CHAR(10),"")</f>
        <v/>
      </c>
      <c r="S49" s="141" t="str">
        <f>IF(J49='Drop downs'!$G$2,B49&amp;": "&amp;K49&amp;""," ")</f>
        <v xml:space="preserve"> </v>
      </c>
      <c r="T49" s="141" t="str">
        <f>IF(HO10_Housing_Shared_Facilities!E49='Drop downs'!$B$6,HO10_Housing_Shared_Facilities!B49&amp;": "&amp;HO10_Housing_Shared_Facilities!K49&amp;"","")</f>
        <v/>
      </c>
      <c r="U49" s="126" t="str">
        <f t="shared" si="0"/>
        <v/>
      </c>
      <c r="V49" s="126" t="str">
        <f>IF(N49&gt;0,B49&amp;":"&amp;N49&amp;"
","")</f>
        <v/>
      </c>
    </row>
    <row r="50" spans="1:22" ht="91.5" customHeight="1" x14ac:dyDescent="0.6">
      <c r="A50" s="470"/>
      <c r="B50" s="473"/>
      <c r="C50" s="142" t="s">
        <v>306</v>
      </c>
      <c r="D50" s="142" t="s">
        <v>189</v>
      </c>
      <c r="E50" s="476"/>
      <c r="F50" s="476"/>
      <c r="G50" s="478"/>
      <c r="H50" s="476"/>
      <c r="I50" s="571"/>
      <c r="J50" s="476"/>
      <c r="K50" s="674"/>
      <c r="L50" s="476"/>
      <c r="M50" s="481"/>
      <c r="N50" s="455"/>
      <c r="R50" s="141"/>
      <c r="S50" s="141"/>
      <c r="T50" s="141"/>
    </row>
    <row r="51" spans="1:22" ht="76.5" customHeight="1" x14ac:dyDescent="0.6">
      <c r="A51" s="470"/>
      <c r="B51" s="473"/>
      <c r="C51" s="152" t="s">
        <v>307</v>
      </c>
      <c r="D51" s="142" t="s">
        <v>185</v>
      </c>
      <c r="E51" s="476"/>
      <c r="F51" s="476"/>
      <c r="G51" s="478"/>
      <c r="H51" s="476"/>
      <c r="I51" s="571"/>
      <c r="J51" s="476"/>
      <c r="K51" s="674"/>
      <c r="L51" s="476"/>
      <c r="M51" s="481"/>
      <c r="N51" s="455"/>
      <c r="R51" s="141"/>
      <c r="S51" s="141"/>
      <c r="T51" s="141"/>
    </row>
    <row r="52" spans="1:22" ht="78.75" customHeight="1" x14ac:dyDescent="0.6">
      <c r="A52" s="470"/>
      <c r="B52" s="473"/>
      <c r="C52" s="142" t="s">
        <v>308</v>
      </c>
      <c r="D52" s="142" t="s">
        <v>189</v>
      </c>
      <c r="E52" s="476"/>
      <c r="F52" s="476"/>
      <c r="G52" s="478"/>
      <c r="H52" s="476"/>
      <c r="I52" s="571"/>
      <c r="J52" s="476"/>
      <c r="K52" s="674"/>
      <c r="L52" s="476"/>
      <c r="M52" s="481"/>
      <c r="N52" s="455"/>
      <c r="R52" s="141"/>
      <c r="S52" s="141"/>
      <c r="T52" s="141"/>
    </row>
    <row r="53" spans="1:22" ht="58.5" customHeight="1" thickBot="1" x14ac:dyDescent="0.65">
      <c r="A53" s="471"/>
      <c r="B53" s="474"/>
      <c r="C53" s="143" t="s">
        <v>309</v>
      </c>
      <c r="D53" s="142" t="s">
        <v>185</v>
      </c>
      <c r="E53" s="428"/>
      <c r="F53" s="428"/>
      <c r="G53" s="479"/>
      <c r="H53" s="428"/>
      <c r="I53" s="574"/>
      <c r="J53" s="428"/>
      <c r="K53" s="681"/>
      <c r="L53" s="428"/>
      <c r="M53" s="482"/>
      <c r="N53" s="456"/>
      <c r="R53" s="141"/>
      <c r="S53" s="141"/>
      <c r="T53" s="141"/>
    </row>
    <row r="54" spans="1:22" ht="120.75" customHeight="1" x14ac:dyDescent="0.6">
      <c r="A54" s="469" t="s">
        <v>310</v>
      </c>
      <c r="B54" s="472" t="s">
        <v>109</v>
      </c>
      <c r="C54" s="153" t="s">
        <v>311</v>
      </c>
      <c r="D54" s="140" t="s">
        <v>185</v>
      </c>
      <c r="E54" s="475" t="s">
        <v>364</v>
      </c>
      <c r="F54" s="475" t="s">
        <v>370</v>
      </c>
      <c r="G54" s="477" t="s">
        <v>427</v>
      </c>
      <c r="H54" s="475" t="s">
        <v>356</v>
      </c>
      <c r="I54" s="573" t="s">
        <v>368</v>
      </c>
      <c r="J54" s="475" t="s">
        <v>119</v>
      </c>
      <c r="K54" s="499" t="s">
        <v>760</v>
      </c>
      <c r="L54" s="475" t="s">
        <v>189</v>
      </c>
      <c r="M54" s="480"/>
      <c r="N54" s="454"/>
      <c r="R54" s="141" t="str">
        <f>IF(OR(J54='Drop downs'!$G$7,J54='Drop downs'!$G$5), B54&amp;": "&amp;K54&amp;CHAR(10),"")</f>
        <v/>
      </c>
      <c r="S54" s="141" t="str">
        <f>IF(J54='Drop downs'!$G$2,B54&amp;": "&amp;K54&amp;""," ")</f>
        <v xml:space="preserve"> </v>
      </c>
      <c r="T54" s="141" t="str">
        <f>IF(HO10_Housing_Shared_Facilities!E54='Drop downs'!$B$6,HO10_Housing_Shared_Facilities!B54&amp;": "&amp;HO10_Housing_Shared_Facilities!K54&amp;"","")</f>
        <v/>
      </c>
      <c r="U54" s="126" t="str">
        <f t="shared" si="0"/>
        <v/>
      </c>
      <c r="V54" s="126" t="str">
        <f>IF(N54&gt;0,B54&amp;":"&amp;N54&amp;"
","")</f>
        <v/>
      </c>
    </row>
    <row r="55" spans="1:22" ht="99" customHeight="1" x14ac:dyDescent="0.6">
      <c r="A55" s="470"/>
      <c r="B55" s="473"/>
      <c r="C55" s="154" t="s">
        <v>312</v>
      </c>
      <c r="D55" s="142" t="s">
        <v>189</v>
      </c>
      <c r="E55" s="476"/>
      <c r="F55" s="476"/>
      <c r="G55" s="478"/>
      <c r="H55" s="476"/>
      <c r="I55" s="571"/>
      <c r="J55" s="476"/>
      <c r="K55" s="489"/>
      <c r="L55" s="476"/>
      <c r="M55" s="481"/>
      <c r="N55" s="455"/>
      <c r="R55" s="141"/>
      <c r="S55" s="141"/>
      <c r="T55" s="141"/>
    </row>
    <row r="56" spans="1:22" ht="118.5" customHeight="1" thickBot="1" x14ac:dyDescent="0.65">
      <c r="A56" s="471"/>
      <c r="B56" s="474"/>
      <c r="C56" s="155" t="s">
        <v>313</v>
      </c>
      <c r="D56" s="143" t="s">
        <v>189</v>
      </c>
      <c r="E56" s="428"/>
      <c r="F56" s="428"/>
      <c r="G56" s="479"/>
      <c r="H56" s="428"/>
      <c r="I56" s="574"/>
      <c r="J56" s="428"/>
      <c r="K56" s="500"/>
      <c r="L56" s="428"/>
      <c r="M56" s="482"/>
      <c r="N56" s="456"/>
      <c r="R56" s="141"/>
      <c r="S56" s="141"/>
      <c r="T56" s="141"/>
    </row>
    <row r="57" spans="1:22" ht="73.5" customHeight="1" x14ac:dyDescent="0.6">
      <c r="A57" s="469" t="s">
        <v>314</v>
      </c>
      <c r="B57" s="472" t="s">
        <v>110</v>
      </c>
      <c r="C57" s="140" t="s">
        <v>315</v>
      </c>
      <c r="D57" s="140" t="s">
        <v>189</v>
      </c>
      <c r="E57" s="475" t="s">
        <v>364</v>
      </c>
      <c r="F57" s="475" t="s">
        <v>370</v>
      </c>
      <c r="G57" s="477" t="s">
        <v>427</v>
      </c>
      <c r="H57" s="475" t="s">
        <v>356</v>
      </c>
      <c r="I57" s="573" t="s">
        <v>368</v>
      </c>
      <c r="J57" s="475" t="s">
        <v>119</v>
      </c>
      <c r="K57" s="499" t="s">
        <v>761</v>
      </c>
      <c r="L57" s="475" t="s">
        <v>189</v>
      </c>
      <c r="M57" s="480"/>
      <c r="N57" s="454"/>
      <c r="R57" s="141" t="str">
        <f>IF(OR(J57='Drop downs'!$G$7,J57='Drop downs'!$G$5), B57&amp;": "&amp;K57&amp;CHAR(10),"")</f>
        <v/>
      </c>
      <c r="S57" s="141" t="str">
        <f>IF(J57='Drop downs'!$G$2,B57&amp;": "&amp;K57&amp;""," ")</f>
        <v xml:space="preserve"> </v>
      </c>
      <c r="T57" s="141" t="str">
        <f>IF(HO10_Housing_Shared_Facilities!E57='Drop downs'!$B$6,HO10_Housing_Shared_Facilities!B57&amp;": "&amp;HO10_Housing_Shared_Facilities!K57&amp;"","")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R58" s="141"/>
      <c r="S58" s="141"/>
      <c r="T58" s="141"/>
    </row>
    <row r="59" spans="1:22" x14ac:dyDescent="0.6">
      <c r="A59" s="470"/>
      <c r="B59" s="473"/>
      <c r="C59" s="142" t="s">
        <v>317</v>
      </c>
      <c r="D59" s="142" t="s">
        <v>189</v>
      </c>
      <c r="E59" s="476"/>
      <c r="F59" s="476"/>
      <c r="G59" s="478"/>
      <c r="H59" s="476"/>
      <c r="I59" s="571"/>
      <c r="J59" s="476"/>
      <c r="K59" s="489"/>
      <c r="L59" s="476"/>
      <c r="M59" s="481"/>
      <c r="N59" s="455"/>
      <c r="R59" s="141"/>
      <c r="S59" s="141"/>
      <c r="T59" s="141"/>
    </row>
    <row r="60" spans="1:22" ht="52" x14ac:dyDescent="0.6">
      <c r="A60" s="470"/>
      <c r="B60" s="473"/>
      <c r="C60" s="142" t="s">
        <v>318</v>
      </c>
      <c r="D60" s="142" t="s">
        <v>185</v>
      </c>
      <c r="E60" s="476"/>
      <c r="F60" s="476"/>
      <c r="G60" s="478"/>
      <c r="H60" s="476"/>
      <c r="I60" s="571"/>
      <c r="J60" s="476"/>
      <c r="K60" s="489"/>
      <c r="L60" s="476"/>
      <c r="M60" s="481"/>
      <c r="N60" s="455"/>
      <c r="R60" s="141"/>
      <c r="S60" s="141"/>
      <c r="T60" s="141"/>
    </row>
    <row r="61" spans="1:22" x14ac:dyDescent="0.6">
      <c r="A61" s="470"/>
      <c r="B61" s="473"/>
      <c r="C61" s="142" t="s">
        <v>319</v>
      </c>
      <c r="D61" s="142" t="s">
        <v>185</v>
      </c>
      <c r="E61" s="476"/>
      <c r="F61" s="476"/>
      <c r="G61" s="478"/>
      <c r="H61" s="476"/>
      <c r="I61" s="571"/>
      <c r="J61" s="476"/>
      <c r="K61" s="489"/>
      <c r="L61" s="476"/>
      <c r="M61" s="481"/>
      <c r="N61" s="455"/>
      <c r="R61" s="141"/>
      <c r="S61" s="141"/>
      <c r="T61" s="141"/>
    </row>
    <row r="62" spans="1:22"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189</v>
      </c>
      <c r="E63" s="476"/>
      <c r="F63" s="476"/>
      <c r="G63" s="478"/>
      <c r="H63" s="476"/>
      <c r="I63" s="571"/>
      <c r="J63" s="476"/>
      <c r="K63" s="489"/>
      <c r="L63" s="476"/>
      <c r="M63" s="481"/>
      <c r="N63" s="455"/>
      <c r="R63" s="141"/>
      <c r="S63" s="141"/>
      <c r="T63" s="141"/>
    </row>
    <row r="64" spans="1:22" ht="26.5" thickBot="1" x14ac:dyDescent="0.65">
      <c r="A64" s="471"/>
      <c r="B64" s="474"/>
      <c r="C64" s="143" t="s">
        <v>322</v>
      </c>
      <c r="D64" s="142" t="s">
        <v>189</v>
      </c>
      <c r="E64" s="483"/>
      <c r="F64" s="483"/>
      <c r="G64" s="519"/>
      <c r="H64" s="483"/>
      <c r="I64" s="572"/>
      <c r="J64" s="483"/>
      <c r="K64" s="490"/>
      <c r="L64" s="428"/>
      <c r="M64" s="482"/>
      <c r="N64" s="456"/>
      <c r="R64" s="141"/>
      <c r="S64" s="141"/>
      <c r="T64" s="141"/>
    </row>
    <row r="65" spans="1:22" ht="52" x14ac:dyDescent="0.6">
      <c r="A65" s="469" t="s">
        <v>843</v>
      </c>
      <c r="B65" s="472" t="s">
        <v>111</v>
      </c>
      <c r="C65" s="147" t="s">
        <v>845</v>
      </c>
      <c r="D65" s="140" t="s">
        <v>189</v>
      </c>
      <c r="E65" s="487" t="s">
        <v>88</v>
      </c>
      <c r="F65" s="487" t="s">
        <v>88</v>
      </c>
      <c r="G65" s="518" t="s">
        <v>88</v>
      </c>
      <c r="H65" s="487" t="s">
        <v>88</v>
      </c>
      <c r="I65" s="518" t="s">
        <v>88</v>
      </c>
      <c r="J65" s="487" t="s">
        <v>120</v>
      </c>
      <c r="K65" s="488" t="s">
        <v>367</v>
      </c>
      <c r="L65" s="475" t="s">
        <v>189</v>
      </c>
      <c r="M65" s="480"/>
      <c r="N65" s="454"/>
      <c r="R65" s="141" t="str">
        <f>IF(OR(J65='Drop downs'!$G$7,J65='Drop downs'!$G$5), B65&amp;": "&amp;K65&amp;CHAR(10),"")</f>
        <v/>
      </c>
      <c r="S65" s="141" t="str">
        <f>IF(J65='Drop downs'!$G$2,B65&amp;": "&amp;K65&amp;""," ")</f>
        <v xml:space="preserve"> </v>
      </c>
      <c r="T65" s="141" t="str">
        <f>IF(HO10_Housing_Shared_Facilities!E65='Drop downs'!$B$6,HO10_Housing_Shared_Facilities!B65&amp;": "&amp;HO10_Housing_Shared_Facilities!K65&amp;"","")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78"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2" t="s">
        <v>189</v>
      </c>
      <c r="E71" s="483"/>
      <c r="F71" s="483"/>
      <c r="G71" s="519"/>
      <c r="H71" s="483"/>
      <c r="I71" s="519"/>
      <c r="J71" s="483"/>
      <c r="K71" s="490"/>
      <c r="L71" s="428"/>
      <c r="M71" s="482"/>
      <c r="N71" s="456"/>
      <c r="R71" s="141"/>
      <c r="S71" s="141"/>
      <c r="T71" s="141"/>
    </row>
    <row r="72" spans="1:22" ht="52" x14ac:dyDescent="0.6">
      <c r="A72" s="469" t="s">
        <v>331</v>
      </c>
      <c r="B72" s="472" t="s">
        <v>112</v>
      </c>
      <c r="C72" s="147" t="s">
        <v>332</v>
      </c>
      <c r="D72" s="140" t="s">
        <v>185</v>
      </c>
      <c r="E72" s="475" t="s">
        <v>353</v>
      </c>
      <c r="F72" s="475" t="s">
        <v>370</v>
      </c>
      <c r="G72" s="477" t="s">
        <v>358</v>
      </c>
      <c r="H72" s="475" t="s">
        <v>356</v>
      </c>
      <c r="I72" s="573" t="s">
        <v>368</v>
      </c>
      <c r="J72" s="475" t="s">
        <v>119</v>
      </c>
      <c r="K72" s="532" t="s">
        <v>557</v>
      </c>
      <c r="L72" s="475" t="s">
        <v>189</v>
      </c>
      <c r="M72" s="480"/>
      <c r="N72" s="454"/>
      <c r="R72" s="141" t="str">
        <f>IF(OR(J72='Drop downs'!$G$7,J72='Drop downs'!$G$5), B72&amp;": "&amp;K72&amp;CHAR(10),"")</f>
        <v/>
      </c>
      <c r="S72" s="141" t="str">
        <f>IF(J72='Drop downs'!$G$2,B72&amp;": "&amp;K72&amp;""," ")</f>
        <v xml:space="preserve"> </v>
      </c>
      <c r="T72" s="141" t="str">
        <f>IF(HO10_Housing_Shared_Facilities!E72='Drop downs'!$B$6,HO10_Housing_Shared_Facilities!B72&amp;": "&amp;HO10_Housing_Shared_Facilities!K72&amp;"","")</f>
        <v/>
      </c>
      <c r="U72" s="126" t="str">
        <f t="shared" si="0"/>
        <v/>
      </c>
      <c r="V72" s="126" t="str">
        <f>IF(N72&gt;0,B72&amp;":"&amp;N72&amp;"
","")</f>
        <v/>
      </c>
    </row>
    <row r="73" spans="1:22" ht="73.5" customHeight="1" x14ac:dyDescent="0.6">
      <c r="A73" s="470"/>
      <c r="B73" s="473"/>
      <c r="C73" s="148" t="s">
        <v>333</v>
      </c>
      <c r="D73" s="142" t="s">
        <v>185</v>
      </c>
      <c r="E73" s="476"/>
      <c r="F73" s="476"/>
      <c r="G73" s="478"/>
      <c r="H73" s="476"/>
      <c r="I73" s="571"/>
      <c r="J73" s="476"/>
      <c r="K73" s="530"/>
      <c r="L73" s="476"/>
      <c r="M73" s="481"/>
      <c r="N73" s="455"/>
      <c r="R73" s="141"/>
      <c r="S73" s="141"/>
      <c r="T73" s="141"/>
    </row>
    <row r="74" spans="1:22" ht="99" customHeight="1" x14ac:dyDescent="0.6">
      <c r="A74" s="470"/>
      <c r="B74" s="473"/>
      <c r="C74" s="148" t="s">
        <v>334</v>
      </c>
      <c r="D74" s="142" t="s">
        <v>189</v>
      </c>
      <c r="E74" s="476"/>
      <c r="F74" s="476"/>
      <c r="G74" s="478"/>
      <c r="H74" s="476"/>
      <c r="I74" s="571"/>
      <c r="J74" s="476"/>
      <c r="K74" s="530"/>
      <c r="L74" s="476"/>
      <c r="M74" s="481"/>
      <c r="N74" s="455"/>
      <c r="R74" s="141"/>
      <c r="S74" s="141"/>
      <c r="T74" s="141"/>
    </row>
    <row r="75" spans="1:22" ht="76.5" customHeight="1" x14ac:dyDescent="0.6">
      <c r="A75" s="470"/>
      <c r="B75" s="473"/>
      <c r="C75" s="148" t="s">
        <v>335</v>
      </c>
      <c r="D75" s="142" t="s">
        <v>189</v>
      </c>
      <c r="E75" s="476"/>
      <c r="F75" s="476"/>
      <c r="G75" s="478"/>
      <c r="H75" s="476"/>
      <c r="I75" s="571"/>
      <c r="J75" s="476"/>
      <c r="K75" s="530"/>
      <c r="L75" s="476"/>
      <c r="M75" s="481"/>
      <c r="N75" s="455"/>
      <c r="R75" s="141"/>
      <c r="S75" s="141"/>
      <c r="T75" s="141"/>
    </row>
    <row r="76" spans="1:22" ht="113.5" customHeight="1" thickBot="1" x14ac:dyDescent="0.65">
      <c r="A76" s="471"/>
      <c r="B76" s="473"/>
      <c r="C76" s="185" t="s">
        <v>336</v>
      </c>
      <c r="D76" s="142" t="s">
        <v>189</v>
      </c>
      <c r="E76" s="428"/>
      <c r="F76" s="428"/>
      <c r="G76" s="479"/>
      <c r="H76" s="428"/>
      <c r="I76" s="574"/>
      <c r="J76" s="428"/>
      <c r="K76" s="680"/>
      <c r="L76" s="428"/>
      <c r="M76" s="482"/>
      <c r="N76" s="456"/>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679" t="s">
        <v>367</v>
      </c>
      <c r="L77" s="475" t="s">
        <v>189</v>
      </c>
      <c r="M77" s="480"/>
      <c r="N77" s="454"/>
      <c r="R77" s="141" t="str">
        <f>IF(OR(J77='Drop downs'!$G$7,J77='Drop downs'!$G$5), B77&amp;": "&amp;K77&amp;CHAR(10),"")</f>
        <v/>
      </c>
      <c r="S77" s="141" t="str">
        <f>IF(J77='Drop downs'!$G$2,B77&amp;": "&amp;K77&amp;""," ")</f>
        <v xml:space="preserve"> </v>
      </c>
      <c r="T77" s="141" t="str">
        <f>IF(HO10_Housing_Shared_Facilities!E77='Drop downs'!$B$6,HO10_Housing_Shared_Facilities!B77&amp;": "&amp;HO10_Housing_Shared_Facilities!K77&amp;"","")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674"/>
      <c r="L78" s="476"/>
      <c r="M78" s="481"/>
      <c r="N78" s="455"/>
      <c r="R78" s="141"/>
      <c r="S78" s="141"/>
      <c r="T78" s="141"/>
    </row>
    <row r="79" spans="1:22" x14ac:dyDescent="0.6">
      <c r="A79" s="527"/>
      <c r="B79" s="473"/>
      <c r="C79" s="148" t="s">
        <v>340</v>
      </c>
      <c r="D79" s="145" t="s">
        <v>189</v>
      </c>
      <c r="E79" s="476"/>
      <c r="F79" s="476"/>
      <c r="G79" s="478"/>
      <c r="H79" s="476"/>
      <c r="I79" s="478"/>
      <c r="J79" s="476"/>
      <c r="K79" s="674"/>
      <c r="L79" s="476"/>
      <c r="M79" s="481"/>
      <c r="N79" s="455"/>
      <c r="R79" s="141"/>
      <c r="S79" s="141"/>
      <c r="T79" s="141"/>
    </row>
    <row r="80" spans="1:22" x14ac:dyDescent="0.6">
      <c r="A80" s="527"/>
      <c r="B80" s="473"/>
      <c r="C80" s="159" t="s">
        <v>341</v>
      </c>
      <c r="D80" s="145" t="s">
        <v>189</v>
      </c>
      <c r="E80" s="476"/>
      <c r="F80" s="476"/>
      <c r="G80" s="478"/>
      <c r="H80" s="476"/>
      <c r="I80" s="478"/>
      <c r="J80" s="476"/>
      <c r="K80" s="674"/>
      <c r="L80" s="476"/>
      <c r="M80" s="481"/>
      <c r="N80" s="455"/>
      <c r="R80" s="141"/>
      <c r="S80" s="141"/>
      <c r="T80" s="141"/>
    </row>
    <row r="81" spans="1:22" ht="78" x14ac:dyDescent="0.6">
      <c r="A81" s="527"/>
      <c r="B81" s="473"/>
      <c r="C81" s="159" t="s">
        <v>342</v>
      </c>
      <c r="D81" s="145" t="s">
        <v>189</v>
      </c>
      <c r="E81" s="476"/>
      <c r="F81" s="476"/>
      <c r="G81" s="478"/>
      <c r="H81" s="476"/>
      <c r="I81" s="478"/>
      <c r="J81" s="476"/>
      <c r="K81" s="674"/>
      <c r="L81" s="476"/>
      <c r="M81" s="481"/>
      <c r="N81" s="455"/>
      <c r="R81" s="141"/>
      <c r="S81" s="141"/>
      <c r="T81" s="141"/>
    </row>
    <row r="82" spans="1:22" ht="78" x14ac:dyDescent="0.6">
      <c r="A82" s="527"/>
      <c r="B82" s="473"/>
      <c r="C82" s="159" t="s">
        <v>343</v>
      </c>
      <c r="D82" s="145" t="s">
        <v>189</v>
      </c>
      <c r="E82" s="476"/>
      <c r="F82" s="476"/>
      <c r="G82" s="478"/>
      <c r="H82" s="476"/>
      <c r="I82" s="478"/>
      <c r="J82" s="476"/>
      <c r="K82" s="674"/>
      <c r="L82" s="476"/>
      <c r="M82" s="481"/>
      <c r="N82" s="455"/>
      <c r="R82" s="141"/>
      <c r="S82" s="141"/>
      <c r="T82" s="141"/>
    </row>
    <row r="83" spans="1:22" ht="52.5" thickBot="1" x14ac:dyDescent="0.65">
      <c r="A83" s="528"/>
      <c r="B83" s="474"/>
      <c r="C83" s="160" t="s">
        <v>344</v>
      </c>
      <c r="D83" s="151" t="s">
        <v>189</v>
      </c>
      <c r="E83" s="483"/>
      <c r="F83" s="483"/>
      <c r="G83" s="519"/>
      <c r="H83" s="483"/>
      <c r="I83" s="519"/>
      <c r="J83" s="483"/>
      <c r="K83" s="675"/>
      <c r="L83" s="483"/>
      <c r="M83" s="492"/>
      <c r="N83" s="464"/>
      <c r="R83" s="141"/>
      <c r="S83" s="141"/>
      <c r="T83" s="141"/>
    </row>
    <row r="84" spans="1:22" ht="73.5" customHeight="1" x14ac:dyDescent="0.6">
      <c r="A84" s="511" t="s">
        <v>345</v>
      </c>
      <c r="B84" s="472" t="s">
        <v>114</v>
      </c>
      <c r="C84" s="177" t="s">
        <v>346</v>
      </c>
      <c r="D84" s="144" t="s">
        <v>185</v>
      </c>
      <c r="E84" s="475" t="s">
        <v>353</v>
      </c>
      <c r="F84" s="475" t="s">
        <v>370</v>
      </c>
      <c r="G84" s="414" t="s">
        <v>358</v>
      </c>
      <c r="H84" s="475" t="s">
        <v>356</v>
      </c>
      <c r="I84" s="573" t="s">
        <v>368</v>
      </c>
      <c r="J84" s="475" t="s">
        <v>119</v>
      </c>
      <c r="K84" s="499" t="s">
        <v>558</v>
      </c>
      <c r="L84" s="475" t="s">
        <v>189</v>
      </c>
      <c r="M84" s="480"/>
      <c r="N84" s="454"/>
      <c r="R84" s="141" t="str">
        <f>IF(OR(J84='Drop downs'!$G$7,J84='Drop downs'!$G$5), B84&amp;": "&amp;K84&amp;CHAR(10),"")</f>
        <v/>
      </c>
      <c r="S84" s="141" t="str">
        <f>IF(J84='Drop downs'!$G$2,B84&amp;": "&amp;K84&amp;""," ")</f>
        <v xml:space="preserve"> </v>
      </c>
      <c r="T84" s="141" t="str">
        <f>IF(HO10_Housing_Shared_Facilities!E84='Drop downs'!$B$6,HO10_Housing_Shared_Facilities!B84&amp;": "&amp;HO10_Housing_Shared_Facilities!K84&amp;"","")</f>
        <v/>
      </c>
      <c r="U84" s="126" t="str">
        <f t="shared" si="1"/>
        <v/>
      </c>
      <c r="V84" s="126" t="str">
        <f>IF(N84&gt;0,B84&amp;":"&amp;N84&amp;"
","")</f>
        <v/>
      </c>
    </row>
    <row r="85" spans="1:22" ht="91.5" customHeight="1" x14ac:dyDescent="0.6">
      <c r="A85" s="527"/>
      <c r="B85" s="473"/>
      <c r="C85" s="159" t="s">
        <v>347</v>
      </c>
      <c r="D85" s="145" t="s">
        <v>189</v>
      </c>
      <c r="E85" s="476"/>
      <c r="F85" s="476"/>
      <c r="G85" s="522"/>
      <c r="H85" s="476"/>
      <c r="I85" s="571"/>
      <c r="J85" s="476"/>
      <c r="K85" s="489"/>
      <c r="L85" s="476"/>
      <c r="M85" s="481"/>
      <c r="N85" s="455"/>
      <c r="R85" s="141"/>
      <c r="S85" s="141"/>
      <c r="T85" s="141"/>
    </row>
    <row r="86" spans="1:22" ht="52" x14ac:dyDescent="0.6">
      <c r="A86" s="527"/>
      <c r="B86" s="473"/>
      <c r="C86" s="159" t="s">
        <v>348</v>
      </c>
      <c r="D86" s="145" t="s">
        <v>189</v>
      </c>
      <c r="E86" s="476"/>
      <c r="F86" s="476"/>
      <c r="G86" s="522"/>
      <c r="H86" s="476"/>
      <c r="I86" s="571"/>
      <c r="J86" s="476"/>
      <c r="K86" s="489"/>
      <c r="L86" s="476"/>
      <c r="M86" s="481"/>
      <c r="N86" s="455"/>
      <c r="R86" s="141"/>
      <c r="S86" s="141"/>
      <c r="T86" s="141"/>
    </row>
    <row r="87" spans="1:22" ht="51.5" customHeight="1" thickBot="1" x14ac:dyDescent="0.65">
      <c r="A87" s="528"/>
      <c r="B87" s="474"/>
      <c r="C87" s="157" t="s">
        <v>349</v>
      </c>
      <c r="D87" s="145" t="s">
        <v>189</v>
      </c>
      <c r="E87" s="483"/>
      <c r="F87" s="483"/>
      <c r="G87" s="523"/>
      <c r="H87" s="483"/>
      <c r="I87" s="572"/>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16.25" customHeight="1" x14ac:dyDescent="0.6">
      <c r="A92" s="449" t="str">
        <f>S8&amp;S18&amp;S20&amp;S28&amp;S36&amp;S42&amp;S47&amp;S48&amp;S49&amp;S54&amp;S57&amp;S65&amp;S72&amp;S77&amp;S84&amp;S87</f>
        <v xml:space="preserve">    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AfYlroxIT8/Q5Juce8QzRQ7FeEazNop/tD+fhslM6orfKIEA5NoGhSEDa21mlt3DrCA+x16ZKzq5EzekRLWF9A==" saltValue="CadEy/DKxwb1Bf+MDNcHg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65:A71"/>
    <mergeCell ref="B65:B71"/>
    <mergeCell ref="E65:E71"/>
    <mergeCell ref="F65:F71"/>
    <mergeCell ref="G65:G71"/>
    <mergeCell ref="A57:A64"/>
    <mergeCell ref="B57:B64"/>
    <mergeCell ref="E57:E64"/>
    <mergeCell ref="F57:F64"/>
    <mergeCell ref="G57:G64"/>
    <mergeCell ref="H65:H71"/>
    <mergeCell ref="I65:I71"/>
    <mergeCell ref="J65:J71"/>
    <mergeCell ref="K65:K71"/>
    <mergeCell ref="L65:L71"/>
    <mergeCell ref="M65:M71"/>
    <mergeCell ref="I57:I64"/>
    <mergeCell ref="J57:J64"/>
    <mergeCell ref="K57:K64"/>
    <mergeCell ref="L57:L64"/>
    <mergeCell ref="M57:M64"/>
    <mergeCell ref="H57:H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s>
  <conditionalFormatting sqref="C50:C53">
    <cfRule type="expression" dxfId="1672" priority="32">
      <formula>$D50="No"</formula>
    </cfRule>
  </conditionalFormatting>
  <conditionalFormatting sqref="C8:D87">
    <cfRule type="expression" dxfId="1671" priority="31">
      <formula>$D8="No"</formula>
    </cfRule>
  </conditionalFormatting>
  <conditionalFormatting sqref="J8 J28 J72 J84">
    <cfRule type="cellIs" dxfId="1670" priority="93" operator="equal">
      <formula>"Uncertain"</formula>
    </cfRule>
    <cfRule type="cellIs" dxfId="1669" priority="92" operator="equal">
      <formula>"Minor Negative"</formula>
    </cfRule>
    <cfRule type="cellIs" dxfId="1668" priority="91" operator="equal">
      <formula>"Significant Negative"</formula>
    </cfRule>
    <cfRule type="cellIs" dxfId="1667" priority="96" operator="equal">
      <formula>"Significant Positive"</formula>
    </cfRule>
    <cfRule type="cellIs" dxfId="1666" priority="94" operator="equal">
      <formula>"Neutral"</formula>
    </cfRule>
    <cfRule type="cellIs" dxfId="1665" priority="95" operator="equal">
      <formula>"Minor Positive"</formula>
    </cfRule>
  </conditionalFormatting>
  <conditionalFormatting sqref="J18">
    <cfRule type="cellIs" dxfId="1664" priority="1" operator="equal">
      <formula>"Significant Negative"</formula>
    </cfRule>
    <cfRule type="cellIs" dxfId="1663" priority="2" operator="equal">
      <formula>"Minor Negative"</formula>
    </cfRule>
    <cfRule type="cellIs" dxfId="1662" priority="3" operator="equal">
      <formula>"Uncertain"</formula>
    </cfRule>
    <cfRule type="cellIs" dxfId="1661" priority="4" operator="equal">
      <formula>"Neutral"</formula>
    </cfRule>
    <cfRule type="cellIs" dxfId="1660" priority="5" operator="equal">
      <formula>"Minor Positive"</formula>
    </cfRule>
    <cfRule type="cellIs" dxfId="1659" priority="6" operator="equal">
      <formula>"Significant Positive"</formula>
    </cfRule>
  </conditionalFormatting>
  <conditionalFormatting sqref="J20">
    <cfRule type="cellIs" dxfId="1658" priority="88" operator="equal">
      <formula>"Neutral"</formula>
    </cfRule>
    <cfRule type="cellIs" dxfId="1657" priority="90" operator="equal">
      <formula>"Significant Positive"</formula>
    </cfRule>
    <cfRule type="cellIs" dxfId="1656" priority="89" operator="equal">
      <formula>"Minor Positive"</formula>
    </cfRule>
    <cfRule type="cellIs" dxfId="1655" priority="87" operator="equal">
      <formula>"Uncertain"</formula>
    </cfRule>
    <cfRule type="cellIs" dxfId="1654" priority="86" operator="equal">
      <formula>"Minor Negative"</formula>
    </cfRule>
    <cfRule type="cellIs" dxfId="1653" priority="85" operator="equal">
      <formula>"Significant Negative"</formula>
    </cfRule>
  </conditionalFormatting>
  <conditionalFormatting sqref="J36">
    <cfRule type="cellIs" dxfId="1652" priority="84" operator="equal">
      <formula>"Significant Positive"</formula>
    </cfRule>
    <cfRule type="cellIs" dxfId="1651" priority="83" operator="equal">
      <formula>"Minor Positive"</formula>
    </cfRule>
    <cfRule type="cellIs" dxfId="1650" priority="82" operator="equal">
      <formula>"Neutral"</formula>
    </cfRule>
    <cfRule type="cellIs" dxfId="1649" priority="81" operator="equal">
      <formula>"Uncertain"</formula>
    </cfRule>
    <cfRule type="cellIs" dxfId="1648" priority="79" operator="equal">
      <formula>"Significant Negative"</formula>
    </cfRule>
    <cfRule type="cellIs" dxfId="1647" priority="80" operator="equal">
      <formula>"Minor Negative"</formula>
    </cfRule>
  </conditionalFormatting>
  <conditionalFormatting sqref="J42">
    <cfRule type="cellIs" dxfId="1646" priority="54" operator="equal">
      <formula>"Uncertain"</formula>
    </cfRule>
    <cfRule type="cellIs" dxfId="1645" priority="53" operator="equal">
      <formula>"Minor Negative"</formula>
    </cfRule>
    <cfRule type="cellIs" dxfId="1644" priority="52" operator="equal">
      <formula>"Significant Negative"</formula>
    </cfRule>
    <cfRule type="cellIs" dxfId="1643" priority="56" operator="equal">
      <formula>"Minor Positive"</formula>
    </cfRule>
    <cfRule type="cellIs" dxfId="1642" priority="57" operator="equal">
      <formula>"Significant Positive"</formula>
    </cfRule>
    <cfRule type="cellIs" dxfId="1641" priority="55" operator="equal">
      <formula>"Neutral"</formula>
    </cfRule>
  </conditionalFormatting>
  <conditionalFormatting sqref="J47">
    <cfRule type="cellIs" dxfId="1640" priority="11" operator="equal">
      <formula>"Minor Positive"</formula>
    </cfRule>
    <cfRule type="cellIs" dxfId="1639" priority="12" operator="equal">
      <formula>"Significant Positive"</formula>
    </cfRule>
    <cfRule type="cellIs" dxfId="1638" priority="9" operator="equal">
      <formula>"Uncertain"</formula>
    </cfRule>
    <cfRule type="cellIs" dxfId="1637" priority="7" operator="equal">
      <formula>"Significant Negative"</formula>
    </cfRule>
    <cfRule type="cellIs" dxfId="1636" priority="8" operator="equal">
      <formula>"Minor Negative"</formula>
    </cfRule>
    <cfRule type="cellIs" dxfId="1635" priority="10" operator="equal">
      <formula>"Neutral"</formula>
    </cfRule>
  </conditionalFormatting>
  <conditionalFormatting sqref="J49">
    <cfRule type="cellIs" dxfId="1634" priority="18" operator="equal">
      <formula>"Significant Positive"</formula>
    </cfRule>
    <cfRule type="cellIs" dxfId="1633" priority="17" operator="equal">
      <formula>"Minor Positive"</formula>
    </cfRule>
    <cfRule type="cellIs" dxfId="1632" priority="16" operator="equal">
      <formula>"Neutral"</formula>
    </cfRule>
    <cfRule type="cellIs" dxfId="1631" priority="15" operator="equal">
      <formula>"Uncertain"</formula>
    </cfRule>
    <cfRule type="cellIs" dxfId="1630" priority="14" operator="equal">
      <formula>"Minor Negative"</formula>
    </cfRule>
    <cfRule type="cellIs" dxfId="1629" priority="13" operator="equal">
      <formula>"Significant Negative"</formula>
    </cfRule>
  </conditionalFormatting>
  <conditionalFormatting sqref="J54">
    <cfRule type="cellIs" dxfId="1628" priority="70" operator="equal">
      <formula>"Significant Negative"</formula>
    </cfRule>
    <cfRule type="cellIs" dxfId="1627" priority="71" operator="equal">
      <formula>"Minor Negative"</formula>
    </cfRule>
    <cfRule type="cellIs" dxfId="1626" priority="72" operator="equal">
      <formula>"Uncertain"</formula>
    </cfRule>
    <cfRule type="cellIs" dxfId="1625" priority="73" operator="equal">
      <formula>"Neutral"</formula>
    </cfRule>
    <cfRule type="cellIs" dxfId="1624" priority="74" operator="equal">
      <formula>"Minor Positive"</formula>
    </cfRule>
    <cfRule type="cellIs" dxfId="1623" priority="75" operator="equal">
      <formula>"Significant Positive"</formula>
    </cfRule>
  </conditionalFormatting>
  <conditionalFormatting sqref="J57">
    <cfRule type="cellIs" dxfId="1622" priority="47" operator="equal">
      <formula>"Minor Negative"</formula>
    </cfRule>
    <cfRule type="cellIs" dxfId="1621" priority="46" operator="equal">
      <formula>"Significant Negative"</formula>
    </cfRule>
    <cfRule type="cellIs" dxfId="1620" priority="48" operator="equal">
      <formula>"Uncertain"</formula>
    </cfRule>
    <cfRule type="cellIs" dxfId="1619" priority="49" operator="equal">
      <formula>"Neutral"</formula>
    </cfRule>
    <cfRule type="cellIs" dxfId="1618" priority="50" operator="equal">
      <formula>"Minor Positive"</formula>
    </cfRule>
    <cfRule type="cellIs" dxfId="1617" priority="51" operator="equal">
      <formula>"Significant Positive"</formula>
    </cfRule>
  </conditionalFormatting>
  <conditionalFormatting sqref="J65">
    <cfRule type="cellIs" dxfId="1616" priority="24" operator="equal">
      <formula>"Significant Positive"</formula>
    </cfRule>
    <cfRule type="cellIs" dxfId="1615" priority="23" operator="equal">
      <formula>"Minor Positive"</formula>
    </cfRule>
    <cfRule type="cellIs" dxfId="1614" priority="22" operator="equal">
      <formula>"Neutral"</formula>
    </cfRule>
    <cfRule type="cellIs" dxfId="1613" priority="21" operator="equal">
      <formula>"Uncertain"</formula>
    </cfRule>
    <cfRule type="cellIs" dxfId="1612" priority="20" operator="equal">
      <formula>"Minor Negative"</formula>
    </cfRule>
    <cfRule type="cellIs" dxfId="1611" priority="19" operator="equal">
      <formula>"Significant Negative"</formula>
    </cfRule>
  </conditionalFormatting>
  <conditionalFormatting sqref="J77">
    <cfRule type="cellIs" dxfId="1610" priority="30" operator="equal">
      <formula>"Significant Positive"</formula>
    </cfRule>
    <cfRule type="cellIs" dxfId="1609" priority="29" operator="equal">
      <formula>"Minor Positive"</formula>
    </cfRule>
    <cfRule type="cellIs" dxfId="1608" priority="27" operator="equal">
      <formula>"Uncertain"</formula>
    </cfRule>
    <cfRule type="cellIs" dxfId="1607" priority="28" operator="equal">
      <formula>"Neutral"</formula>
    </cfRule>
    <cfRule type="cellIs" dxfId="1606" priority="26" operator="equal">
      <formula>"Minor Negative"</formula>
    </cfRule>
    <cfRule type="cellIs" dxfId="1605" priority="25"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989951E-F81C-4D2C-BC53-B48CEAD6954D}">
          <x14:formula1>
            <xm:f>'Drop downs'!$G$2:$G$7</xm:f>
          </x14:formula1>
          <xm:sqref>J8 J49 J20 J28 J36 J72 J84 J57 J77 J42 J54 J65 J47 J18</xm:sqref>
        </x14:dataValidation>
        <x14:dataValidation type="list" allowBlank="1" showInputMessage="1" showErrorMessage="1" xr:uid="{E491AA1E-5AD8-4221-9B30-E59DC9226464}">
          <x14:formula1>
            <xm:f>'Drop downs'!$F$2:$F$6</xm:f>
          </x14:formula1>
          <xm:sqref>I8 I49 I20 I28 I36 I72 I84 I57 I77 I42 I54 I65 I47 I18</xm:sqref>
        </x14:dataValidation>
        <x14:dataValidation type="list" allowBlank="1" showInputMessage="1" showErrorMessage="1" xr:uid="{1EF3B11A-4A45-463A-B265-A0743E15C27C}">
          <x14:formula1>
            <xm:f>'Drop downs'!$E$2:$E$6</xm:f>
          </x14:formula1>
          <xm:sqref>H8 H49 H20 H28 H36 H72 H84 H57 H77 H42 H54 H65 H47 H18</xm:sqref>
        </x14:dataValidation>
        <x14:dataValidation type="list" allowBlank="1" showInputMessage="1" showErrorMessage="1" xr:uid="{D446E1E2-D97A-44F8-88C6-7A9E1F1048E1}">
          <x14:formula1>
            <xm:f>'Drop downs'!$D$2:$D$7</xm:f>
          </x14:formula1>
          <xm:sqref>G8 G49 G20 G28 G36 G72 G84 G57 G77 G42 G54 G65 G47 G18</xm:sqref>
        </x14:dataValidation>
        <x14:dataValidation type="list" allowBlank="1" showInputMessage="1" showErrorMessage="1" xr:uid="{A48543B4-E195-4639-B352-0108CEEA1A5A}">
          <x14:formula1>
            <xm:f>'Drop downs'!$C$2:$C$5</xm:f>
          </x14:formula1>
          <xm:sqref>F8 F49 F20 F28 F36 F72 F84 F57 F77 F42 F54 F65 F47 F18</xm:sqref>
        </x14:dataValidation>
        <x14:dataValidation type="list" allowBlank="1" showInputMessage="1" showErrorMessage="1" xr:uid="{E5136EEB-5FB0-4F1F-8B5A-7CC59C7DC9A6}">
          <x14:formula1>
            <xm:f>'Drop downs'!$B$2:$B$4</xm:f>
          </x14:formula1>
          <xm:sqref>E8 E49 E20 E28 E36 E72 E84 E57 E77 E42 E54 E65 E47 E18</xm:sqref>
        </x14:dataValidation>
        <x14:dataValidation type="list" allowBlank="1" showInputMessage="1" showErrorMessage="1" xr:uid="{A0FC4480-5AE1-4115-9A9E-593DCE09BFFA}">
          <x14:formula1>
            <xm:f>'Drop downs'!$J$2:$J$3</xm:f>
          </x14:formula1>
          <xm:sqref>L8 L18 L20 L28 L36 L42 L84 L54 L57 L65 L72 L77 L47 L49</xm:sqref>
        </x14:dataValidation>
        <x14:dataValidation type="list" allowBlank="1" showInputMessage="1" showErrorMessage="1" xr:uid="{414E4B17-0D27-4625-8683-B9F6992CB726}">
          <x14:formula1>
            <xm:f>'Drop downs'!$A$2:$A$3</xm:f>
          </x14:formula1>
          <xm:sqref>D8:D87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2290-1C86-451D-8B53-C109497B950F}">
  <sheetPr codeName="Sheet113"/>
  <dimension ref="A1:V98"/>
  <sheetViews>
    <sheetView showGridLines="0" zoomScaleNormal="100" workbookViewId="0">
      <selection activeCell="C1" sqref="C1:F1"/>
    </sheetView>
  </sheetViews>
  <sheetFormatPr defaultColWidth="8.54296875" defaultRowHeight="26" x14ac:dyDescent="0.6"/>
  <cols>
    <col min="1" max="1" width="69.17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5.089843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559</v>
      </c>
      <c r="D1" s="393"/>
      <c r="E1" s="393"/>
      <c r="F1" s="394"/>
      <c r="G1" s="227"/>
      <c r="I1" s="229"/>
      <c r="J1" s="128"/>
      <c r="K1" s="128"/>
    </row>
    <row r="2" spans="1:22" x14ac:dyDescent="0.6">
      <c r="A2" s="125" t="s">
        <v>21</v>
      </c>
      <c r="B2" s="129"/>
      <c r="C2" s="393" t="s">
        <v>549</v>
      </c>
      <c r="D2" s="393"/>
      <c r="E2" s="393"/>
      <c r="F2" s="394"/>
      <c r="I2" s="230"/>
      <c r="J2" s="130"/>
      <c r="K2" s="130"/>
    </row>
    <row r="3" spans="1:22" ht="96" customHeight="1" x14ac:dyDescent="0.6">
      <c r="A3" s="131" t="s">
        <v>22</v>
      </c>
      <c r="B3" s="132"/>
      <c r="C3" s="393" t="s">
        <v>560</v>
      </c>
      <c r="D3" s="393"/>
      <c r="E3" s="393"/>
      <c r="F3" s="394"/>
      <c r="I3" s="230"/>
      <c r="J3" s="130"/>
      <c r="K3" s="130"/>
    </row>
    <row r="4" spans="1:22" x14ac:dyDescent="0.6">
      <c r="A4" s="131" t="s">
        <v>23</v>
      </c>
      <c r="B4" s="133"/>
      <c r="C4" s="395" t="s">
        <v>561</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408" t="s">
        <v>88</v>
      </c>
      <c r="J8" s="475" t="s">
        <v>120</v>
      </c>
      <c r="K8" s="499" t="s">
        <v>367</v>
      </c>
      <c r="L8" s="475" t="s">
        <v>189</v>
      </c>
      <c r="M8" s="480"/>
      <c r="N8" s="454"/>
      <c r="R8" s="141" t="str">
        <f>IF(OR(J8='Drop downs'!$G$7,J8='Drop downs'!$G$5), B8&amp;": "&amp;K8&amp;CHAR(10),"")</f>
        <v/>
      </c>
      <c r="S8" s="141" t="str">
        <f>IF(J8='Drop downs'!$G$2,B8&amp;": "&amp;K8&amp;""," ")</f>
        <v xml:space="preserve"> </v>
      </c>
      <c r="T8" s="141" t="str">
        <f>IF(HO11_Self_and_Custom_Build!E8='Drop downs'!$B$6,HO11_Self_and_Custom_Build!B8&amp;": "&amp;HO11_Self_and_Custom_Build!K8&amp;"","")</f>
        <v/>
      </c>
      <c r="U8" s="126" t="str">
        <f>IF(M8&gt;0,B8&amp;":"&amp;M8&amp;"
","")</f>
        <v/>
      </c>
      <c r="V8" s="126" t="str">
        <f>IF(N8&gt;0,B8&amp;":"&amp;N8&amp;"
","")</f>
        <v/>
      </c>
    </row>
    <row r="9" spans="1:22" ht="52" x14ac:dyDescent="0.6">
      <c r="A9" s="470"/>
      <c r="B9" s="503"/>
      <c r="C9" s="142" t="s">
        <v>258</v>
      </c>
      <c r="D9" s="142" t="s">
        <v>189</v>
      </c>
      <c r="E9" s="494"/>
      <c r="F9" s="494"/>
      <c r="G9" s="506"/>
      <c r="H9" s="494"/>
      <c r="I9" s="682"/>
      <c r="J9" s="476"/>
      <c r="K9" s="489"/>
      <c r="L9" s="476"/>
      <c r="M9" s="481"/>
      <c r="N9" s="455"/>
      <c r="R9" s="141"/>
      <c r="S9" s="141"/>
      <c r="T9" s="141"/>
    </row>
    <row r="10" spans="1:22" x14ac:dyDescent="0.6">
      <c r="A10" s="470"/>
      <c r="B10" s="503"/>
      <c r="C10" s="142" t="s">
        <v>259</v>
      </c>
      <c r="D10" s="142" t="s">
        <v>189</v>
      </c>
      <c r="E10" s="494"/>
      <c r="F10" s="494"/>
      <c r="G10" s="506"/>
      <c r="H10" s="494"/>
      <c r="I10" s="682"/>
      <c r="J10" s="476"/>
      <c r="K10" s="489"/>
      <c r="L10" s="476"/>
      <c r="M10" s="481"/>
      <c r="N10" s="455"/>
      <c r="R10" s="141"/>
      <c r="S10" s="141"/>
      <c r="T10" s="141"/>
    </row>
    <row r="11" spans="1:22" ht="52" x14ac:dyDescent="0.6">
      <c r="A11" s="470"/>
      <c r="B11" s="503"/>
      <c r="C11" s="142" t="s">
        <v>260</v>
      </c>
      <c r="D11" s="142" t="s">
        <v>189</v>
      </c>
      <c r="E11" s="494"/>
      <c r="F11" s="494"/>
      <c r="G11" s="506"/>
      <c r="H11" s="494"/>
      <c r="I11" s="682"/>
      <c r="J11" s="476"/>
      <c r="K11" s="489"/>
      <c r="L11" s="476"/>
      <c r="M11" s="481"/>
      <c r="N11" s="455"/>
      <c r="R11" s="141"/>
      <c r="S11" s="141"/>
      <c r="T11" s="141"/>
    </row>
    <row r="12" spans="1:22" ht="52" x14ac:dyDescent="0.6">
      <c r="A12" s="470"/>
      <c r="B12" s="503"/>
      <c r="C12" s="142" t="s">
        <v>261</v>
      </c>
      <c r="D12" s="142" t="s">
        <v>189</v>
      </c>
      <c r="E12" s="494"/>
      <c r="F12" s="494"/>
      <c r="G12" s="506"/>
      <c r="H12" s="494"/>
      <c r="I12" s="682"/>
      <c r="J12" s="476"/>
      <c r="K12" s="489"/>
      <c r="L12" s="476"/>
      <c r="M12" s="481"/>
      <c r="N12" s="455"/>
      <c r="R12" s="141"/>
      <c r="S12" s="141"/>
      <c r="T12" s="141"/>
    </row>
    <row r="13" spans="1:22" x14ac:dyDescent="0.6">
      <c r="A13" s="470"/>
      <c r="B13" s="503"/>
      <c r="C13" s="142" t="s">
        <v>262</v>
      </c>
      <c r="D13" s="142" t="s">
        <v>189</v>
      </c>
      <c r="E13" s="494"/>
      <c r="F13" s="494"/>
      <c r="G13" s="506"/>
      <c r="H13" s="494"/>
      <c r="I13" s="682"/>
      <c r="J13" s="476"/>
      <c r="K13" s="489"/>
      <c r="L13" s="476"/>
      <c r="M13" s="481"/>
      <c r="N13" s="455"/>
      <c r="R13" s="141"/>
      <c r="S13" s="141"/>
      <c r="T13" s="141"/>
    </row>
    <row r="14" spans="1:22" ht="78" x14ac:dyDescent="0.6">
      <c r="A14" s="470"/>
      <c r="B14" s="503"/>
      <c r="C14" s="142" t="s">
        <v>263</v>
      </c>
      <c r="D14" s="142" t="s">
        <v>189</v>
      </c>
      <c r="E14" s="494"/>
      <c r="F14" s="494"/>
      <c r="G14" s="506"/>
      <c r="H14" s="494"/>
      <c r="I14" s="682"/>
      <c r="J14" s="476"/>
      <c r="K14" s="489"/>
      <c r="L14" s="476"/>
      <c r="M14" s="481"/>
      <c r="N14" s="455"/>
      <c r="R14" s="141"/>
      <c r="S14" s="141"/>
      <c r="T14" s="141"/>
    </row>
    <row r="15" spans="1:22" ht="52" x14ac:dyDescent="0.6">
      <c r="A15" s="470"/>
      <c r="B15" s="503"/>
      <c r="C15" s="142" t="s">
        <v>264</v>
      </c>
      <c r="D15" s="142" t="s">
        <v>189</v>
      </c>
      <c r="E15" s="494"/>
      <c r="F15" s="494"/>
      <c r="G15" s="506"/>
      <c r="H15" s="494"/>
      <c r="I15" s="682"/>
      <c r="J15" s="476"/>
      <c r="K15" s="489"/>
      <c r="L15" s="476"/>
      <c r="M15" s="481"/>
      <c r="N15" s="455"/>
      <c r="R15" s="141"/>
      <c r="S15" s="141"/>
      <c r="T15" s="141"/>
    </row>
    <row r="16" spans="1:22" ht="78" x14ac:dyDescent="0.6">
      <c r="A16" s="470"/>
      <c r="B16" s="503"/>
      <c r="C16" s="142" t="s">
        <v>265</v>
      </c>
      <c r="D16" s="142" t="s">
        <v>189</v>
      </c>
      <c r="E16" s="494"/>
      <c r="F16" s="494"/>
      <c r="G16" s="506"/>
      <c r="H16" s="494"/>
      <c r="I16" s="682"/>
      <c r="J16" s="476"/>
      <c r="K16" s="489"/>
      <c r="L16" s="476"/>
      <c r="M16" s="481"/>
      <c r="N16" s="455"/>
      <c r="R16" s="141"/>
      <c r="S16" s="141"/>
      <c r="T16" s="141"/>
    </row>
    <row r="17" spans="1:22" ht="52.5" thickBot="1" x14ac:dyDescent="0.65">
      <c r="A17" s="471"/>
      <c r="B17" s="504"/>
      <c r="C17" s="143" t="s">
        <v>266</v>
      </c>
      <c r="D17" s="142" t="s">
        <v>189</v>
      </c>
      <c r="E17" s="495"/>
      <c r="F17" s="495"/>
      <c r="G17" s="507"/>
      <c r="H17" s="495"/>
      <c r="I17" s="683"/>
      <c r="J17" s="428"/>
      <c r="K17" s="500"/>
      <c r="L17" s="428"/>
      <c r="M17" s="482"/>
      <c r="N17" s="456"/>
      <c r="R17" s="141"/>
      <c r="S17" s="141"/>
      <c r="T17" s="141"/>
    </row>
    <row r="18" spans="1:22" ht="107.25" customHeight="1" x14ac:dyDescent="0.6">
      <c r="A18" s="511" t="s">
        <v>267</v>
      </c>
      <c r="B18" s="472" t="s">
        <v>102</v>
      </c>
      <c r="C18" s="140" t="s">
        <v>268</v>
      </c>
      <c r="D18" s="140" t="s">
        <v>189</v>
      </c>
      <c r="E18" s="475" t="s">
        <v>88</v>
      </c>
      <c r="F18" s="475" t="s">
        <v>88</v>
      </c>
      <c r="G18" s="477" t="s">
        <v>88</v>
      </c>
      <c r="H18" s="475" t="s">
        <v>88</v>
      </c>
      <c r="I18" s="477"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IF(HO11_Self_and_Custom_Build!E18='Drop downs'!$B$6,HO11_Self_and_Custom_Build!B18&amp;": "&amp;HO11_Self_and_Custom_Build!K18&amp;"","")</f>
        <v/>
      </c>
      <c r="U18" s="126" t="str">
        <f t="shared" ref="U18:U72" si="0">IF(M18&gt;0,B18&amp;":"&amp;M18&amp;"
","")</f>
        <v/>
      </c>
      <c r="V18" s="126" t="str">
        <f>IF(N18&gt;0,B18&amp;":"&amp;N18&amp;"
","")</f>
        <v/>
      </c>
    </row>
    <row r="19" spans="1:22" ht="78" customHeight="1" thickBot="1" x14ac:dyDescent="0.65">
      <c r="A19" s="512"/>
      <c r="B19" s="474"/>
      <c r="C19" s="143" t="s">
        <v>269</v>
      </c>
      <c r="D19" s="143" t="s">
        <v>189</v>
      </c>
      <c r="E19" s="428"/>
      <c r="F19" s="428"/>
      <c r="G19" s="479"/>
      <c r="H19" s="428"/>
      <c r="I19" s="479"/>
      <c r="J19" s="428"/>
      <c r="K19" s="500"/>
      <c r="L19" s="428"/>
      <c r="M19" s="482"/>
      <c r="N19" s="456"/>
      <c r="R19" s="141"/>
      <c r="S19" s="141"/>
      <c r="T19" s="141"/>
    </row>
    <row r="20" spans="1:22" ht="156" x14ac:dyDescent="0.6">
      <c r="A20" s="469" t="s">
        <v>270</v>
      </c>
      <c r="B20" s="472" t="s">
        <v>103</v>
      </c>
      <c r="C20" s="144" t="s">
        <v>271</v>
      </c>
      <c r="D20" s="140" t="s">
        <v>189</v>
      </c>
      <c r="E20" s="475" t="s">
        <v>364</v>
      </c>
      <c r="F20" s="475" t="s">
        <v>370</v>
      </c>
      <c r="G20" s="477" t="s">
        <v>358</v>
      </c>
      <c r="H20" s="475" t="s">
        <v>356</v>
      </c>
      <c r="I20" s="573" t="s">
        <v>357</v>
      </c>
      <c r="J20" s="475" t="s">
        <v>119</v>
      </c>
      <c r="K20" s="499" t="s">
        <v>562</v>
      </c>
      <c r="L20" s="475" t="s">
        <v>189</v>
      </c>
      <c r="M20" s="480"/>
      <c r="N20" s="454"/>
      <c r="R20" s="141" t="str">
        <f>IF(OR(J20='Drop downs'!$G$7,J20='Drop downs'!$G$5), B20&amp;": "&amp;K20&amp;CHAR(10),"")</f>
        <v/>
      </c>
      <c r="S20" s="141" t="str">
        <f>IF(J20='Drop downs'!$G$2,B20&amp;": "&amp;K20&amp;""," ")</f>
        <v xml:space="preserve"> </v>
      </c>
      <c r="T20" s="141" t="str">
        <f>IF(HO11_Self_and_Custom_Build!E20='Drop downs'!$B$6,HO11_Self_and_Custom_Build!B20&amp;": "&amp;HO11_Self_and_Custom_Build!K20&amp;"","")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3" t="s">
        <v>185</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477" t="s">
        <v>88</v>
      </c>
      <c r="J28" s="475" t="s">
        <v>120</v>
      </c>
      <c r="K28" s="499" t="s">
        <v>367</v>
      </c>
      <c r="L28" s="475" t="s">
        <v>189</v>
      </c>
      <c r="M28" s="480"/>
      <c r="N28" s="454"/>
      <c r="R28" s="141" t="str">
        <f>IF(OR(J28='Drop downs'!$G$7,J28='Drop downs'!$G$5), B28&amp;": "&amp;K28&amp;CHAR(10),"")</f>
        <v/>
      </c>
      <c r="S28" s="141" t="str">
        <f>IF(J28='Drop downs'!$G$2,B28&amp;": "&amp;K28&amp;""," ")</f>
        <v xml:space="preserve"> </v>
      </c>
      <c r="T28" s="141" t="str">
        <f>IF(HO11_Self_and_Custom_Build!E28='Drop downs'!$B$6,HO11_Self_and_Custom_Build!B28&amp;": "&amp;HO11_Self_and_Custom_Build!K28&amp;"","")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81"/>
      <c r="N29" s="455"/>
      <c r="R29" s="141"/>
      <c r="S29" s="141"/>
      <c r="T29" s="141"/>
    </row>
    <row r="30" spans="1:22" ht="52" x14ac:dyDescent="0.6">
      <c r="A30" s="470"/>
      <c r="B30" s="473"/>
      <c r="C30" s="148" t="s">
        <v>282</v>
      </c>
      <c r="D30" s="145" t="s">
        <v>189</v>
      </c>
      <c r="E30" s="476"/>
      <c r="F30" s="476"/>
      <c r="G30" s="478"/>
      <c r="H30" s="476"/>
      <c r="I30" s="478"/>
      <c r="J30" s="476"/>
      <c r="K30" s="489"/>
      <c r="L30" s="476"/>
      <c r="M30" s="481"/>
      <c r="N30" s="455"/>
      <c r="R30" s="141"/>
      <c r="S30" s="141"/>
      <c r="T30" s="141"/>
    </row>
    <row r="31" spans="1:22" ht="52" x14ac:dyDescent="0.6">
      <c r="A31" s="470"/>
      <c r="B31" s="473"/>
      <c r="C31" s="148" t="s">
        <v>283</v>
      </c>
      <c r="D31" s="145" t="s">
        <v>189</v>
      </c>
      <c r="E31" s="476"/>
      <c r="F31" s="476"/>
      <c r="G31" s="478"/>
      <c r="H31" s="476"/>
      <c r="I31" s="478"/>
      <c r="J31" s="476"/>
      <c r="K31" s="489"/>
      <c r="L31" s="476"/>
      <c r="M31" s="481"/>
      <c r="N31" s="455"/>
      <c r="R31" s="141"/>
      <c r="S31" s="141"/>
      <c r="T31" s="141"/>
    </row>
    <row r="32" spans="1:22" ht="52" x14ac:dyDescent="0.6">
      <c r="A32" s="470"/>
      <c r="B32" s="473"/>
      <c r="C32" s="148" t="s">
        <v>284</v>
      </c>
      <c r="D32" s="145" t="s">
        <v>189</v>
      </c>
      <c r="E32" s="476"/>
      <c r="F32" s="476"/>
      <c r="G32" s="478"/>
      <c r="H32" s="476"/>
      <c r="I32" s="478"/>
      <c r="J32" s="476"/>
      <c r="K32" s="489"/>
      <c r="L32" s="476"/>
      <c r="M32" s="481"/>
      <c r="N32" s="455"/>
      <c r="R32" s="141"/>
      <c r="S32" s="141"/>
      <c r="T32" s="141"/>
    </row>
    <row r="33" spans="1:22" x14ac:dyDescent="0.6">
      <c r="A33" s="470"/>
      <c r="B33" s="473"/>
      <c r="C33" s="148" t="s">
        <v>285</v>
      </c>
      <c r="D33" s="145" t="s">
        <v>189</v>
      </c>
      <c r="E33" s="476"/>
      <c r="F33" s="476"/>
      <c r="G33" s="478"/>
      <c r="H33" s="476"/>
      <c r="I33" s="478"/>
      <c r="J33" s="476"/>
      <c r="K33" s="489"/>
      <c r="L33" s="476"/>
      <c r="M33" s="481"/>
      <c r="N33" s="455"/>
      <c r="R33" s="141"/>
      <c r="S33" s="141"/>
      <c r="T33" s="141"/>
    </row>
    <row r="34" spans="1:22" ht="52" x14ac:dyDescent="0.6">
      <c r="A34" s="470"/>
      <c r="B34" s="473"/>
      <c r="C34" s="148" t="s">
        <v>286</v>
      </c>
      <c r="D34" s="145" t="s">
        <v>189</v>
      </c>
      <c r="E34" s="476"/>
      <c r="F34" s="476"/>
      <c r="G34" s="478"/>
      <c r="H34" s="476"/>
      <c r="I34" s="478"/>
      <c r="J34" s="476"/>
      <c r="K34" s="489"/>
      <c r="L34" s="476"/>
      <c r="M34" s="481"/>
      <c r="N34" s="455"/>
      <c r="R34" s="141"/>
      <c r="S34" s="141"/>
      <c r="T34" s="141"/>
    </row>
    <row r="35" spans="1:22" ht="52.5" thickBot="1" x14ac:dyDescent="0.65">
      <c r="A35" s="471"/>
      <c r="B35" s="473"/>
      <c r="C35" s="156" t="s">
        <v>287</v>
      </c>
      <c r="D35" s="145" t="s">
        <v>189</v>
      </c>
      <c r="E35" s="483"/>
      <c r="F35" s="483"/>
      <c r="G35" s="519"/>
      <c r="H35" s="483"/>
      <c r="I35" s="519"/>
      <c r="J35" s="483"/>
      <c r="K35" s="490"/>
      <c r="L35" s="428"/>
      <c r="M35" s="482"/>
      <c r="N35" s="456"/>
      <c r="R35" s="141"/>
      <c r="S35" s="141"/>
      <c r="T35" s="141"/>
    </row>
    <row r="36" spans="1:22" ht="95.25" customHeight="1" x14ac:dyDescent="0.6">
      <c r="A36" s="469" t="s">
        <v>288</v>
      </c>
      <c r="B36" s="472" t="s">
        <v>105</v>
      </c>
      <c r="C36" s="144" t="s">
        <v>289</v>
      </c>
      <c r="D36" s="144" t="s">
        <v>185</v>
      </c>
      <c r="E36" s="475" t="s">
        <v>353</v>
      </c>
      <c r="F36" s="475" t="s">
        <v>354</v>
      </c>
      <c r="G36" s="477" t="s">
        <v>358</v>
      </c>
      <c r="H36" s="475" t="s">
        <v>356</v>
      </c>
      <c r="I36" s="573" t="s">
        <v>357</v>
      </c>
      <c r="J36" s="475" t="s">
        <v>119</v>
      </c>
      <c r="K36" s="499" t="s">
        <v>762</v>
      </c>
      <c r="L36" s="475" t="s">
        <v>189</v>
      </c>
      <c r="M36" s="480"/>
      <c r="N36" s="454"/>
      <c r="R36" s="141" t="str">
        <f>IF(OR(J36='Drop downs'!$G$7,J36='Drop downs'!$G$5), B36&amp;": "&amp;K36&amp;CHAR(10),"")</f>
        <v/>
      </c>
      <c r="S36" s="141" t="str">
        <f>IF(J36='Drop downs'!$G$2,B36&amp;": "&amp;K36&amp;""," ")</f>
        <v xml:space="preserve"> </v>
      </c>
      <c r="T36" s="141" t="str">
        <f>IF(HO11_Self_and_Custom_Build!E36='Drop downs'!$B$6,HO11_Self_and_Custom_Build!B36&amp;": "&amp;HO11_Self_and_Custom_Build!K36&amp;"","")</f>
        <v/>
      </c>
      <c r="U36" s="126" t="str">
        <f t="shared" si="0"/>
        <v/>
      </c>
      <c r="V36" s="126" t="str">
        <f>IF(N36&gt;0,B36&amp;":"&amp;N36&amp;"
","")</f>
        <v/>
      </c>
    </row>
    <row r="37" spans="1:22" ht="106.5" customHeight="1" x14ac:dyDescent="0.6">
      <c r="A37" s="470"/>
      <c r="B37" s="473"/>
      <c r="C37" s="145" t="s">
        <v>290</v>
      </c>
      <c r="D37" s="145" t="s">
        <v>185</v>
      </c>
      <c r="E37" s="476"/>
      <c r="F37" s="476"/>
      <c r="G37" s="478"/>
      <c r="H37" s="476"/>
      <c r="I37" s="571"/>
      <c r="J37" s="476"/>
      <c r="K37" s="489"/>
      <c r="L37" s="476"/>
      <c r="M37" s="481"/>
      <c r="N37" s="455"/>
      <c r="R37" s="141"/>
      <c r="S37" s="141"/>
      <c r="T37" s="141"/>
    </row>
    <row r="38" spans="1:22" ht="117.75" customHeight="1" x14ac:dyDescent="0.6">
      <c r="A38" s="470"/>
      <c r="B38" s="473"/>
      <c r="C38" s="145" t="s">
        <v>291</v>
      </c>
      <c r="D38" s="145" t="s">
        <v>185</v>
      </c>
      <c r="E38" s="476"/>
      <c r="F38" s="476"/>
      <c r="G38" s="478"/>
      <c r="H38" s="476"/>
      <c r="I38" s="571"/>
      <c r="J38" s="476"/>
      <c r="K38" s="489"/>
      <c r="L38" s="476"/>
      <c r="M38" s="481"/>
      <c r="N38" s="455"/>
      <c r="R38" s="141"/>
      <c r="S38" s="141"/>
      <c r="T38" s="141"/>
    </row>
    <row r="39" spans="1:22" ht="148.5" customHeight="1"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517"/>
      <c r="B41" s="474"/>
      <c r="C41" s="151" t="s">
        <v>294</v>
      </c>
      <c r="D41" s="151" t="s">
        <v>185</v>
      </c>
      <c r="E41" s="483"/>
      <c r="F41" s="483"/>
      <c r="G41" s="519"/>
      <c r="H41" s="483"/>
      <c r="I41" s="572"/>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18" t="s">
        <v>88</v>
      </c>
      <c r="J42" s="487" t="s">
        <v>120</v>
      </c>
      <c r="K42" s="673" t="s">
        <v>367</v>
      </c>
      <c r="L42" s="487" t="s">
        <v>189</v>
      </c>
      <c r="M42" s="491"/>
      <c r="N42" s="463"/>
      <c r="R42" s="141" t="str">
        <f>IF(OR(J42='Drop downs'!$G$7,J42='Drop downs'!$G$5), B42&amp;": "&amp;K42&amp;CHAR(10),"")</f>
        <v/>
      </c>
      <c r="S42" s="141" t="str">
        <f>IF(J42='Drop downs'!$G$2,B42&amp;": "&amp;K42&amp;""," ")</f>
        <v xml:space="preserve"> </v>
      </c>
      <c r="T42" s="141" t="str">
        <f>IF(HO11_Self_and_Custom_Build!E42='Drop downs'!$B$6,HO11_Self_and_Custom_Build!B42&amp;": "&amp;HO11_Self_and_Custom_Build!K42&amp;"","")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674"/>
      <c r="L43" s="476"/>
      <c r="M43" s="481"/>
      <c r="N43" s="455"/>
      <c r="R43" s="141"/>
      <c r="S43" s="141"/>
      <c r="T43" s="141"/>
    </row>
    <row r="44" spans="1:22" ht="52" x14ac:dyDescent="0.6">
      <c r="A44" s="470"/>
      <c r="B44" s="473"/>
      <c r="C44" s="145" t="s">
        <v>298</v>
      </c>
      <c r="D44" s="145" t="s">
        <v>189</v>
      </c>
      <c r="E44" s="476"/>
      <c r="F44" s="476"/>
      <c r="G44" s="478"/>
      <c r="H44" s="476"/>
      <c r="I44" s="478"/>
      <c r="J44" s="476"/>
      <c r="K44" s="674"/>
      <c r="L44" s="476"/>
      <c r="M44" s="481"/>
      <c r="N44" s="455"/>
      <c r="R44" s="141"/>
      <c r="S44" s="141"/>
      <c r="T44" s="141"/>
    </row>
    <row r="45" spans="1:22" ht="52" x14ac:dyDescent="0.6">
      <c r="A45" s="470"/>
      <c r="B45" s="473"/>
      <c r="C45" s="145" t="s">
        <v>299</v>
      </c>
      <c r="D45" s="145" t="s">
        <v>189</v>
      </c>
      <c r="E45" s="476"/>
      <c r="F45" s="476"/>
      <c r="G45" s="478"/>
      <c r="H45" s="476"/>
      <c r="I45" s="478"/>
      <c r="J45" s="476"/>
      <c r="K45" s="674"/>
      <c r="L45" s="476"/>
      <c r="M45" s="481"/>
      <c r="N45" s="455"/>
      <c r="R45" s="141"/>
      <c r="S45" s="141"/>
      <c r="T45" s="141"/>
    </row>
    <row r="46" spans="1:22" ht="78.5" thickBot="1" x14ac:dyDescent="0.65">
      <c r="A46" s="471"/>
      <c r="B46" s="473"/>
      <c r="C46" s="146" t="s">
        <v>300</v>
      </c>
      <c r="D46" s="145" t="s">
        <v>189</v>
      </c>
      <c r="E46" s="483"/>
      <c r="F46" s="483"/>
      <c r="G46" s="519"/>
      <c r="H46" s="483"/>
      <c r="I46" s="519"/>
      <c r="J46" s="483"/>
      <c r="K46" s="675"/>
      <c r="L46" s="428"/>
      <c r="M46" s="482"/>
      <c r="N46" s="456"/>
      <c r="R46" s="141"/>
      <c r="S46" s="141"/>
      <c r="T46" s="141"/>
    </row>
    <row r="47" spans="1:22" ht="130" x14ac:dyDescent="0.6">
      <c r="A47" s="469" t="s">
        <v>301</v>
      </c>
      <c r="B47" s="472" t="s">
        <v>107</v>
      </c>
      <c r="C47" s="144" t="s">
        <v>302</v>
      </c>
      <c r="D47" s="144" t="s">
        <v>189</v>
      </c>
      <c r="E47" s="487" t="s">
        <v>88</v>
      </c>
      <c r="F47" s="487" t="s">
        <v>88</v>
      </c>
      <c r="G47" s="518" t="s">
        <v>88</v>
      </c>
      <c r="H47" s="487" t="s">
        <v>88</v>
      </c>
      <c r="I47" s="518" t="s">
        <v>88</v>
      </c>
      <c r="J47" s="487" t="s">
        <v>120</v>
      </c>
      <c r="K47" s="673" t="s">
        <v>367</v>
      </c>
      <c r="L47" s="475" t="s">
        <v>189</v>
      </c>
      <c r="M47" s="480"/>
      <c r="N47" s="454"/>
      <c r="R47" s="141" t="str">
        <f>IF(OR(J47='Drop downs'!$G$7,J47='Drop downs'!$G$5), B47&amp;": "&amp;K47&amp;CHAR(10),"")</f>
        <v/>
      </c>
      <c r="S47" s="141" t="str">
        <f>IF(J47='Drop downs'!$G$2,B47&amp;": "&amp;K47&amp;""," ")</f>
        <v xml:space="preserve"> </v>
      </c>
      <c r="T47" s="141" t="str">
        <f>IF(HO11_Self_and_Custom_Build!E47='Drop downs'!$B$6,HO11_Self_and_Custom_Build!B47&amp;": "&amp;HO11_Self_and_Custom_Build!K47&amp;"","")</f>
        <v/>
      </c>
      <c r="U47" s="126" t="str">
        <f t="shared" si="0"/>
        <v/>
      </c>
      <c r="V47" s="126" t="str">
        <f>IF(N47&gt;0,B47&amp;":"&amp;N47&amp;"
","")</f>
        <v/>
      </c>
    </row>
    <row r="48" spans="1:22" ht="104.25" customHeight="1" thickBot="1" x14ac:dyDescent="0.65">
      <c r="A48" s="517"/>
      <c r="B48" s="474"/>
      <c r="C48" s="151" t="s">
        <v>303</v>
      </c>
      <c r="D48" s="151" t="s">
        <v>189</v>
      </c>
      <c r="E48" s="483"/>
      <c r="F48" s="483"/>
      <c r="G48" s="519"/>
      <c r="H48" s="483"/>
      <c r="I48" s="519"/>
      <c r="J48" s="483"/>
      <c r="K48" s="675"/>
      <c r="L48" s="483"/>
      <c r="M48" s="492"/>
      <c r="N48" s="464"/>
      <c r="R48" s="141" t="str">
        <f>IF(OR(J48='Drop downs'!$G$7,J48='Drop downs'!$G$5), B48&amp;": "&amp;K48&amp;CHAR(10),"")</f>
        <v/>
      </c>
      <c r="S48" s="141" t="str">
        <f>IF(J48='Drop downs'!$G$2,B48&amp;": "&amp;K48&amp;""," ")</f>
        <v xml:space="preserve"> </v>
      </c>
      <c r="T48" s="141" t="str">
        <f>IF(HO11_Self_and_Custom_Build!E48='Drop downs'!$B$6,HO11_Self_and_Custom_Build!B48&amp;": "&amp;HO11_Self_and_Custom_Build!K48&amp;"","")</f>
        <v xml:space="preserve">: </v>
      </c>
    </row>
    <row r="49" spans="1:22" ht="78" x14ac:dyDescent="0.6">
      <c r="A49" s="469" t="s">
        <v>304</v>
      </c>
      <c r="B49" s="472" t="s">
        <v>108</v>
      </c>
      <c r="C49" s="140" t="s">
        <v>305</v>
      </c>
      <c r="D49" s="140" t="s">
        <v>189</v>
      </c>
      <c r="E49" s="487" t="s">
        <v>88</v>
      </c>
      <c r="F49" s="487" t="s">
        <v>88</v>
      </c>
      <c r="G49" s="518" t="s">
        <v>88</v>
      </c>
      <c r="H49" s="487" t="s">
        <v>88</v>
      </c>
      <c r="I49" s="518" t="s">
        <v>88</v>
      </c>
      <c r="J49" s="487" t="s">
        <v>120</v>
      </c>
      <c r="K49" s="673" t="s">
        <v>367</v>
      </c>
      <c r="L49" s="475" t="s">
        <v>189</v>
      </c>
      <c r="M49" s="480"/>
      <c r="N49" s="454"/>
      <c r="R49" s="141" t="str">
        <f>IF(OR(J49='Drop downs'!$G$7,J49='Drop downs'!$G$5), B49&amp;": "&amp;K49&amp;CHAR(10),"")</f>
        <v/>
      </c>
      <c r="S49" s="141" t="str">
        <f>IF(J49='Drop downs'!$G$2,B49&amp;": "&amp;K49&amp;""," ")</f>
        <v xml:space="preserve"> </v>
      </c>
      <c r="T49" s="141" t="str">
        <f>IF(HO11_Self_and_Custom_Build!E49='Drop downs'!$B$6,HO11_Self_and_Custom_Build!B49&amp;": "&amp;HO11_Self_and_Custom_Build!K49&amp;"","")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674"/>
      <c r="L50" s="476"/>
      <c r="M50" s="481"/>
      <c r="N50" s="455"/>
      <c r="R50" s="141"/>
      <c r="S50" s="141"/>
      <c r="T50" s="141"/>
    </row>
    <row r="51" spans="1:22" x14ac:dyDescent="0.6">
      <c r="A51" s="470"/>
      <c r="B51" s="473"/>
      <c r="C51" s="152" t="s">
        <v>307</v>
      </c>
      <c r="D51" s="142" t="s">
        <v>189</v>
      </c>
      <c r="E51" s="476"/>
      <c r="F51" s="476"/>
      <c r="G51" s="478"/>
      <c r="H51" s="476"/>
      <c r="I51" s="478"/>
      <c r="J51" s="476"/>
      <c r="K51" s="674"/>
      <c r="L51" s="476"/>
      <c r="M51" s="481"/>
      <c r="N51" s="455"/>
      <c r="R51" s="141"/>
      <c r="S51" s="141"/>
      <c r="T51" s="141"/>
    </row>
    <row r="52" spans="1:22" x14ac:dyDescent="0.6">
      <c r="A52" s="470"/>
      <c r="B52" s="473"/>
      <c r="C52" s="142" t="s">
        <v>308</v>
      </c>
      <c r="D52" s="142" t="s">
        <v>189</v>
      </c>
      <c r="E52" s="476"/>
      <c r="F52" s="476"/>
      <c r="G52" s="478"/>
      <c r="H52" s="476"/>
      <c r="I52" s="478"/>
      <c r="J52" s="476"/>
      <c r="K52" s="674"/>
      <c r="L52" s="476"/>
      <c r="M52" s="481"/>
      <c r="N52" s="455"/>
      <c r="R52" s="141"/>
      <c r="S52" s="141"/>
      <c r="T52" s="141"/>
    </row>
    <row r="53" spans="1:22" ht="26.5" thickBot="1" x14ac:dyDescent="0.65">
      <c r="A53" s="471"/>
      <c r="B53" s="474"/>
      <c r="C53" s="143" t="s">
        <v>309</v>
      </c>
      <c r="D53" s="142" t="s">
        <v>189</v>
      </c>
      <c r="E53" s="428"/>
      <c r="F53" s="428"/>
      <c r="G53" s="479"/>
      <c r="H53" s="428"/>
      <c r="I53" s="479"/>
      <c r="J53" s="428"/>
      <c r="K53" s="681"/>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IF(HO11_Self_and_Custom_Build!E54='Drop downs'!$B$6,HO11_Self_and_Custom_Build!B54&amp;": "&amp;HO11_Self_and_Custom_Build!K54&amp;"","")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98.25" customHeight="1" thickBot="1" x14ac:dyDescent="0.65">
      <c r="A56" s="471"/>
      <c r="B56" s="474"/>
      <c r="C56" s="155" t="s">
        <v>313</v>
      </c>
      <c r="D56" s="143"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IF(HO11_Self_and_Custom_Build!E57='Drop downs'!$B$6,HO11_Self_and_Custom_Build!B57&amp;": "&amp;HO11_Self_and_Custom_Build!K57&amp;"","")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ht="26" customHeight="1"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2" t="s">
        <v>189</v>
      </c>
      <c r="E64" s="483"/>
      <c r="F64" s="483"/>
      <c r="G64" s="519"/>
      <c r="H64" s="483"/>
      <c r="I64" s="519"/>
      <c r="J64" s="483"/>
      <c r="K64" s="490"/>
      <c r="L64" s="428"/>
      <c r="M64" s="482"/>
      <c r="N64" s="456"/>
      <c r="R64" s="141"/>
      <c r="S64" s="141"/>
      <c r="T64" s="141"/>
    </row>
    <row r="65" spans="1:22" ht="52" x14ac:dyDescent="0.6">
      <c r="A65" s="469" t="s">
        <v>843</v>
      </c>
      <c r="B65" s="472" t="s">
        <v>111</v>
      </c>
      <c r="C65" s="147" t="s">
        <v>845</v>
      </c>
      <c r="D65" s="140" t="s">
        <v>189</v>
      </c>
      <c r="E65" s="487" t="s">
        <v>88</v>
      </c>
      <c r="F65" s="487" t="s">
        <v>88</v>
      </c>
      <c r="G65" s="518" t="s">
        <v>88</v>
      </c>
      <c r="H65" s="487" t="s">
        <v>88</v>
      </c>
      <c r="I65" s="518" t="s">
        <v>88</v>
      </c>
      <c r="J65" s="487" t="s">
        <v>120</v>
      </c>
      <c r="K65" s="488" t="s">
        <v>367</v>
      </c>
      <c r="L65" s="475" t="s">
        <v>189</v>
      </c>
      <c r="M65" s="480"/>
      <c r="N65" s="454"/>
      <c r="R65" s="141" t="str">
        <f>IF(OR(J65='Drop downs'!$G$7,J65='Drop downs'!$G$5), B65&amp;": "&amp;K65&amp;CHAR(10),"")</f>
        <v/>
      </c>
      <c r="S65" s="141" t="str">
        <f>IF(J65='Drop downs'!$G$2,B65&amp;": "&amp;K65&amp;""," ")</f>
        <v xml:space="preserve"> </v>
      </c>
      <c r="T65" s="141" t="str">
        <f>IF(HO11_Self_and_Custom_Build!E65='Drop downs'!$B$6,HO11_Self_and_Custom_Build!B65&amp;": "&amp;HO11_Self_and_Custom_Build!K65&amp;"","")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104"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2" t="s">
        <v>189</v>
      </c>
      <c r="E71" s="483"/>
      <c r="F71" s="483"/>
      <c r="G71" s="519"/>
      <c r="H71" s="483"/>
      <c r="I71" s="519"/>
      <c r="J71" s="483"/>
      <c r="K71" s="490"/>
      <c r="L71" s="428"/>
      <c r="M71" s="482"/>
      <c r="N71" s="456"/>
      <c r="R71" s="141"/>
      <c r="S71" s="141"/>
      <c r="T71" s="141"/>
    </row>
    <row r="72" spans="1:22" ht="52" x14ac:dyDescent="0.6">
      <c r="A72" s="469" t="s">
        <v>331</v>
      </c>
      <c r="B72" s="472" t="s">
        <v>112</v>
      </c>
      <c r="C72" s="147" t="s">
        <v>332</v>
      </c>
      <c r="D72" s="140" t="s">
        <v>189</v>
      </c>
      <c r="E72" s="487" t="s">
        <v>88</v>
      </c>
      <c r="F72" s="487" t="s">
        <v>88</v>
      </c>
      <c r="G72" s="518" t="s">
        <v>88</v>
      </c>
      <c r="H72" s="487" t="s">
        <v>88</v>
      </c>
      <c r="I72" s="518" t="s">
        <v>88</v>
      </c>
      <c r="J72" s="487" t="s">
        <v>120</v>
      </c>
      <c r="K72" s="684" t="s">
        <v>367</v>
      </c>
      <c r="L72" s="475" t="s">
        <v>189</v>
      </c>
      <c r="M72" s="480"/>
      <c r="N72" s="454"/>
      <c r="R72" s="141" t="str">
        <f>IF(OR(J72='Drop downs'!$G$7,J72='Drop downs'!$G$5), B72&amp;": "&amp;K72&amp;CHAR(10),"")</f>
        <v/>
      </c>
      <c r="S72" s="141" t="str">
        <f>IF(J72='Drop downs'!$G$2,B72&amp;": "&amp;K72&amp;""," ")</f>
        <v xml:space="preserve"> </v>
      </c>
      <c r="T72" s="141" t="str">
        <f>IF(HO11_Self_and_Custom_Build!E72='Drop downs'!$B$6,HO11_Self_and_Custom_Build!B72&amp;": "&amp;HO11_Self_and_Custom_Build!K72&amp;"","")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685"/>
      <c r="L73" s="476"/>
      <c r="M73" s="481"/>
      <c r="N73" s="455"/>
      <c r="R73" s="141"/>
      <c r="S73" s="141"/>
      <c r="T73" s="141"/>
    </row>
    <row r="74" spans="1:22" ht="52" x14ac:dyDescent="0.6">
      <c r="A74" s="470"/>
      <c r="B74" s="473"/>
      <c r="C74" s="148" t="s">
        <v>334</v>
      </c>
      <c r="D74" s="142" t="s">
        <v>189</v>
      </c>
      <c r="E74" s="476"/>
      <c r="F74" s="476"/>
      <c r="G74" s="478"/>
      <c r="H74" s="476"/>
      <c r="I74" s="478"/>
      <c r="J74" s="476"/>
      <c r="K74" s="685"/>
      <c r="L74" s="476"/>
      <c r="M74" s="481"/>
      <c r="N74" s="455"/>
      <c r="R74" s="141"/>
      <c r="S74" s="141"/>
      <c r="T74" s="141"/>
    </row>
    <row r="75" spans="1:22" x14ac:dyDescent="0.6">
      <c r="A75" s="470"/>
      <c r="B75" s="473"/>
      <c r="C75" s="148" t="s">
        <v>335</v>
      </c>
      <c r="D75" s="142" t="s">
        <v>189</v>
      </c>
      <c r="E75" s="476"/>
      <c r="F75" s="476"/>
      <c r="G75" s="478"/>
      <c r="H75" s="476"/>
      <c r="I75" s="478"/>
      <c r="J75" s="476"/>
      <c r="K75" s="685"/>
      <c r="L75" s="476"/>
      <c r="M75" s="481"/>
      <c r="N75" s="455"/>
      <c r="R75" s="141"/>
      <c r="S75" s="141"/>
      <c r="T75" s="141"/>
    </row>
    <row r="76" spans="1:22" ht="26.5" thickBot="1" x14ac:dyDescent="0.65">
      <c r="A76" s="471"/>
      <c r="B76" s="473"/>
      <c r="C76" s="185" t="s">
        <v>336</v>
      </c>
      <c r="D76" s="142" t="s">
        <v>189</v>
      </c>
      <c r="E76" s="483"/>
      <c r="F76" s="483"/>
      <c r="G76" s="519"/>
      <c r="H76" s="483"/>
      <c r="I76" s="519"/>
      <c r="J76" s="483"/>
      <c r="K76" s="686"/>
      <c r="L76" s="428"/>
      <c r="M76" s="482"/>
      <c r="N76" s="456"/>
      <c r="R76" s="141"/>
      <c r="S76" s="141"/>
      <c r="T76" s="141"/>
    </row>
    <row r="77" spans="1:22" ht="52" x14ac:dyDescent="0.6">
      <c r="A77" s="511" t="s">
        <v>337</v>
      </c>
      <c r="B77" s="472" t="s">
        <v>113</v>
      </c>
      <c r="C77" s="147" t="s">
        <v>338</v>
      </c>
      <c r="D77" s="144" t="s">
        <v>189</v>
      </c>
      <c r="E77" s="487" t="s">
        <v>88</v>
      </c>
      <c r="F77" s="487" t="s">
        <v>88</v>
      </c>
      <c r="G77" s="518" t="s">
        <v>88</v>
      </c>
      <c r="H77" s="487" t="s">
        <v>88</v>
      </c>
      <c r="I77" s="518" t="s">
        <v>88</v>
      </c>
      <c r="J77" s="487" t="s">
        <v>120</v>
      </c>
      <c r="K77" s="673" t="s">
        <v>367</v>
      </c>
      <c r="L77" s="475" t="s">
        <v>189</v>
      </c>
      <c r="M77" s="480"/>
      <c r="N77" s="454"/>
      <c r="R77" s="141" t="str">
        <f>IF(OR(J77='Drop downs'!$G$7,J77='Drop downs'!$G$5), B77&amp;": "&amp;K77&amp;CHAR(10),"")</f>
        <v/>
      </c>
      <c r="S77" s="141" t="str">
        <f>IF(J77='Drop downs'!$G$2,B77&amp;": "&amp;K77&amp;""," ")</f>
        <v xml:space="preserve"> </v>
      </c>
      <c r="T77" s="141" t="str">
        <f>IF(HO11_Self_and_Custom_Build!E77='Drop downs'!$B$6,HO11_Self_and_Custom_Build!B77&amp;": "&amp;HO11_Self_and_Custom_Build!K77&amp;"","")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674"/>
      <c r="L78" s="476"/>
      <c r="M78" s="481"/>
      <c r="N78" s="455"/>
      <c r="R78" s="141"/>
      <c r="S78" s="141"/>
      <c r="T78" s="141"/>
    </row>
    <row r="79" spans="1:22" x14ac:dyDescent="0.6">
      <c r="A79" s="527"/>
      <c r="B79" s="473"/>
      <c r="C79" s="148" t="s">
        <v>340</v>
      </c>
      <c r="D79" s="145" t="s">
        <v>189</v>
      </c>
      <c r="E79" s="476"/>
      <c r="F79" s="476"/>
      <c r="G79" s="478"/>
      <c r="H79" s="476"/>
      <c r="I79" s="478"/>
      <c r="J79" s="476"/>
      <c r="K79" s="674"/>
      <c r="L79" s="476"/>
      <c r="M79" s="481"/>
      <c r="N79" s="455"/>
      <c r="R79" s="141"/>
      <c r="S79" s="141"/>
      <c r="T79" s="141"/>
    </row>
    <row r="80" spans="1:22" x14ac:dyDescent="0.6">
      <c r="A80" s="527"/>
      <c r="B80" s="473"/>
      <c r="C80" s="159" t="s">
        <v>341</v>
      </c>
      <c r="D80" s="145" t="s">
        <v>189</v>
      </c>
      <c r="E80" s="476"/>
      <c r="F80" s="476"/>
      <c r="G80" s="478"/>
      <c r="H80" s="476"/>
      <c r="I80" s="478"/>
      <c r="J80" s="476"/>
      <c r="K80" s="674"/>
      <c r="L80" s="476"/>
      <c r="M80" s="481"/>
      <c r="N80" s="455"/>
      <c r="R80" s="141"/>
      <c r="S80" s="141"/>
      <c r="T80" s="141"/>
    </row>
    <row r="81" spans="1:22" ht="78" x14ac:dyDescent="0.6">
      <c r="A81" s="527"/>
      <c r="B81" s="473"/>
      <c r="C81" s="159" t="s">
        <v>342</v>
      </c>
      <c r="D81" s="145" t="s">
        <v>189</v>
      </c>
      <c r="E81" s="476"/>
      <c r="F81" s="476"/>
      <c r="G81" s="478"/>
      <c r="H81" s="476"/>
      <c r="I81" s="478"/>
      <c r="J81" s="476"/>
      <c r="K81" s="674"/>
      <c r="L81" s="476"/>
      <c r="M81" s="481"/>
      <c r="N81" s="455"/>
      <c r="R81" s="141"/>
      <c r="S81" s="141"/>
      <c r="T81" s="141"/>
    </row>
    <row r="82" spans="1:22" ht="78" x14ac:dyDescent="0.6">
      <c r="A82" s="527"/>
      <c r="B82" s="473"/>
      <c r="C82" s="159" t="s">
        <v>343</v>
      </c>
      <c r="D82" s="145" t="s">
        <v>189</v>
      </c>
      <c r="E82" s="476"/>
      <c r="F82" s="476"/>
      <c r="G82" s="478"/>
      <c r="H82" s="476"/>
      <c r="I82" s="478"/>
      <c r="J82" s="476"/>
      <c r="K82" s="674"/>
      <c r="L82" s="476"/>
      <c r="M82" s="481"/>
      <c r="N82" s="455"/>
      <c r="R82" s="141"/>
      <c r="S82" s="141"/>
      <c r="T82" s="141"/>
    </row>
    <row r="83" spans="1:22" ht="52.5" thickBot="1" x14ac:dyDescent="0.65">
      <c r="A83" s="528"/>
      <c r="B83" s="474"/>
      <c r="C83" s="160" t="s">
        <v>344</v>
      </c>
      <c r="D83" s="145" t="s">
        <v>189</v>
      </c>
      <c r="E83" s="483"/>
      <c r="F83" s="483"/>
      <c r="G83" s="519"/>
      <c r="H83" s="483"/>
      <c r="I83" s="519"/>
      <c r="J83" s="483"/>
      <c r="K83" s="675"/>
      <c r="L83" s="483"/>
      <c r="M83" s="492"/>
      <c r="N83" s="464"/>
      <c r="R83" s="141"/>
      <c r="S83" s="141"/>
      <c r="T83" s="141"/>
    </row>
    <row r="84" spans="1:22" ht="52" x14ac:dyDescent="0.6">
      <c r="A84" s="511" t="s">
        <v>345</v>
      </c>
      <c r="B84" s="472" t="s">
        <v>114</v>
      </c>
      <c r="C84" s="177" t="s">
        <v>346</v>
      </c>
      <c r="D84" s="144" t="s">
        <v>189</v>
      </c>
      <c r="E84" s="487" t="s">
        <v>88</v>
      </c>
      <c r="F84" s="487" t="s">
        <v>88</v>
      </c>
      <c r="G84" s="518" t="s">
        <v>88</v>
      </c>
      <c r="H84" s="487" t="s">
        <v>88</v>
      </c>
      <c r="I84" s="518" t="s">
        <v>88</v>
      </c>
      <c r="J84" s="487" t="s">
        <v>120</v>
      </c>
      <c r="K84" s="673" t="s">
        <v>367</v>
      </c>
      <c r="L84" s="475" t="s">
        <v>189</v>
      </c>
      <c r="M84" s="480"/>
      <c r="N84" s="454"/>
      <c r="R84" s="141" t="str">
        <f>IF(OR(J84='Drop downs'!$G$7,J84='Drop downs'!$G$5), B84&amp;": "&amp;K84&amp;CHAR(10),"")</f>
        <v/>
      </c>
      <c r="S84" s="141" t="str">
        <f>IF(J84='Drop downs'!$G$2,B84&amp;": "&amp;K84&amp;""," ")</f>
        <v xml:space="preserve"> </v>
      </c>
      <c r="T84" s="141" t="str">
        <f>IF(HO11_Self_and_Custom_Build!E84='Drop downs'!$B$6,HO11_Self_and_Custom_Build!B84&amp;": "&amp;HO11_Self_and_Custom_Build!K84&amp;"","")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674"/>
      <c r="L85" s="476"/>
      <c r="M85" s="481"/>
      <c r="N85" s="455"/>
      <c r="R85" s="141"/>
      <c r="S85" s="141"/>
      <c r="T85" s="141"/>
    </row>
    <row r="86" spans="1:22" ht="52" x14ac:dyDescent="0.6">
      <c r="A86" s="527"/>
      <c r="B86" s="473"/>
      <c r="C86" s="159" t="s">
        <v>348</v>
      </c>
      <c r="D86" s="145" t="s">
        <v>189</v>
      </c>
      <c r="E86" s="476"/>
      <c r="F86" s="476"/>
      <c r="G86" s="478"/>
      <c r="H86" s="476"/>
      <c r="I86" s="478"/>
      <c r="J86" s="476"/>
      <c r="K86" s="674"/>
      <c r="L86" s="476"/>
      <c r="M86" s="481"/>
      <c r="N86" s="455"/>
      <c r="R86" s="141"/>
      <c r="S86" s="141"/>
      <c r="T86" s="141"/>
    </row>
    <row r="87" spans="1:22" ht="26.5" thickBot="1" x14ac:dyDescent="0.65">
      <c r="A87" s="528"/>
      <c r="B87" s="474"/>
      <c r="C87" s="157" t="s">
        <v>349</v>
      </c>
      <c r="D87" s="145" t="s">
        <v>189</v>
      </c>
      <c r="E87" s="483"/>
      <c r="F87" s="483"/>
      <c r="G87" s="519"/>
      <c r="H87" s="483"/>
      <c r="I87" s="519"/>
      <c r="J87" s="483"/>
      <c r="K87" s="675"/>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jPp9Z9lyfSGi7SjUU3qwGK6MuA96O+lyK7r9stetYDUoayzNK5q+T72y6LCXcv6CMC7CtUqETUHUX0mYpK3vJg==" saltValue="3QqZWP4E+6qi6WKys21r7w=="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65:A71"/>
    <mergeCell ref="B65:B71"/>
    <mergeCell ref="E65:E71"/>
    <mergeCell ref="F65:F71"/>
    <mergeCell ref="G65:G71"/>
    <mergeCell ref="A57:A64"/>
    <mergeCell ref="B57:B64"/>
    <mergeCell ref="E57:E64"/>
    <mergeCell ref="F57:F64"/>
    <mergeCell ref="G57:G64"/>
    <mergeCell ref="H65:H71"/>
    <mergeCell ref="I65:I71"/>
    <mergeCell ref="J65:J71"/>
    <mergeCell ref="K65:K71"/>
    <mergeCell ref="L65:L71"/>
    <mergeCell ref="M65:M71"/>
    <mergeCell ref="I57:I64"/>
    <mergeCell ref="J57:J64"/>
    <mergeCell ref="K57:K64"/>
    <mergeCell ref="L57:L64"/>
    <mergeCell ref="M57:M64"/>
    <mergeCell ref="H57:H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s>
  <conditionalFormatting sqref="C50:C53">
    <cfRule type="expression" dxfId="1604" priority="86">
      <formula>$D50="No"</formula>
    </cfRule>
  </conditionalFormatting>
  <conditionalFormatting sqref="C8:D87">
    <cfRule type="expression" dxfId="1603" priority="85">
      <formula>$D8="No"</formula>
    </cfRule>
  </conditionalFormatting>
  <conditionalFormatting sqref="J8">
    <cfRule type="cellIs" dxfId="1602" priority="17" operator="equal">
      <formula>"Minor Positive"</formula>
    </cfRule>
    <cfRule type="cellIs" dxfId="1601" priority="13" operator="equal">
      <formula>"Significant Negative"</formula>
    </cfRule>
    <cfRule type="cellIs" dxfId="1600" priority="14" operator="equal">
      <formula>"Minor Negative"</formula>
    </cfRule>
    <cfRule type="cellIs" dxfId="1599" priority="15" operator="equal">
      <formula>"Uncertain"</formula>
    </cfRule>
    <cfRule type="cellIs" dxfId="1598" priority="16" operator="equal">
      <formula>"Neutral"</formula>
    </cfRule>
    <cfRule type="cellIs" dxfId="1597" priority="18" operator="equal">
      <formula>"Significant Positive"</formula>
    </cfRule>
  </conditionalFormatting>
  <conditionalFormatting sqref="J18">
    <cfRule type="cellIs" dxfId="1596" priority="7" operator="equal">
      <formula>"Significant Negative"</formula>
    </cfRule>
    <cfRule type="cellIs" dxfId="1595" priority="8" operator="equal">
      <formula>"Minor Negative"</formula>
    </cfRule>
    <cfRule type="cellIs" dxfId="1594" priority="9" operator="equal">
      <formula>"Uncertain"</formula>
    </cfRule>
    <cfRule type="cellIs" dxfId="1593" priority="10" operator="equal">
      <formula>"Neutral"</formula>
    </cfRule>
    <cfRule type="cellIs" dxfId="1592" priority="11" operator="equal">
      <formula>"Minor Positive"</formula>
    </cfRule>
    <cfRule type="cellIs" dxfId="1591" priority="12" operator="equal">
      <formula>"Significant Positive"</formula>
    </cfRule>
  </conditionalFormatting>
  <conditionalFormatting sqref="J20">
    <cfRule type="cellIs" dxfId="1590" priority="116" operator="equal">
      <formula>"Minor Positive"</formula>
    </cfRule>
    <cfRule type="cellIs" dxfId="1589" priority="115" operator="equal">
      <formula>"Neutral"</formula>
    </cfRule>
    <cfRule type="cellIs" dxfId="1588" priority="114" operator="equal">
      <formula>"Uncertain"</formula>
    </cfRule>
    <cfRule type="cellIs" dxfId="1587" priority="113" operator="equal">
      <formula>"Minor Negative"</formula>
    </cfRule>
    <cfRule type="cellIs" dxfId="1586" priority="112" operator="equal">
      <formula>"Significant Negative"</formula>
    </cfRule>
    <cfRule type="cellIs" dxfId="1585" priority="117" operator="equal">
      <formula>"Significant Positive"</formula>
    </cfRule>
  </conditionalFormatting>
  <conditionalFormatting sqref="J28">
    <cfRule type="cellIs" dxfId="1584" priority="2" operator="equal">
      <formula>"Minor Negative"</formula>
    </cfRule>
    <cfRule type="cellIs" dxfId="1583" priority="3" operator="equal">
      <formula>"Uncertain"</formula>
    </cfRule>
    <cfRule type="cellIs" dxfId="1582" priority="4" operator="equal">
      <formula>"Neutral"</formula>
    </cfRule>
    <cfRule type="cellIs" dxfId="1581" priority="5" operator="equal">
      <formula>"Minor Positive"</formula>
    </cfRule>
    <cfRule type="cellIs" dxfId="1580" priority="6" operator="equal">
      <formula>"Significant Positive"</formula>
    </cfRule>
    <cfRule type="cellIs" dxfId="1579" priority="1" operator="equal">
      <formula>"Significant Negative"</formula>
    </cfRule>
  </conditionalFormatting>
  <conditionalFormatting sqref="J36">
    <cfRule type="cellIs" dxfId="1578" priority="110" operator="equal">
      <formula>"Minor Positive"</formula>
    </cfRule>
    <cfRule type="cellIs" dxfId="1577" priority="111" operator="equal">
      <formula>"Significant Positive"</formula>
    </cfRule>
    <cfRule type="cellIs" dxfId="1576" priority="109" operator="equal">
      <formula>"Neutral"</formula>
    </cfRule>
    <cfRule type="cellIs" dxfId="1575" priority="106" operator="equal">
      <formula>"Significant Negative"</formula>
    </cfRule>
    <cfRule type="cellIs" dxfId="1574" priority="107" operator="equal">
      <formula>"Minor Negative"</formula>
    </cfRule>
    <cfRule type="cellIs" dxfId="1573" priority="108" operator="equal">
      <formula>"Uncertain"</formula>
    </cfRule>
  </conditionalFormatting>
  <conditionalFormatting sqref="J42">
    <cfRule type="cellIs" dxfId="1572" priority="19" operator="equal">
      <formula>"Significant Negative"</formula>
    </cfRule>
    <cfRule type="cellIs" dxfId="1571" priority="20" operator="equal">
      <formula>"Minor Negative"</formula>
    </cfRule>
    <cfRule type="cellIs" dxfId="1570" priority="21" operator="equal">
      <formula>"Uncertain"</formula>
    </cfRule>
    <cfRule type="cellIs" dxfId="1569" priority="22" operator="equal">
      <formula>"Neutral"</formula>
    </cfRule>
    <cfRule type="cellIs" dxfId="1568" priority="23" operator="equal">
      <formula>"Minor Positive"</formula>
    </cfRule>
    <cfRule type="cellIs" dxfId="1567" priority="24" operator="equal">
      <formula>"Significant Positive"</formula>
    </cfRule>
  </conditionalFormatting>
  <conditionalFormatting sqref="J47">
    <cfRule type="cellIs" dxfId="1566" priority="25" operator="equal">
      <formula>"Significant Negative"</formula>
    </cfRule>
    <cfRule type="cellIs" dxfId="1565" priority="26" operator="equal">
      <formula>"Minor Negative"</formula>
    </cfRule>
    <cfRule type="cellIs" dxfId="1564" priority="30" operator="equal">
      <formula>"Significant Positive"</formula>
    </cfRule>
    <cfRule type="cellIs" dxfId="1563" priority="29" operator="equal">
      <formula>"Minor Positive"</formula>
    </cfRule>
    <cfRule type="cellIs" dxfId="1562" priority="28" operator="equal">
      <formula>"Neutral"</formula>
    </cfRule>
    <cfRule type="cellIs" dxfId="1561" priority="27" operator="equal">
      <formula>"Uncertain"</formula>
    </cfRule>
  </conditionalFormatting>
  <conditionalFormatting sqref="J49">
    <cfRule type="cellIs" dxfId="1560" priority="33" operator="equal">
      <formula>"Uncertain"</formula>
    </cfRule>
    <cfRule type="cellIs" dxfId="1559" priority="34" operator="equal">
      <formula>"Neutral"</formula>
    </cfRule>
    <cfRule type="cellIs" dxfId="1558" priority="32" operator="equal">
      <formula>"Minor Negative"</formula>
    </cfRule>
    <cfRule type="cellIs" dxfId="1557" priority="36" operator="equal">
      <formula>"Significant Positive"</formula>
    </cfRule>
    <cfRule type="cellIs" dxfId="1556" priority="35" operator="equal">
      <formula>"Minor Positive"</formula>
    </cfRule>
    <cfRule type="cellIs" dxfId="1555" priority="31" operator="equal">
      <formula>"Significant Negative"</formula>
    </cfRule>
  </conditionalFormatting>
  <conditionalFormatting sqref="J54">
    <cfRule type="cellIs" dxfId="1554" priority="43" operator="equal">
      <formula>"Significant Negative"</formula>
    </cfRule>
    <cfRule type="cellIs" dxfId="1553" priority="44" operator="equal">
      <formula>"Minor Negative"</formula>
    </cfRule>
    <cfRule type="cellIs" dxfId="1552" priority="45" operator="equal">
      <formula>"Uncertain"</formula>
    </cfRule>
    <cfRule type="cellIs" dxfId="1551" priority="46" operator="equal">
      <formula>"Neutral"</formula>
    </cfRule>
    <cfRule type="cellIs" dxfId="1550" priority="47" operator="equal">
      <formula>"Minor Positive"</formula>
    </cfRule>
    <cfRule type="cellIs" dxfId="1549" priority="48" operator="equal">
      <formula>"Significant Positive"</formula>
    </cfRule>
  </conditionalFormatting>
  <conditionalFormatting sqref="J57">
    <cfRule type="cellIs" dxfId="1548" priority="53" operator="equal">
      <formula>"Minor Positive"</formula>
    </cfRule>
    <cfRule type="cellIs" dxfId="1547" priority="54" operator="equal">
      <formula>"Significant Positive"</formula>
    </cfRule>
    <cfRule type="cellIs" dxfId="1546" priority="49" operator="equal">
      <formula>"Significant Negative"</formula>
    </cfRule>
    <cfRule type="cellIs" dxfId="1545" priority="50" operator="equal">
      <formula>"Minor Negative"</formula>
    </cfRule>
    <cfRule type="cellIs" dxfId="1544" priority="51" operator="equal">
      <formula>"Uncertain"</formula>
    </cfRule>
    <cfRule type="cellIs" dxfId="1543" priority="52" operator="equal">
      <formula>"Neutral"</formula>
    </cfRule>
  </conditionalFormatting>
  <conditionalFormatting sqref="J65 J72 J77 J84">
    <cfRule type="cellIs" dxfId="1542" priority="41" operator="equal">
      <formula>"Minor Positive"</formula>
    </cfRule>
    <cfRule type="cellIs" dxfId="1541" priority="37" operator="equal">
      <formula>"Significant Negative"</formula>
    </cfRule>
    <cfRule type="cellIs" dxfId="1540" priority="38" operator="equal">
      <formula>"Minor Negative"</formula>
    </cfRule>
    <cfRule type="cellIs" dxfId="1539" priority="42" operator="equal">
      <formula>"Significant Positive"</formula>
    </cfRule>
    <cfRule type="cellIs" dxfId="1538" priority="39" operator="equal">
      <formula>"Uncertain"</formula>
    </cfRule>
    <cfRule type="cellIs" dxfId="1537" priority="40"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EEE91B1-A524-4F21-B55B-414F339037C0}">
          <x14:formula1>
            <xm:f>'Drop downs'!$A$2:$A$3</xm:f>
          </x14:formula1>
          <xm:sqref>D8:D87</xm:sqref>
        </x14:dataValidation>
        <x14:dataValidation type="list" allowBlank="1" showInputMessage="1" showErrorMessage="1" xr:uid="{955017B9-7655-4E64-885B-509799900925}">
          <x14:formula1>
            <xm:f>'Drop downs'!$J$2:$J$3</xm:f>
          </x14:formula1>
          <xm:sqref>L8 L18 L20 L49 L36 L42 L84 L54 L28 L65 L72 L77 L47 L57</xm:sqref>
        </x14:dataValidation>
        <x14:dataValidation type="list" allowBlank="1" showInputMessage="1" showErrorMessage="1" xr:uid="{62F3310D-BD1A-43AB-B5CD-AE6D74F97548}">
          <x14:formula1>
            <xm:f>'Drop downs'!$B$2:$B$4</xm:f>
          </x14:formula1>
          <xm:sqref>E47 E49 E20 E18 E36 E84 E65 E72 E54 E57 E77 E42 E8 E28</xm:sqref>
        </x14:dataValidation>
        <x14:dataValidation type="list" allowBlank="1" showInputMessage="1" showErrorMessage="1" xr:uid="{52A11F4D-BCD4-4646-A8CC-925F3894BED0}">
          <x14:formula1>
            <xm:f>'Drop downs'!$C$2:$C$5</xm:f>
          </x14:formula1>
          <xm:sqref>F47 F49 F20 F18 F36 F84 F65 F72 F54 F57 F77 F42 F8 F28</xm:sqref>
        </x14:dataValidation>
        <x14:dataValidation type="list" allowBlank="1" showInputMessage="1" showErrorMessage="1" xr:uid="{753BD3DD-D70D-4A41-9A39-0F167D9E9773}">
          <x14:formula1>
            <xm:f>'Drop downs'!$D$2:$D$7</xm:f>
          </x14:formula1>
          <xm:sqref>G47 G49 G20 G18 G36 G84 G65 G72 G54 G57 G77 G42 G8 G28</xm:sqref>
        </x14:dataValidation>
        <x14:dataValidation type="list" allowBlank="1" showInputMessage="1" showErrorMessage="1" xr:uid="{86BE2248-A04F-4DAF-98D1-B7F925DD639F}">
          <x14:formula1>
            <xm:f>'Drop downs'!$E$2:$E$6</xm:f>
          </x14:formula1>
          <xm:sqref>H47 H49 H20 H18 H36 H84 H65 H72 H54 H57 H77 H42 H8 H28</xm:sqref>
        </x14:dataValidation>
        <x14:dataValidation type="list" allowBlank="1" showInputMessage="1" showErrorMessage="1" xr:uid="{73995665-03DE-4EFE-A254-071F2EAD9042}">
          <x14:formula1>
            <xm:f>'Drop downs'!$F$2:$F$6</xm:f>
          </x14:formula1>
          <xm:sqref>I47 I49 I20 I18 I36 I84 I65 I72 I54 I57 I77 I42 I8 I28</xm:sqref>
        </x14:dataValidation>
        <x14:dataValidation type="list" allowBlank="1" showInputMessage="1" showErrorMessage="1" xr:uid="{A9E674B7-955E-451C-A6F8-137CB81F2F8D}">
          <x14:formula1>
            <xm:f>'Drop downs'!$G$2:$G$7</xm:f>
          </x14:formula1>
          <xm:sqref>J47 J49 J20 J18 J36 J84 J65 J72 J54 J57 J77 J42 J8 J28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1811-C435-47D0-88AA-24A9333CAED6}">
  <sheetPr codeName="Sheet116"/>
  <dimension ref="A1:V98"/>
  <sheetViews>
    <sheetView showGridLines="0" zoomScaleNormal="100" workbookViewId="0">
      <selection activeCell="C1" sqref="C1:F1"/>
    </sheetView>
  </sheetViews>
  <sheetFormatPr defaultColWidth="8.54296875" defaultRowHeight="26" x14ac:dyDescent="0.6"/>
  <cols>
    <col min="1" max="1" width="70.6328125" style="126" customWidth="1"/>
    <col min="2" max="2" width="8.6328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126" customWidth="1"/>
    <col min="10" max="10" width="20.7265625" style="126" customWidth="1"/>
    <col min="11" max="11" width="68.089843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563</v>
      </c>
      <c r="D1" s="393"/>
      <c r="E1" s="393"/>
      <c r="F1" s="394"/>
      <c r="G1" s="227"/>
      <c r="I1" s="128"/>
      <c r="J1" s="128"/>
      <c r="K1" s="128"/>
    </row>
    <row r="2" spans="1:22" x14ac:dyDescent="0.6">
      <c r="A2" s="125" t="s">
        <v>21</v>
      </c>
      <c r="B2" s="129"/>
      <c r="C2" s="393" t="s">
        <v>549</v>
      </c>
      <c r="D2" s="393"/>
      <c r="E2" s="393"/>
      <c r="F2" s="394"/>
      <c r="I2" s="130"/>
      <c r="J2" s="130"/>
      <c r="K2" s="130"/>
    </row>
    <row r="3" spans="1:22" ht="143" customHeight="1" x14ac:dyDescent="0.6">
      <c r="A3" s="131" t="s">
        <v>22</v>
      </c>
      <c r="B3" s="132"/>
      <c r="C3" s="393" t="s">
        <v>564</v>
      </c>
      <c r="D3" s="393"/>
      <c r="E3" s="393"/>
      <c r="F3" s="394"/>
      <c r="I3" s="130"/>
      <c r="J3" s="130"/>
      <c r="K3" s="130"/>
    </row>
    <row r="4" spans="1:22" x14ac:dyDescent="0.6">
      <c r="A4" s="131" t="s">
        <v>23</v>
      </c>
      <c r="B4" s="133"/>
      <c r="C4" s="395" t="s">
        <v>372</v>
      </c>
      <c r="D4" s="395"/>
      <c r="E4" s="395"/>
      <c r="F4" s="396"/>
      <c r="I4" s="1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137"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406" t="s">
        <v>88</v>
      </c>
      <c r="J8" s="475" t="s">
        <v>120</v>
      </c>
      <c r="K8" s="499" t="s">
        <v>367</v>
      </c>
      <c r="L8" s="475" t="s">
        <v>189</v>
      </c>
      <c r="M8" s="480"/>
      <c r="N8" s="454"/>
      <c r="R8" s="141" t="str">
        <f>IF(OR(J8='Drop downs'!$G$7,J8='Drop downs'!$G$5), B8&amp;": "&amp;K8&amp;CHAR(10),"")</f>
        <v/>
      </c>
      <c r="S8" s="141" t="str">
        <f>IF(J8='Drop downs'!$G$2,B8&amp;": "&amp;K8&amp;""," ")</f>
        <v xml:space="preserve"> </v>
      </c>
      <c r="T8" s="141" t="str">
        <f>IF(HO12_Gypsy_and_Traveller_Needs!E8='Drop downs'!$B$6,HO12_Gypsy_and_Traveller_Needs!B8&amp;": "&amp;HO12_Gypsy_and_Traveller_Needs!K8&amp;"","")</f>
        <v/>
      </c>
      <c r="U8" s="126" t="str">
        <f>IF(M8&gt;0,B8&amp;":"&amp;M8&amp;"
","")</f>
        <v/>
      </c>
      <c r="V8" s="126" t="str">
        <f>IF(N8&gt;0,B8&amp;":"&amp;N8&amp;"
","")</f>
        <v/>
      </c>
    </row>
    <row r="9" spans="1:22" ht="52" x14ac:dyDescent="0.6">
      <c r="A9" s="470"/>
      <c r="B9" s="503"/>
      <c r="C9" s="142" t="s">
        <v>258</v>
      </c>
      <c r="D9" s="142" t="s">
        <v>189</v>
      </c>
      <c r="E9" s="494"/>
      <c r="F9" s="494"/>
      <c r="G9" s="506"/>
      <c r="H9" s="494"/>
      <c r="I9" s="690"/>
      <c r="J9" s="476"/>
      <c r="K9" s="489"/>
      <c r="L9" s="476"/>
      <c r="M9" s="481"/>
      <c r="N9" s="455"/>
      <c r="R9" s="141"/>
      <c r="S9" s="141"/>
      <c r="T9" s="141"/>
    </row>
    <row r="10" spans="1:22" x14ac:dyDescent="0.6">
      <c r="A10" s="470"/>
      <c r="B10" s="503"/>
      <c r="C10" s="142" t="s">
        <v>259</v>
      </c>
      <c r="D10" s="142" t="s">
        <v>189</v>
      </c>
      <c r="E10" s="494"/>
      <c r="F10" s="494"/>
      <c r="G10" s="506"/>
      <c r="H10" s="494"/>
      <c r="I10" s="690"/>
      <c r="J10" s="476"/>
      <c r="K10" s="489"/>
      <c r="L10" s="476"/>
      <c r="M10" s="481"/>
      <c r="N10" s="455"/>
      <c r="R10" s="141"/>
      <c r="S10" s="141"/>
      <c r="T10" s="141"/>
    </row>
    <row r="11" spans="1:22" ht="52" x14ac:dyDescent="0.6">
      <c r="A11" s="470"/>
      <c r="B11" s="503"/>
      <c r="C11" s="142" t="s">
        <v>260</v>
      </c>
      <c r="D11" s="142" t="s">
        <v>189</v>
      </c>
      <c r="E11" s="494"/>
      <c r="F11" s="494"/>
      <c r="G11" s="506"/>
      <c r="H11" s="494"/>
      <c r="I11" s="690"/>
      <c r="J11" s="476"/>
      <c r="K11" s="489"/>
      <c r="L11" s="476"/>
      <c r="M11" s="481"/>
      <c r="N11" s="455"/>
      <c r="R11" s="141"/>
      <c r="S11" s="141"/>
      <c r="T11" s="141"/>
    </row>
    <row r="12" spans="1:22" ht="52" x14ac:dyDescent="0.6">
      <c r="A12" s="470"/>
      <c r="B12" s="503"/>
      <c r="C12" s="142" t="s">
        <v>261</v>
      </c>
      <c r="D12" s="142" t="s">
        <v>189</v>
      </c>
      <c r="E12" s="494"/>
      <c r="F12" s="494"/>
      <c r="G12" s="506"/>
      <c r="H12" s="494"/>
      <c r="I12" s="690"/>
      <c r="J12" s="476"/>
      <c r="K12" s="489"/>
      <c r="L12" s="476"/>
      <c r="M12" s="481"/>
      <c r="N12" s="455"/>
      <c r="R12" s="141"/>
      <c r="S12" s="141"/>
      <c r="T12" s="141"/>
    </row>
    <row r="13" spans="1:22" x14ac:dyDescent="0.6">
      <c r="A13" s="470"/>
      <c r="B13" s="503"/>
      <c r="C13" s="142" t="s">
        <v>262</v>
      </c>
      <c r="D13" s="142" t="s">
        <v>189</v>
      </c>
      <c r="E13" s="494"/>
      <c r="F13" s="494"/>
      <c r="G13" s="506"/>
      <c r="H13" s="494"/>
      <c r="I13" s="690"/>
      <c r="J13" s="476"/>
      <c r="K13" s="489"/>
      <c r="L13" s="476"/>
      <c r="M13" s="481"/>
      <c r="N13" s="455"/>
      <c r="R13" s="141"/>
      <c r="S13" s="141"/>
      <c r="T13" s="141"/>
    </row>
    <row r="14" spans="1:22" ht="52" x14ac:dyDescent="0.6">
      <c r="A14" s="470"/>
      <c r="B14" s="503"/>
      <c r="C14" s="142" t="s">
        <v>263</v>
      </c>
      <c r="D14" s="142" t="s">
        <v>189</v>
      </c>
      <c r="E14" s="494"/>
      <c r="F14" s="494"/>
      <c r="G14" s="506"/>
      <c r="H14" s="494"/>
      <c r="I14" s="690"/>
      <c r="J14" s="476"/>
      <c r="K14" s="489"/>
      <c r="L14" s="476"/>
      <c r="M14" s="481"/>
      <c r="N14" s="455"/>
      <c r="R14" s="141"/>
      <c r="S14" s="141"/>
      <c r="T14" s="141"/>
    </row>
    <row r="15" spans="1:22" ht="52" x14ac:dyDescent="0.6">
      <c r="A15" s="470"/>
      <c r="B15" s="503"/>
      <c r="C15" s="142" t="s">
        <v>264</v>
      </c>
      <c r="D15" s="142" t="s">
        <v>189</v>
      </c>
      <c r="E15" s="494"/>
      <c r="F15" s="494"/>
      <c r="G15" s="506"/>
      <c r="H15" s="494"/>
      <c r="I15" s="690"/>
      <c r="J15" s="476"/>
      <c r="K15" s="489"/>
      <c r="L15" s="476"/>
      <c r="M15" s="481"/>
      <c r="N15" s="455"/>
      <c r="R15" s="141"/>
      <c r="S15" s="141"/>
      <c r="T15" s="141"/>
    </row>
    <row r="16" spans="1:22" ht="78" x14ac:dyDescent="0.6">
      <c r="A16" s="470"/>
      <c r="B16" s="503"/>
      <c r="C16" s="142" t="s">
        <v>265</v>
      </c>
      <c r="D16" s="142" t="s">
        <v>189</v>
      </c>
      <c r="E16" s="494"/>
      <c r="F16" s="494"/>
      <c r="G16" s="506"/>
      <c r="H16" s="494"/>
      <c r="I16" s="690"/>
      <c r="J16" s="476"/>
      <c r="K16" s="489"/>
      <c r="L16" s="476"/>
      <c r="M16" s="481"/>
      <c r="N16" s="455"/>
      <c r="R16" s="141"/>
      <c r="S16" s="141"/>
      <c r="T16" s="141"/>
    </row>
    <row r="17" spans="1:22" ht="52.5" thickBot="1" x14ac:dyDescent="0.65">
      <c r="A17" s="471"/>
      <c r="B17" s="504"/>
      <c r="C17" s="143" t="s">
        <v>266</v>
      </c>
      <c r="D17" s="142" t="s">
        <v>189</v>
      </c>
      <c r="E17" s="495"/>
      <c r="F17" s="495"/>
      <c r="G17" s="507"/>
      <c r="H17" s="495"/>
      <c r="I17" s="691"/>
      <c r="J17" s="428"/>
      <c r="K17" s="500"/>
      <c r="L17" s="428"/>
      <c r="M17" s="482"/>
      <c r="N17" s="456"/>
      <c r="R17" s="141"/>
      <c r="S17" s="141"/>
      <c r="T17" s="141"/>
    </row>
    <row r="18" spans="1:22" ht="127.5" customHeight="1" x14ac:dyDescent="0.6">
      <c r="A18" s="511" t="s">
        <v>267</v>
      </c>
      <c r="B18" s="472" t="s">
        <v>102</v>
      </c>
      <c r="C18" s="140" t="s">
        <v>268</v>
      </c>
      <c r="D18" s="140" t="s">
        <v>189</v>
      </c>
      <c r="E18" s="475" t="s">
        <v>88</v>
      </c>
      <c r="F18" s="475" t="s">
        <v>88</v>
      </c>
      <c r="G18" s="477" t="s">
        <v>88</v>
      </c>
      <c r="H18" s="475" t="s">
        <v>88</v>
      </c>
      <c r="I18" s="475" t="s">
        <v>88</v>
      </c>
      <c r="J18" s="475" t="s">
        <v>120</v>
      </c>
      <c r="K18" s="604" t="s">
        <v>367</v>
      </c>
      <c r="L18" s="475" t="s">
        <v>189</v>
      </c>
      <c r="M18" s="480"/>
      <c r="N18" s="454"/>
      <c r="R18" s="141" t="str">
        <f>IF(OR(J18='Drop downs'!$G$7,J18='Drop downs'!$G$5), B18&amp;": "&amp;K18&amp;CHAR(10),"")</f>
        <v/>
      </c>
      <c r="S18" s="141" t="str">
        <f>IF(J18='Drop downs'!$G$2,B18&amp;": "&amp;K18&amp;""," ")</f>
        <v xml:space="preserve"> </v>
      </c>
      <c r="T18" s="141" t="str">
        <f>IF(HO12_Gypsy_and_Traveller_Needs!E18='Drop downs'!$B$6,HO12_Gypsy_and_Traveller_Needs!B18&amp;": "&amp;HO12_Gypsy_and_Traveller_Needs!K18&amp;"","")</f>
        <v/>
      </c>
      <c r="U18" s="126" t="str">
        <f t="shared" ref="U18:U72" si="0">IF(M18&gt;0,B18&amp;":"&amp;M18&amp;"
","")</f>
        <v/>
      </c>
      <c r="V18" s="126" t="str">
        <f>IF(N18&gt;0,B18&amp;":"&amp;N18&amp;"
","")</f>
        <v/>
      </c>
    </row>
    <row r="19" spans="1:22" ht="52.5" thickBot="1" x14ac:dyDescent="0.65">
      <c r="A19" s="512"/>
      <c r="B19" s="474"/>
      <c r="C19" s="143" t="s">
        <v>269</v>
      </c>
      <c r="D19" s="143" t="s">
        <v>189</v>
      </c>
      <c r="E19" s="428"/>
      <c r="F19" s="428"/>
      <c r="G19" s="479"/>
      <c r="H19" s="428"/>
      <c r="I19" s="428"/>
      <c r="J19" s="428"/>
      <c r="K19" s="606"/>
      <c r="L19" s="428"/>
      <c r="M19" s="482"/>
      <c r="N19" s="456"/>
      <c r="R19" s="141"/>
      <c r="S19" s="141"/>
      <c r="T19" s="141"/>
    </row>
    <row r="20" spans="1:22" ht="156" x14ac:dyDescent="0.6">
      <c r="A20" s="469" t="s">
        <v>270</v>
      </c>
      <c r="B20" s="472" t="s">
        <v>103</v>
      </c>
      <c r="C20" s="144" t="s">
        <v>271</v>
      </c>
      <c r="D20" s="140" t="s">
        <v>185</v>
      </c>
      <c r="E20" s="475" t="s">
        <v>353</v>
      </c>
      <c r="F20" s="475" t="s">
        <v>370</v>
      </c>
      <c r="G20" s="477" t="s">
        <v>358</v>
      </c>
      <c r="H20" s="475" t="s">
        <v>429</v>
      </c>
      <c r="I20" s="573" t="s">
        <v>357</v>
      </c>
      <c r="J20" s="475" t="s">
        <v>119</v>
      </c>
      <c r="K20" s="499" t="s">
        <v>895</v>
      </c>
      <c r="L20" s="475" t="s">
        <v>189</v>
      </c>
      <c r="M20" s="480"/>
      <c r="N20" s="454"/>
      <c r="R20" s="141" t="str">
        <f>IF(OR(J20='Drop downs'!$G$7,J20='Drop downs'!$G$5), B20&amp;": "&amp;K20&amp;CHAR(10),"")</f>
        <v/>
      </c>
      <c r="S20" s="141" t="str">
        <f>IF(J20='Drop downs'!$G$2,B20&amp;": "&amp;K20&amp;""," ")</f>
        <v xml:space="preserve"> </v>
      </c>
      <c r="T20" s="141" t="str">
        <f>IF(HO12_Gypsy_and_Traveller_Needs!E20='Drop downs'!$B$6,HO12_Gypsy_and_Traveller_Needs!B20&amp;": "&amp;HO12_Gypsy_and_Traveller_Needs!K20&amp;"","")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185</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500"/>
      <c r="L27" s="428"/>
      <c r="M27" s="482"/>
      <c r="N27" s="456"/>
      <c r="R27" s="141"/>
      <c r="S27" s="141"/>
      <c r="T27" s="141"/>
    </row>
    <row r="28" spans="1:22" ht="99.75" customHeight="1" x14ac:dyDescent="0.6">
      <c r="A28" s="469" t="s">
        <v>279</v>
      </c>
      <c r="B28" s="472" t="s">
        <v>104</v>
      </c>
      <c r="C28" s="147" t="s">
        <v>280</v>
      </c>
      <c r="D28" s="144" t="s">
        <v>185</v>
      </c>
      <c r="E28" s="475" t="s">
        <v>353</v>
      </c>
      <c r="F28" s="475" t="s">
        <v>370</v>
      </c>
      <c r="G28" s="477" t="s">
        <v>358</v>
      </c>
      <c r="H28" s="475" t="s">
        <v>429</v>
      </c>
      <c r="I28" s="573" t="s">
        <v>357</v>
      </c>
      <c r="J28" s="475" t="s">
        <v>119</v>
      </c>
      <c r="K28" s="604" t="s">
        <v>565</v>
      </c>
      <c r="L28" s="475" t="s">
        <v>189</v>
      </c>
      <c r="M28" s="480"/>
      <c r="N28" s="454"/>
      <c r="R28" s="141" t="str">
        <f>IF(OR(J28='Drop downs'!$G$7,J28='Drop downs'!$G$5), B28&amp;": "&amp;K28&amp;CHAR(10),"")</f>
        <v/>
      </c>
      <c r="S28" s="141" t="str">
        <f>IF(J28='Drop downs'!$G$2,B28&amp;": "&amp;K28&amp;""," ")</f>
        <v xml:space="preserve"> </v>
      </c>
      <c r="T28" s="141" t="str">
        <f>IF(HO12_Gypsy_and_Traveller_Needs!E28='Drop downs'!$B$6,HO12_Gypsy_and_Traveller_Needs!B28&amp;": "&amp;HO12_Gypsy_and_Traveller_Needs!K28&amp;"","")</f>
        <v/>
      </c>
      <c r="U28" s="126" t="str">
        <f t="shared" si="0"/>
        <v/>
      </c>
      <c r="V28" s="126" t="str">
        <f>IF(N28&gt;0,B28&amp;":"&amp;N28&amp;"
","")</f>
        <v/>
      </c>
    </row>
    <row r="29" spans="1:22" ht="78" x14ac:dyDescent="0.6">
      <c r="A29" s="470"/>
      <c r="B29" s="473"/>
      <c r="C29" s="148" t="s">
        <v>281</v>
      </c>
      <c r="D29" s="145" t="s">
        <v>185</v>
      </c>
      <c r="E29" s="476"/>
      <c r="F29" s="476"/>
      <c r="G29" s="478"/>
      <c r="H29" s="476"/>
      <c r="I29" s="571"/>
      <c r="J29" s="476"/>
      <c r="K29" s="605"/>
      <c r="L29" s="476"/>
      <c r="M29" s="481"/>
      <c r="N29" s="455"/>
      <c r="R29" s="141"/>
      <c r="S29" s="141"/>
      <c r="T29" s="141"/>
    </row>
    <row r="30" spans="1:22" ht="152.25" customHeight="1" x14ac:dyDescent="0.6">
      <c r="A30" s="470"/>
      <c r="B30" s="473"/>
      <c r="C30" s="148" t="s">
        <v>282</v>
      </c>
      <c r="D30" s="145" t="s">
        <v>189</v>
      </c>
      <c r="E30" s="476"/>
      <c r="F30" s="476"/>
      <c r="G30" s="478"/>
      <c r="H30" s="476"/>
      <c r="I30" s="571"/>
      <c r="J30" s="476"/>
      <c r="K30" s="605"/>
      <c r="L30" s="476"/>
      <c r="M30" s="481"/>
      <c r="N30" s="455"/>
      <c r="R30" s="141"/>
      <c r="S30" s="141"/>
      <c r="T30" s="141"/>
    </row>
    <row r="31" spans="1:22" ht="136.5" customHeight="1" x14ac:dyDescent="0.6">
      <c r="A31" s="470"/>
      <c r="B31" s="473"/>
      <c r="C31" s="148" t="s">
        <v>283</v>
      </c>
      <c r="D31" s="145" t="s">
        <v>189</v>
      </c>
      <c r="E31" s="476"/>
      <c r="F31" s="476"/>
      <c r="G31" s="478"/>
      <c r="H31" s="476"/>
      <c r="I31" s="571"/>
      <c r="J31" s="476"/>
      <c r="K31" s="605"/>
      <c r="L31" s="476"/>
      <c r="M31" s="481"/>
      <c r="N31" s="455"/>
      <c r="R31" s="141"/>
      <c r="S31" s="141"/>
      <c r="T31" s="141"/>
    </row>
    <row r="32" spans="1:22" ht="52" x14ac:dyDescent="0.6">
      <c r="A32" s="470"/>
      <c r="B32" s="473"/>
      <c r="C32" s="148" t="s">
        <v>284</v>
      </c>
      <c r="D32" s="145" t="s">
        <v>185</v>
      </c>
      <c r="E32" s="476"/>
      <c r="F32" s="476"/>
      <c r="G32" s="478"/>
      <c r="H32" s="476"/>
      <c r="I32" s="571"/>
      <c r="J32" s="476"/>
      <c r="K32" s="605"/>
      <c r="L32" s="476"/>
      <c r="M32" s="481"/>
      <c r="N32" s="455"/>
      <c r="R32" s="141"/>
      <c r="S32" s="141"/>
      <c r="T32" s="141"/>
    </row>
    <row r="33" spans="1:22" x14ac:dyDescent="0.6">
      <c r="A33" s="470"/>
      <c r="B33" s="473"/>
      <c r="C33" s="148" t="s">
        <v>285</v>
      </c>
      <c r="D33" s="145" t="s">
        <v>185</v>
      </c>
      <c r="E33" s="476"/>
      <c r="F33" s="476"/>
      <c r="G33" s="478"/>
      <c r="H33" s="476"/>
      <c r="I33" s="571"/>
      <c r="J33" s="476"/>
      <c r="K33" s="605"/>
      <c r="L33" s="476"/>
      <c r="M33" s="481"/>
      <c r="N33" s="455"/>
      <c r="R33" s="141"/>
      <c r="S33" s="141"/>
      <c r="T33" s="141"/>
    </row>
    <row r="34" spans="1:22" ht="52" x14ac:dyDescent="0.6">
      <c r="A34" s="470"/>
      <c r="B34" s="473"/>
      <c r="C34" s="148" t="s">
        <v>286</v>
      </c>
      <c r="D34" s="145" t="s">
        <v>189</v>
      </c>
      <c r="E34" s="476"/>
      <c r="F34" s="476"/>
      <c r="G34" s="478"/>
      <c r="H34" s="476"/>
      <c r="I34" s="571"/>
      <c r="J34" s="476"/>
      <c r="K34" s="605"/>
      <c r="L34" s="476"/>
      <c r="M34" s="481"/>
      <c r="N34" s="455"/>
      <c r="R34" s="141"/>
      <c r="S34" s="141"/>
      <c r="T34" s="141"/>
    </row>
    <row r="35" spans="1:22" ht="52.5" thickBot="1" x14ac:dyDescent="0.65">
      <c r="A35" s="471"/>
      <c r="B35" s="473"/>
      <c r="C35" s="156" t="s">
        <v>287</v>
      </c>
      <c r="D35" s="145" t="s">
        <v>189</v>
      </c>
      <c r="E35" s="483"/>
      <c r="F35" s="483"/>
      <c r="G35" s="519"/>
      <c r="H35" s="483"/>
      <c r="I35" s="572"/>
      <c r="J35" s="483"/>
      <c r="K35" s="617"/>
      <c r="L35" s="428"/>
      <c r="M35" s="482"/>
      <c r="N35" s="456"/>
      <c r="R35" s="141"/>
      <c r="S35" s="141"/>
      <c r="T35" s="141"/>
    </row>
    <row r="36" spans="1:22" ht="102.75" customHeight="1" x14ac:dyDescent="0.6">
      <c r="A36" s="469" t="s">
        <v>288</v>
      </c>
      <c r="B36" s="472" t="s">
        <v>105</v>
      </c>
      <c r="C36" s="144" t="s">
        <v>289</v>
      </c>
      <c r="D36" s="144" t="s">
        <v>185</v>
      </c>
      <c r="E36" s="475" t="s">
        <v>353</v>
      </c>
      <c r="F36" s="475" t="s">
        <v>370</v>
      </c>
      <c r="G36" s="477" t="s">
        <v>358</v>
      </c>
      <c r="H36" s="475" t="s">
        <v>429</v>
      </c>
      <c r="I36" s="573" t="s">
        <v>357</v>
      </c>
      <c r="J36" s="475" t="s">
        <v>119</v>
      </c>
      <c r="K36" s="649" t="s">
        <v>896</v>
      </c>
      <c r="L36" s="475" t="s">
        <v>189</v>
      </c>
      <c r="M36" s="480"/>
      <c r="N36" s="454"/>
      <c r="R36" s="141" t="str">
        <f>IF(OR(J36='Drop downs'!$G$7,J36='Drop downs'!$G$5), B36&amp;": "&amp;K36&amp;CHAR(10),"")</f>
        <v/>
      </c>
      <c r="S36" s="141" t="str">
        <f>IF(J36='Drop downs'!$G$2,B36&amp;": "&amp;K36&amp;""," ")</f>
        <v xml:space="preserve"> </v>
      </c>
      <c r="T36" s="141" t="str">
        <f>IF(HO12_Gypsy_and_Traveller_Needs!E36='Drop downs'!$B$6,HO12_Gypsy_and_Traveller_Needs!B36&amp;": "&amp;HO12_Gypsy_and_Traveller_Needs!K36&amp;"","")</f>
        <v/>
      </c>
      <c r="U36" s="126" t="str">
        <f t="shared" si="0"/>
        <v/>
      </c>
      <c r="V36" s="126" t="str">
        <f>IF(N36&gt;0,B36&amp;":"&amp;N36&amp;"
","")</f>
        <v/>
      </c>
    </row>
    <row r="37" spans="1:22" ht="107.25" customHeight="1" x14ac:dyDescent="0.6">
      <c r="A37" s="470"/>
      <c r="B37" s="473"/>
      <c r="C37" s="145" t="s">
        <v>290</v>
      </c>
      <c r="D37" s="145" t="s">
        <v>189</v>
      </c>
      <c r="E37" s="476"/>
      <c r="F37" s="476"/>
      <c r="G37" s="478"/>
      <c r="H37" s="476"/>
      <c r="I37" s="571"/>
      <c r="J37" s="476"/>
      <c r="K37" s="615"/>
      <c r="L37" s="476"/>
      <c r="M37" s="481"/>
      <c r="N37" s="455"/>
      <c r="R37" s="141"/>
      <c r="S37" s="141"/>
      <c r="T37" s="141"/>
    </row>
    <row r="38" spans="1:22" ht="133.5" customHeight="1" x14ac:dyDescent="0.6">
      <c r="A38" s="470"/>
      <c r="B38" s="473"/>
      <c r="C38" s="145" t="s">
        <v>291</v>
      </c>
      <c r="D38" s="145" t="s">
        <v>189</v>
      </c>
      <c r="E38" s="476"/>
      <c r="F38" s="476"/>
      <c r="G38" s="478"/>
      <c r="H38" s="476"/>
      <c r="I38" s="571"/>
      <c r="J38" s="476"/>
      <c r="K38" s="615"/>
      <c r="L38" s="476"/>
      <c r="M38" s="481"/>
      <c r="N38" s="455"/>
      <c r="R38" s="141"/>
      <c r="S38" s="141"/>
      <c r="T38" s="141"/>
    </row>
    <row r="39" spans="1:22" ht="117.75" customHeight="1" x14ac:dyDescent="0.6">
      <c r="A39" s="470"/>
      <c r="B39" s="473"/>
      <c r="C39" s="145" t="s">
        <v>292</v>
      </c>
      <c r="D39" s="145" t="s">
        <v>189</v>
      </c>
      <c r="E39" s="476"/>
      <c r="F39" s="476"/>
      <c r="G39" s="478"/>
      <c r="H39" s="476"/>
      <c r="I39" s="571"/>
      <c r="J39" s="476"/>
      <c r="K39" s="615"/>
      <c r="L39" s="476"/>
      <c r="M39" s="481"/>
      <c r="N39" s="455"/>
      <c r="R39" s="141"/>
      <c r="S39" s="141"/>
      <c r="T39" s="141"/>
    </row>
    <row r="40" spans="1:22" ht="104" x14ac:dyDescent="0.6">
      <c r="A40" s="470"/>
      <c r="B40" s="473"/>
      <c r="C40" s="145" t="s">
        <v>293</v>
      </c>
      <c r="D40" s="145" t="s">
        <v>189</v>
      </c>
      <c r="E40" s="476"/>
      <c r="F40" s="476"/>
      <c r="G40" s="478"/>
      <c r="H40" s="476"/>
      <c r="I40" s="571"/>
      <c r="J40" s="476"/>
      <c r="K40" s="615"/>
      <c r="L40" s="476"/>
      <c r="M40" s="481"/>
      <c r="N40" s="455"/>
      <c r="R40" s="141"/>
      <c r="S40" s="141"/>
      <c r="T40" s="141"/>
    </row>
    <row r="41" spans="1:22" ht="78.5" thickBot="1" x14ac:dyDescent="0.65">
      <c r="A41" s="517"/>
      <c r="B41" s="474"/>
      <c r="C41" s="151" t="s">
        <v>294</v>
      </c>
      <c r="D41" s="151" t="s">
        <v>185</v>
      </c>
      <c r="E41" s="483"/>
      <c r="F41" s="483"/>
      <c r="G41" s="519"/>
      <c r="H41" s="483"/>
      <c r="I41" s="572"/>
      <c r="J41" s="483"/>
      <c r="K41" s="661"/>
      <c r="L41" s="483"/>
      <c r="M41" s="492"/>
      <c r="N41" s="464"/>
      <c r="R41" s="141"/>
      <c r="S41" s="141"/>
      <c r="T41" s="141"/>
    </row>
    <row r="42" spans="1:22" ht="78" x14ac:dyDescent="0.6">
      <c r="A42" s="516" t="s">
        <v>295</v>
      </c>
      <c r="B42" s="472" t="s">
        <v>106</v>
      </c>
      <c r="C42" s="150" t="s">
        <v>296</v>
      </c>
      <c r="D42" s="150" t="s">
        <v>185</v>
      </c>
      <c r="E42" s="487" t="s">
        <v>353</v>
      </c>
      <c r="F42" s="487" t="s">
        <v>370</v>
      </c>
      <c r="G42" s="518" t="s">
        <v>358</v>
      </c>
      <c r="H42" s="487" t="s">
        <v>429</v>
      </c>
      <c r="I42" s="570" t="s">
        <v>357</v>
      </c>
      <c r="J42" s="487" t="s">
        <v>119</v>
      </c>
      <c r="K42" s="673" t="s">
        <v>566</v>
      </c>
      <c r="L42" s="487" t="s">
        <v>189</v>
      </c>
      <c r="M42" s="491"/>
      <c r="N42" s="463"/>
      <c r="R42" s="141" t="str">
        <f>IF(OR(J42='Drop downs'!$G$7,J42='Drop downs'!$G$5), B42&amp;": "&amp;K42&amp;CHAR(10),"")</f>
        <v/>
      </c>
      <c r="S42" s="141" t="str">
        <f>IF(J42='Drop downs'!$G$2,B42&amp;": "&amp;K42&amp;""," ")</f>
        <v xml:space="preserve"> </v>
      </c>
      <c r="T42" s="141" t="str">
        <f>IF(HO12_Gypsy_and_Traveller_Needs!E42='Drop downs'!$B$6,HO12_Gypsy_and_Traveller_Needs!B42&amp;": "&amp;HO12_Gypsy_and_Traveller_Needs!K42&amp;"","")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674"/>
      <c r="L43" s="476"/>
      <c r="M43" s="481"/>
      <c r="N43" s="455"/>
      <c r="R43" s="141"/>
      <c r="S43" s="141"/>
      <c r="T43" s="141"/>
    </row>
    <row r="44" spans="1:22" ht="52" x14ac:dyDescent="0.6">
      <c r="A44" s="470"/>
      <c r="B44" s="473"/>
      <c r="C44" s="145" t="s">
        <v>298</v>
      </c>
      <c r="D44" s="145" t="s">
        <v>189</v>
      </c>
      <c r="E44" s="476"/>
      <c r="F44" s="476"/>
      <c r="G44" s="478"/>
      <c r="H44" s="476"/>
      <c r="I44" s="571"/>
      <c r="J44" s="476"/>
      <c r="K44" s="674"/>
      <c r="L44" s="476"/>
      <c r="M44" s="481"/>
      <c r="N44" s="455"/>
      <c r="R44" s="141"/>
      <c r="S44" s="141"/>
      <c r="T44" s="141"/>
    </row>
    <row r="45" spans="1:22" ht="52" x14ac:dyDescent="0.6">
      <c r="A45" s="470"/>
      <c r="B45" s="473"/>
      <c r="C45" s="145" t="s">
        <v>299</v>
      </c>
      <c r="D45" s="145" t="s">
        <v>189</v>
      </c>
      <c r="E45" s="476"/>
      <c r="F45" s="476"/>
      <c r="G45" s="478"/>
      <c r="H45" s="476"/>
      <c r="I45" s="571"/>
      <c r="J45" s="476"/>
      <c r="K45" s="674"/>
      <c r="L45" s="476"/>
      <c r="M45" s="481"/>
      <c r="N45" s="455"/>
      <c r="R45" s="141"/>
      <c r="S45" s="141"/>
      <c r="T45" s="141"/>
    </row>
    <row r="46" spans="1:22" ht="78.5" thickBot="1" x14ac:dyDescent="0.65">
      <c r="A46" s="471"/>
      <c r="B46" s="473"/>
      <c r="C46" s="146" t="s">
        <v>300</v>
      </c>
      <c r="D46" s="145" t="s">
        <v>189</v>
      </c>
      <c r="E46" s="483"/>
      <c r="F46" s="483"/>
      <c r="G46" s="519"/>
      <c r="H46" s="483"/>
      <c r="I46" s="572"/>
      <c r="J46" s="483"/>
      <c r="K46" s="675"/>
      <c r="L46" s="428"/>
      <c r="M46" s="482"/>
      <c r="N46" s="456"/>
      <c r="R46" s="141"/>
      <c r="S46" s="141"/>
      <c r="T46" s="141"/>
    </row>
    <row r="47" spans="1:22" ht="130" x14ac:dyDescent="0.6">
      <c r="A47" s="469" t="s">
        <v>301</v>
      </c>
      <c r="B47" s="472" t="s">
        <v>107</v>
      </c>
      <c r="C47" s="144" t="s">
        <v>302</v>
      </c>
      <c r="D47" s="144" t="s">
        <v>189</v>
      </c>
      <c r="E47" s="487" t="s">
        <v>88</v>
      </c>
      <c r="F47" s="487" t="s">
        <v>88</v>
      </c>
      <c r="G47" s="518" t="s">
        <v>88</v>
      </c>
      <c r="H47" s="487" t="s">
        <v>88</v>
      </c>
      <c r="I47" s="487" t="s">
        <v>88</v>
      </c>
      <c r="J47" s="487" t="s">
        <v>120</v>
      </c>
      <c r="K47" s="673" t="s">
        <v>367</v>
      </c>
      <c r="L47" s="475" t="s">
        <v>189</v>
      </c>
      <c r="M47" s="480"/>
      <c r="N47" s="454"/>
      <c r="R47" s="141" t="str">
        <f>IF(OR(J47='Drop downs'!$G$7,J47='Drop downs'!$G$5), B47&amp;": "&amp;K47&amp;CHAR(10),"")</f>
        <v/>
      </c>
      <c r="S47" s="141" t="str">
        <f>IF(J47='Drop downs'!$G$2,B47&amp;": "&amp;K47&amp;""," ")</f>
        <v xml:space="preserve"> </v>
      </c>
      <c r="T47" s="141" t="str">
        <f>IF(HO12_Gypsy_and_Traveller_Needs!E47='Drop downs'!$B$6,HO12_Gypsy_and_Traveller_Needs!B47&amp;": "&amp;HO12_Gypsy_and_Traveller_Needs!K47&amp;"","")</f>
        <v/>
      </c>
      <c r="U47" s="126" t="str">
        <f t="shared" si="0"/>
        <v/>
      </c>
      <c r="V47" s="126" t="str">
        <f>IF(N47&gt;0,B47&amp;":"&amp;N47&amp;"
","")</f>
        <v/>
      </c>
    </row>
    <row r="48" spans="1:22" ht="100.5" customHeight="1" thickBot="1" x14ac:dyDescent="0.65">
      <c r="A48" s="517"/>
      <c r="B48" s="474"/>
      <c r="C48" s="151" t="s">
        <v>303</v>
      </c>
      <c r="D48" s="151" t="s">
        <v>189</v>
      </c>
      <c r="E48" s="483"/>
      <c r="F48" s="483"/>
      <c r="G48" s="519"/>
      <c r="H48" s="483"/>
      <c r="I48" s="483"/>
      <c r="J48" s="483"/>
      <c r="K48" s="675"/>
      <c r="L48" s="483"/>
      <c r="M48" s="492"/>
      <c r="N48" s="464"/>
      <c r="R48" s="141" t="str">
        <f>IF(OR(J48='Drop downs'!$G$7,J48='Drop downs'!$G$5), B48&amp;": "&amp;K48&amp;CHAR(10),"")</f>
        <v/>
      </c>
      <c r="S48" s="141" t="str">
        <f>IF(J48='Drop downs'!$G$2,B48&amp;": "&amp;K48&amp;""," ")</f>
        <v xml:space="preserve"> </v>
      </c>
      <c r="T48" s="141" t="str">
        <f>IF(HO12_Gypsy_and_Traveller_Needs!E48='Drop downs'!$B$6,HO12_Gypsy_and_Traveller_Needs!B48&amp;": "&amp;HO12_Gypsy_and_Traveller_Needs!K48&amp;"","")</f>
        <v xml:space="preserve">: </v>
      </c>
    </row>
    <row r="49" spans="1:22" ht="78" x14ac:dyDescent="0.6">
      <c r="A49" s="469" t="s">
        <v>304</v>
      </c>
      <c r="B49" s="472" t="s">
        <v>108</v>
      </c>
      <c r="C49" s="140" t="s">
        <v>305</v>
      </c>
      <c r="D49" s="140" t="s">
        <v>189</v>
      </c>
      <c r="E49" s="487" t="s">
        <v>88</v>
      </c>
      <c r="F49" s="487" t="s">
        <v>88</v>
      </c>
      <c r="G49" s="518" t="s">
        <v>88</v>
      </c>
      <c r="H49" s="487" t="s">
        <v>88</v>
      </c>
      <c r="I49" s="487" t="s">
        <v>88</v>
      </c>
      <c r="J49" s="487" t="s">
        <v>120</v>
      </c>
      <c r="K49" s="673" t="s">
        <v>367</v>
      </c>
      <c r="L49" s="475" t="s">
        <v>189</v>
      </c>
      <c r="M49" s="480"/>
      <c r="N49" s="454"/>
      <c r="R49" s="141" t="str">
        <f>IF(OR(J49='Drop downs'!$G$7,J49='Drop downs'!$G$5), B49&amp;": "&amp;K49&amp;CHAR(10),"")</f>
        <v/>
      </c>
      <c r="S49" s="141" t="str">
        <f>IF(J49='Drop downs'!$G$2,B49&amp;": "&amp;K49&amp;""," ")</f>
        <v xml:space="preserve"> </v>
      </c>
      <c r="T49" s="141" t="str">
        <f>IF(HO12_Gypsy_and_Traveller_Needs!E49='Drop downs'!$B$6,HO12_Gypsy_and_Traveller_Needs!B49&amp;": "&amp;HO12_Gypsy_and_Traveller_Needs!K49&amp;"","")</f>
        <v/>
      </c>
      <c r="U49" s="126" t="str">
        <f t="shared" si="0"/>
        <v/>
      </c>
      <c r="V49" s="126" t="str">
        <f>IF(N49&gt;0,B49&amp;":"&amp;N49&amp;"
","")</f>
        <v/>
      </c>
    </row>
    <row r="50" spans="1:22" ht="52" x14ac:dyDescent="0.6">
      <c r="A50" s="470"/>
      <c r="B50" s="473"/>
      <c r="C50" s="142" t="s">
        <v>306</v>
      </c>
      <c r="D50" s="142" t="s">
        <v>189</v>
      </c>
      <c r="E50" s="476"/>
      <c r="F50" s="476"/>
      <c r="G50" s="478"/>
      <c r="H50" s="476"/>
      <c r="I50" s="476"/>
      <c r="J50" s="476"/>
      <c r="K50" s="674"/>
      <c r="L50" s="476"/>
      <c r="M50" s="481"/>
      <c r="N50" s="455"/>
      <c r="R50" s="141"/>
      <c r="S50" s="141"/>
      <c r="T50" s="141"/>
    </row>
    <row r="51" spans="1:22" x14ac:dyDescent="0.6">
      <c r="A51" s="470"/>
      <c r="B51" s="473"/>
      <c r="C51" s="152" t="s">
        <v>307</v>
      </c>
      <c r="D51" s="142" t="s">
        <v>189</v>
      </c>
      <c r="E51" s="476"/>
      <c r="F51" s="476"/>
      <c r="G51" s="478"/>
      <c r="H51" s="476"/>
      <c r="I51" s="476"/>
      <c r="J51" s="476"/>
      <c r="K51" s="674"/>
      <c r="L51" s="476"/>
      <c r="M51" s="481"/>
      <c r="N51" s="455"/>
      <c r="R51" s="141"/>
      <c r="S51" s="141"/>
      <c r="T51" s="141"/>
    </row>
    <row r="52" spans="1:22" x14ac:dyDescent="0.6">
      <c r="A52" s="470"/>
      <c r="B52" s="473"/>
      <c r="C52" s="142" t="s">
        <v>308</v>
      </c>
      <c r="D52" s="142" t="s">
        <v>189</v>
      </c>
      <c r="E52" s="476"/>
      <c r="F52" s="476"/>
      <c r="G52" s="478"/>
      <c r="H52" s="476"/>
      <c r="I52" s="476"/>
      <c r="J52" s="476"/>
      <c r="K52" s="674"/>
      <c r="L52" s="476"/>
      <c r="M52" s="481"/>
      <c r="N52" s="455"/>
      <c r="R52" s="141"/>
      <c r="S52" s="141"/>
      <c r="T52" s="141"/>
    </row>
    <row r="53" spans="1:22" ht="26.5" thickBot="1" x14ac:dyDescent="0.65">
      <c r="A53" s="471"/>
      <c r="B53" s="474"/>
      <c r="C53" s="143" t="s">
        <v>309</v>
      </c>
      <c r="D53" s="142" t="s">
        <v>189</v>
      </c>
      <c r="E53" s="428"/>
      <c r="F53" s="428"/>
      <c r="G53" s="479"/>
      <c r="H53" s="428"/>
      <c r="I53" s="428"/>
      <c r="J53" s="428"/>
      <c r="K53" s="681"/>
      <c r="L53" s="428"/>
      <c r="M53" s="482"/>
      <c r="N53" s="456"/>
      <c r="R53" s="141"/>
      <c r="S53" s="141"/>
      <c r="T53" s="141"/>
    </row>
    <row r="54" spans="1:22" ht="128.25" customHeight="1" x14ac:dyDescent="0.6">
      <c r="A54" s="469" t="s">
        <v>310</v>
      </c>
      <c r="B54" s="472" t="s">
        <v>109</v>
      </c>
      <c r="C54" s="153" t="s">
        <v>311</v>
      </c>
      <c r="D54" s="140" t="s">
        <v>185</v>
      </c>
      <c r="E54" s="475" t="s">
        <v>353</v>
      </c>
      <c r="F54" s="475" t="s">
        <v>370</v>
      </c>
      <c r="G54" s="477" t="s">
        <v>358</v>
      </c>
      <c r="H54" s="475" t="s">
        <v>429</v>
      </c>
      <c r="I54" s="573" t="s">
        <v>357</v>
      </c>
      <c r="J54" s="475" t="s">
        <v>119</v>
      </c>
      <c r="K54" s="604" t="s">
        <v>567</v>
      </c>
      <c r="L54" s="475" t="s">
        <v>189</v>
      </c>
      <c r="M54" s="480"/>
      <c r="N54" s="454"/>
      <c r="R54" s="141" t="str">
        <f>IF(OR(J54='Drop downs'!$G$7,J54='Drop downs'!$G$5), B54&amp;": "&amp;K54&amp;CHAR(10),"")</f>
        <v/>
      </c>
      <c r="S54" s="141" t="str">
        <f>IF(J54='Drop downs'!$G$2,B54&amp;": "&amp;K54&amp;""," ")</f>
        <v xml:space="preserve"> </v>
      </c>
      <c r="T54" s="141" t="str">
        <f>IF(HO12_Gypsy_and_Traveller_Needs!E54='Drop downs'!$B$6,HO12_Gypsy_and_Traveller_Needs!B54&amp;": "&amp;HO12_Gypsy_and_Traveller_Needs!K54&amp;"","")</f>
        <v/>
      </c>
      <c r="U54" s="126" t="str">
        <f t="shared" si="0"/>
        <v/>
      </c>
      <c r="V54" s="126" t="str">
        <f>IF(N54&gt;0,B54&amp;":"&amp;N54&amp;"
","")</f>
        <v/>
      </c>
    </row>
    <row r="55" spans="1:22" ht="108.75" customHeight="1" x14ac:dyDescent="0.6">
      <c r="A55" s="470"/>
      <c r="B55" s="473"/>
      <c r="C55" s="154" t="s">
        <v>312</v>
      </c>
      <c r="D55" s="142" t="s">
        <v>189</v>
      </c>
      <c r="E55" s="476"/>
      <c r="F55" s="476"/>
      <c r="G55" s="478"/>
      <c r="H55" s="476"/>
      <c r="I55" s="571"/>
      <c r="J55" s="476"/>
      <c r="K55" s="605"/>
      <c r="L55" s="476"/>
      <c r="M55" s="481"/>
      <c r="N55" s="455"/>
      <c r="R55" s="141"/>
      <c r="S55" s="141"/>
      <c r="T55" s="141"/>
    </row>
    <row r="56" spans="1:22" ht="78.5" thickBot="1" x14ac:dyDescent="0.65">
      <c r="A56" s="471"/>
      <c r="B56" s="474"/>
      <c r="C56" s="155" t="s">
        <v>313</v>
      </c>
      <c r="D56" s="143" t="s">
        <v>189</v>
      </c>
      <c r="E56" s="428"/>
      <c r="F56" s="428"/>
      <c r="G56" s="479"/>
      <c r="H56" s="428"/>
      <c r="I56" s="574"/>
      <c r="J56" s="428"/>
      <c r="K56" s="606"/>
      <c r="L56" s="428"/>
      <c r="M56" s="482"/>
      <c r="N56" s="456"/>
      <c r="R56" s="141"/>
      <c r="S56" s="141"/>
      <c r="T56" s="141"/>
    </row>
    <row r="57" spans="1:22" x14ac:dyDescent="0.6">
      <c r="A57" s="469" t="s">
        <v>314</v>
      </c>
      <c r="B57" s="472" t="s">
        <v>110</v>
      </c>
      <c r="C57" s="140" t="s">
        <v>315</v>
      </c>
      <c r="D57" s="140" t="s">
        <v>189</v>
      </c>
      <c r="E57" s="475" t="s">
        <v>353</v>
      </c>
      <c r="F57" s="475" t="s">
        <v>370</v>
      </c>
      <c r="G57" s="477" t="s">
        <v>358</v>
      </c>
      <c r="H57" s="475" t="s">
        <v>429</v>
      </c>
      <c r="I57" s="573" t="s">
        <v>357</v>
      </c>
      <c r="J57" s="475" t="s">
        <v>119</v>
      </c>
      <c r="K57" s="604" t="s">
        <v>568</v>
      </c>
      <c r="L57" s="475" t="s">
        <v>189</v>
      </c>
      <c r="M57" s="657"/>
      <c r="N57" s="457"/>
      <c r="R57" s="141" t="str">
        <f>IF(OR(J57='Drop downs'!$G$7,J57='Drop downs'!$G$5), B57&amp;": "&amp;K57&amp;CHAR(10),"")</f>
        <v/>
      </c>
      <c r="S57" s="141" t="str">
        <f>IF(J57='Drop downs'!$G$2,B57&amp;": "&amp;K57&amp;""," ")</f>
        <v xml:space="preserve"> </v>
      </c>
      <c r="T57" s="141" t="str">
        <f>IF(HO12_Gypsy_and_Traveller_Needs!E57='Drop downs'!$B$6,HO12_Gypsy_and_Traveller_Needs!B57&amp;": "&amp;HO12_Gypsy_and_Traveller_Needs!K57&amp;"","")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605"/>
      <c r="L58" s="476"/>
      <c r="M58" s="658"/>
      <c r="N58" s="458"/>
      <c r="R58" s="141"/>
      <c r="S58" s="141"/>
      <c r="T58" s="141"/>
    </row>
    <row r="59" spans="1:22" x14ac:dyDescent="0.6">
      <c r="A59" s="470"/>
      <c r="B59" s="473"/>
      <c r="C59" s="142" t="s">
        <v>317</v>
      </c>
      <c r="D59" s="142" t="s">
        <v>189</v>
      </c>
      <c r="E59" s="476"/>
      <c r="F59" s="476"/>
      <c r="G59" s="478"/>
      <c r="H59" s="476"/>
      <c r="I59" s="571"/>
      <c r="J59" s="476"/>
      <c r="K59" s="605"/>
      <c r="L59" s="476"/>
      <c r="M59" s="658"/>
      <c r="N59" s="458"/>
      <c r="R59" s="141"/>
      <c r="S59" s="141"/>
      <c r="T59" s="141"/>
    </row>
    <row r="60" spans="1:22" ht="52" x14ac:dyDescent="0.6">
      <c r="A60" s="470"/>
      <c r="B60" s="473"/>
      <c r="C60" s="142" t="s">
        <v>318</v>
      </c>
      <c r="D60" s="142" t="s">
        <v>185</v>
      </c>
      <c r="E60" s="476"/>
      <c r="F60" s="476"/>
      <c r="G60" s="478"/>
      <c r="H60" s="476"/>
      <c r="I60" s="571"/>
      <c r="J60" s="476"/>
      <c r="K60" s="605"/>
      <c r="L60" s="476"/>
      <c r="M60" s="658"/>
      <c r="N60" s="458"/>
      <c r="R60" s="141"/>
      <c r="S60" s="141"/>
      <c r="T60" s="141"/>
    </row>
    <row r="61" spans="1:22" x14ac:dyDescent="0.6">
      <c r="A61" s="470"/>
      <c r="B61" s="473"/>
      <c r="C61" s="142" t="s">
        <v>319</v>
      </c>
      <c r="D61" s="142" t="s">
        <v>185</v>
      </c>
      <c r="E61" s="476"/>
      <c r="F61" s="476"/>
      <c r="G61" s="478"/>
      <c r="H61" s="476"/>
      <c r="I61" s="571"/>
      <c r="J61" s="476"/>
      <c r="K61" s="605"/>
      <c r="L61" s="476"/>
      <c r="M61" s="658"/>
      <c r="N61" s="458"/>
      <c r="R61" s="141"/>
      <c r="S61" s="141"/>
      <c r="T61" s="141"/>
    </row>
    <row r="62" spans="1:22" ht="51" customHeight="1" x14ac:dyDescent="0.6">
      <c r="A62" s="470"/>
      <c r="B62" s="473"/>
      <c r="C62" s="142" t="s">
        <v>320</v>
      </c>
      <c r="D62" s="142" t="s">
        <v>189</v>
      </c>
      <c r="E62" s="476"/>
      <c r="F62" s="476"/>
      <c r="G62" s="478"/>
      <c r="H62" s="476"/>
      <c r="I62" s="571"/>
      <c r="J62" s="476"/>
      <c r="K62" s="605"/>
      <c r="L62" s="476"/>
      <c r="M62" s="658"/>
      <c r="N62" s="458"/>
      <c r="R62" s="141"/>
      <c r="S62" s="141"/>
      <c r="T62" s="141"/>
    </row>
    <row r="63" spans="1:22" ht="78" x14ac:dyDescent="0.6">
      <c r="A63" s="470"/>
      <c r="B63" s="473"/>
      <c r="C63" s="142" t="s">
        <v>321</v>
      </c>
      <c r="D63" s="142" t="s">
        <v>189</v>
      </c>
      <c r="E63" s="476"/>
      <c r="F63" s="476"/>
      <c r="G63" s="478"/>
      <c r="H63" s="476"/>
      <c r="I63" s="571"/>
      <c r="J63" s="476"/>
      <c r="K63" s="605"/>
      <c r="L63" s="476"/>
      <c r="M63" s="658"/>
      <c r="N63" s="458"/>
      <c r="R63" s="141"/>
      <c r="S63" s="141"/>
      <c r="T63" s="141"/>
    </row>
    <row r="64" spans="1:22" ht="49" customHeight="1" thickBot="1" x14ac:dyDescent="0.65">
      <c r="A64" s="471"/>
      <c r="B64" s="474"/>
      <c r="C64" s="143" t="s">
        <v>322</v>
      </c>
      <c r="D64" s="142" t="s">
        <v>189</v>
      </c>
      <c r="E64" s="483"/>
      <c r="F64" s="483"/>
      <c r="G64" s="519"/>
      <c r="H64" s="483"/>
      <c r="I64" s="572"/>
      <c r="J64" s="483"/>
      <c r="K64" s="617"/>
      <c r="L64" s="428"/>
      <c r="M64" s="659"/>
      <c r="N64" s="653"/>
      <c r="R64" s="141"/>
      <c r="S64" s="141"/>
      <c r="T64" s="141"/>
    </row>
    <row r="65" spans="1:22" ht="52" x14ac:dyDescent="0.6">
      <c r="A65" s="469" t="s">
        <v>843</v>
      </c>
      <c r="B65" s="472" t="s">
        <v>111</v>
      </c>
      <c r="C65" s="147" t="s">
        <v>845</v>
      </c>
      <c r="D65" s="140" t="s">
        <v>189</v>
      </c>
      <c r="E65" s="487" t="s">
        <v>88</v>
      </c>
      <c r="F65" s="487" t="s">
        <v>88</v>
      </c>
      <c r="G65" s="518" t="s">
        <v>88</v>
      </c>
      <c r="H65" s="487" t="s">
        <v>88</v>
      </c>
      <c r="I65" s="487" t="s">
        <v>88</v>
      </c>
      <c r="J65" s="487" t="s">
        <v>120</v>
      </c>
      <c r="K65" s="488" t="s">
        <v>367</v>
      </c>
      <c r="L65" s="475" t="s">
        <v>189</v>
      </c>
      <c r="M65" s="480"/>
      <c r="N65" s="454"/>
      <c r="R65" s="141" t="str">
        <f>IF(OR(J65='Drop downs'!$G$7,J65='Drop downs'!$G$5), B65&amp;": "&amp;K65&amp;CHAR(10),"")</f>
        <v/>
      </c>
      <c r="S65" s="141" t="str">
        <f>IF(J65='Drop downs'!$G$2,B65&amp;": "&amp;K65&amp;""," ")</f>
        <v xml:space="preserve"> </v>
      </c>
      <c r="T65" s="141" t="str">
        <f>IF(HO12_Gypsy_and_Traveller_Needs!E65='Drop downs'!$B$6,HO12_Gypsy_and_Traveller_Needs!B65&amp;": "&amp;HO12_Gypsy_and_Traveller_Needs!K65&amp;"","")</f>
        <v/>
      </c>
      <c r="U65" s="126" t="str">
        <f t="shared" si="0"/>
        <v/>
      </c>
      <c r="V65" s="126" t="str">
        <f>IF(N65&gt;0,B65&amp;":"&amp;N65&amp;"
","")</f>
        <v/>
      </c>
    </row>
    <row r="66" spans="1:22" x14ac:dyDescent="0.6">
      <c r="A66" s="470"/>
      <c r="B66" s="473"/>
      <c r="C66" s="148" t="s">
        <v>325</v>
      </c>
      <c r="D66" s="142" t="s">
        <v>189</v>
      </c>
      <c r="E66" s="476"/>
      <c r="F66" s="476"/>
      <c r="G66" s="478"/>
      <c r="H66" s="476"/>
      <c r="I66" s="476"/>
      <c r="J66" s="476"/>
      <c r="K66" s="489"/>
      <c r="L66" s="476"/>
      <c r="M66" s="481"/>
      <c r="N66" s="455"/>
      <c r="R66" s="141"/>
      <c r="S66" s="141"/>
      <c r="T66" s="141"/>
    </row>
    <row r="67" spans="1:22" ht="78" x14ac:dyDescent="0.6">
      <c r="A67" s="470"/>
      <c r="B67" s="473"/>
      <c r="C67" s="148" t="s">
        <v>326</v>
      </c>
      <c r="D67" s="142" t="s">
        <v>189</v>
      </c>
      <c r="E67" s="476"/>
      <c r="F67" s="476"/>
      <c r="G67" s="478"/>
      <c r="H67" s="476"/>
      <c r="I67" s="476"/>
      <c r="J67" s="476"/>
      <c r="K67" s="489"/>
      <c r="L67" s="476"/>
      <c r="M67" s="481"/>
      <c r="N67" s="455"/>
      <c r="R67" s="141"/>
      <c r="S67" s="141"/>
      <c r="T67" s="141"/>
    </row>
    <row r="68" spans="1:22" ht="52" x14ac:dyDescent="0.6">
      <c r="A68" s="470"/>
      <c r="B68" s="473"/>
      <c r="C68" s="148" t="s">
        <v>327</v>
      </c>
      <c r="D68" s="142" t="s">
        <v>189</v>
      </c>
      <c r="E68" s="476"/>
      <c r="F68" s="476"/>
      <c r="G68" s="478"/>
      <c r="H68" s="476"/>
      <c r="I68" s="476"/>
      <c r="J68" s="476"/>
      <c r="K68" s="489"/>
      <c r="L68" s="476"/>
      <c r="M68" s="481"/>
      <c r="N68" s="455"/>
      <c r="R68" s="141"/>
      <c r="S68" s="141"/>
      <c r="T68" s="141"/>
    </row>
    <row r="69" spans="1:22" x14ac:dyDescent="0.6">
      <c r="A69" s="470"/>
      <c r="B69" s="473"/>
      <c r="C69" s="148" t="s">
        <v>846</v>
      </c>
      <c r="D69" s="142" t="s">
        <v>189</v>
      </c>
      <c r="E69" s="476"/>
      <c r="F69" s="476"/>
      <c r="G69" s="478"/>
      <c r="H69" s="476"/>
      <c r="I69" s="476"/>
      <c r="J69" s="476"/>
      <c r="K69" s="489"/>
      <c r="L69" s="476"/>
      <c r="M69" s="481"/>
      <c r="N69" s="455"/>
      <c r="R69" s="141"/>
      <c r="S69" s="141"/>
      <c r="T69" s="141"/>
    </row>
    <row r="70" spans="1:22" x14ac:dyDescent="0.6">
      <c r="A70" s="470"/>
      <c r="B70" s="473"/>
      <c r="C70" s="148" t="s">
        <v>329</v>
      </c>
      <c r="D70" s="142" t="s">
        <v>189</v>
      </c>
      <c r="E70" s="476"/>
      <c r="F70" s="476"/>
      <c r="G70" s="478"/>
      <c r="H70" s="476"/>
      <c r="I70" s="476"/>
      <c r="J70" s="476"/>
      <c r="K70" s="489"/>
      <c r="L70" s="476"/>
      <c r="M70" s="481"/>
      <c r="N70" s="455"/>
      <c r="R70" s="141"/>
      <c r="S70" s="141"/>
      <c r="T70" s="141"/>
    </row>
    <row r="71" spans="1:22" ht="52.5" thickBot="1" x14ac:dyDescent="0.65">
      <c r="A71" s="471"/>
      <c r="B71" s="474"/>
      <c r="C71" s="156" t="s">
        <v>330</v>
      </c>
      <c r="D71" s="142" t="s">
        <v>189</v>
      </c>
      <c r="E71" s="483"/>
      <c r="F71" s="483"/>
      <c r="G71" s="519"/>
      <c r="H71" s="483"/>
      <c r="I71" s="483"/>
      <c r="J71" s="483"/>
      <c r="K71" s="490"/>
      <c r="L71" s="428"/>
      <c r="M71" s="482"/>
      <c r="N71" s="456"/>
      <c r="R71" s="141"/>
      <c r="S71" s="141"/>
      <c r="T71" s="141"/>
    </row>
    <row r="72" spans="1:22" ht="77.25" customHeight="1" x14ac:dyDescent="0.6">
      <c r="A72" s="469" t="s">
        <v>331</v>
      </c>
      <c r="B72" s="472" t="s">
        <v>112</v>
      </c>
      <c r="C72" s="147" t="s">
        <v>332</v>
      </c>
      <c r="D72" s="140" t="s">
        <v>185</v>
      </c>
      <c r="E72" s="487" t="s">
        <v>353</v>
      </c>
      <c r="F72" s="487" t="s">
        <v>370</v>
      </c>
      <c r="G72" s="518" t="s">
        <v>358</v>
      </c>
      <c r="H72" s="487" t="s">
        <v>429</v>
      </c>
      <c r="I72" s="570" t="s">
        <v>357</v>
      </c>
      <c r="J72" s="487" t="s">
        <v>119</v>
      </c>
      <c r="K72" s="687" t="s">
        <v>897</v>
      </c>
      <c r="L72" s="475" t="s">
        <v>189</v>
      </c>
      <c r="M72" s="480"/>
      <c r="N72" s="454"/>
      <c r="R72" s="141" t="str">
        <f>IF(OR(J72='Drop downs'!$G$7,J72='Drop downs'!$G$5), B72&amp;": "&amp;K72&amp;CHAR(10),"")</f>
        <v/>
      </c>
      <c r="S72" s="141" t="str">
        <f>IF(J72='Drop downs'!$G$2,B72&amp;": "&amp;K72&amp;""," ")</f>
        <v xml:space="preserve"> </v>
      </c>
      <c r="T72" s="141" t="str">
        <f>IF(HO12_Gypsy_and_Traveller_Needs!E72='Drop downs'!$B$6,HO12_Gypsy_and_Traveller_Needs!B72&amp;": "&amp;HO12_Gypsy_and_Traveller_Needs!K72&amp;"","")</f>
        <v/>
      </c>
      <c r="U72" s="126" t="str">
        <f t="shared" si="0"/>
        <v/>
      </c>
      <c r="V72" s="126" t="str">
        <f>IF(N72&gt;0,B72&amp;":"&amp;N72&amp;"
","")</f>
        <v/>
      </c>
    </row>
    <row r="73" spans="1:22" ht="84.75" customHeight="1" x14ac:dyDescent="0.6">
      <c r="A73" s="470"/>
      <c r="B73" s="473"/>
      <c r="C73" s="148" t="s">
        <v>333</v>
      </c>
      <c r="D73" s="142" t="s">
        <v>189</v>
      </c>
      <c r="E73" s="476"/>
      <c r="F73" s="476"/>
      <c r="G73" s="478"/>
      <c r="H73" s="476"/>
      <c r="I73" s="571"/>
      <c r="J73" s="476"/>
      <c r="K73" s="688"/>
      <c r="L73" s="476"/>
      <c r="M73" s="481"/>
      <c r="N73" s="455"/>
      <c r="R73" s="141"/>
      <c r="S73" s="141"/>
      <c r="T73" s="141"/>
    </row>
    <row r="74" spans="1:22" ht="69.75" customHeight="1" x14ac:dyDescent="0.6">
      <c r="A74" s="470"/>
      <c r="B74" s="473"/>
      <c r="C74" s="148" t="s">
        <v>334</v>
      </c>
      <c r="D74" s="142" t="s">
        <v>189</v>
      </c>
      <c r="E74" s="476"/>
      <c r="F74" s="476"/>
      <c r="G74" s="478"/>
      <c r="H74" s="476"/>
      <c r="I74" s="571"/>
      <c r="J74" s="476"/>
      <c r="K74" s="688"/>
      <c r="L74" s="476"/>
      <c r="M74" s="481"/>
      <c r="N74" s="455"/>
      <c r="R74" s="141"/>
      <c r="S74" s="141"/>
      <c r="T74" s="141"/>
    </row>
    <row r="75" spans="1:22" ht="84" customHeight="1" x14ac:dyDescent="0.6">
      <c r="A75" s="470"/>
      <c r="B75" s="473"/>
      <c r="C75" s="148" t="s">
        <v>335</v>
      </c>
      <c r="D75" s="142" t="s">
        <v>189</v>
      </c>
      <c r="E75" s="476"/>
      <c r="F75" s="476"/>
      <c r="G75" s="478"/>
      <c r="H75" s="476"/>
      <c r="I75" s="571"/>
      <c r="J75" s="476"/>
      <c r="K75" s="688"/>
      <c r="L75" s="476"/>
      <c r="M75" s="481"/>
      <c r="N75" s="455"/>
      <c r="R75" s="141"/>
      <c r="S75" s="141"/>
      <c r="T75" s="141"/>
    </row>
    <row r="76" spans="1:22" ht="48" customHeight="1" thickBot="1" x14ac:dyDescent="0.65">
      <c r="A76" s="471"/>
      <c r="B76" s="473"/>
      <c r="C76" s="185" t="s">
        <v>336</v>
      </c>
      <c r="D76" s="142" t="s">
        <v>189</v>
      </c>
      <c r="E76" s="483"/>
      <c r="F76" s="483"/>
      <c r="G76" s="519"/>
      <c r="H76" s="483"/>
      <c r="I76" s="572"/>
      <c r="J76" s="483"/>
      <c r="K76" s="689"/>
      <c r="L76" s="428"/>
      <c r="M76" s="482"/>
      <c r="N76" s="456"/>
      <c r="R76" s="141"/>
      <c r="S76" s="141"/>
      <c r="T76" s="141"/>
    </row>
    <row r="77" spans="1:22" ht="52" x14ac:dyDescent="0.6">
      <c r="A77" s="511" t="s">
        <v>337</v>
      </c>
      <c r="B77" s="472" t="s">
        <v>113</v>
      </c>
      <c r="C77" s="147" t="s">
        <v>338</v>
      </c>
      <c r="D77" s="144" t="s">
        <v>189</v>
      </c>
      <c r="E77" s="487" t="s">
        <v>353</v>
      </c>
      <c r="F77" s="487" t="s">
        <v>370</v>
      </c>
      <c r="G77" s="518" t="s">
        <v>358</v>
      </c>
      <c r="H77" s="487" t="s">
        <v>429</v>
      </c>
      <c r="I77" s="570" t="s">
        <v>357</v>
      </c>
      <c r="J77" s="487" t="s">
        <v>119</v>
      </c>
      <c r="K77" s="687" t="s">
        <v>898</v>
      </c>
      <c r="L77" s="475" t="s">
        <v>189</v>
      </c>
      <c r="M77" s="657"/>
      <c r="N77" s="457"/>
      <c r="R77" s="141" t="str">
        <f>IF(OR(J77='Drop downs'!$G$7,J77='Drop downs'!$G$5), B77&amp;": "&amp;K77&amp;CHAR(10),"")</f>
        <v/>
      </c>
      <c r="S77" s="141" t="str">
        <f>IF(J77='Drop downs'!$G$2,B77&amp;": "&amp;K77&amp;""," ")</f>
        <v xml:space="preserve"> </v>
      </c>
      <c r="T77" s="141" t="str">
        <f>IF(HO12_Gypsy_and_Traveller_Needs!E77='Drop downs'!$B$6,HO12_Gypsy_and_Traveller_Needs!B77&amp;": "&amp;HO12_Gypsy_and_Traveller_Needs!K77&amp;"","")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571"/>
      <c r="J78" s="476"/>
      <c r="K78" s="688"/>
      <c r="L78" s="476"/>
      <c r="M78" s="658"/>
      <c r="N78" s="458"/>
      <c r="R78" s="141"/>
      <c r="S78" s="141"/>
      <c r="T78" s="141"/>
    </row>
    <row r="79" spans="1:22" ht="58.5" customHeight="1" x14ac:dyDescent="0.6">
      <c r="A79" s="527"/>
      <c r="B79" s="473"/>
      <c r="C79" s="148" t="s">
        <v>340</v>
      </c>
      <c r="D79" s="145" t="s">
        <v>189</v>
      </c>
      <c r="E79" s="476"/>
      <c r="F79" s="476"/>
      <c r="G79" s="478"/>
      <c r="H79" s="476"/>
      <c r="I79" s="571"/>
      <c r="J79" s="476"/>
      <c r="K79" s="688"/>
      <c r="L79" s="476"/>
      <c r="M79" s="658"/>
      <c r="N79" s="458"/>
      <c r="R79" s="141"/>
      <c r="S79" s="141"/>
      <c r="T79" s="141"/>
    </row>
    <row r="80" spans="1:22" x14ac:dyDescent="0.6">
      <c r="A80" s="527"/>
      <c r="B80" s="473"/>
      <c r="C80" s="159" t="s">
        <v>341</v>
      </c>
      <c r="D80" s="145" t="s">
        <v>189</v>
      </c>
      <c r="E80" s="476"/>
      <c r="F80" s="476"/>
      <c r="G80" s="478"/>
      <c r="H80" s="476"/>
      <c r="I80" s="571"/>
      <c r="J80" s="476"/>
      <c r="K80" s="688"/>
      <c r="L80" s="476"/>
      <c r="M80" s="658"/>
      <c r="N80" s="458"/>
      <c r="R80" s="141"/>
      <c r="S80" s="141"/>
      <c r="T80" s="141"/>
    </row>
    <row r="81" spans="1:22" ht="78" x14ac:dyDescent="0.6">
      <c r="A81" s="527"/>
      <c r="B81" s="473"/>
      <c r="C81" s="159" t="s">
        <v>342</v>
      </c>
      <c r="D81" s="145" t="s">
        <v>189</v>
      </c>
      <c r="E81" s="476"/>
      <c r="F81" s="476"/>
      <c r="G81" s="478"/>
      <c r="H81" s="476"/>
      <c r="I81" s="571"/>
      <c r="J81" s="476"/>
      <c r="K81" s="688"/>
      <c r="L81" s="476"/>
      <c r="M81" s="658"/>
      <c r="N81" s="458"/>
      <c r="R81" s="141"/>
      <c r="S81" s="141"/>
      <c r="T81" s="141"/>
    </row>
    <row r="82" spans="1:22" ht="78" x14ac:dyDescent="0.6">
      <c r="A82" s="527"/>
      <c r="B82" s="473"/>
      <c r="C82" s="159" t="s">
        <v>343</v>
      </c>
      <c r="D82" s="145" t="s">
        <v>189</v>
      </c>
      <c r="E82" s="476"/>
      <c r="F82" s="476"/>
      <c r="G82" s="478"/>
      <c r="H82" s="476"/>
      <c r="I82" s="571"/>
      <c r="J82" s="476"/>
      <c r="K82" s="688"/>
      <c r="L82" s="476"/>
      <c r="M82" s="658"/>
      <c r="N82" s="458"/>
      <c r="R82" s="141"/>
      <c r="S82" s="141"/>
      <c r="T82" s="141"/>
    </row>
    <row r="83" spans="1:22" ht="52.5" thickBot="1" x14ac:dyDescent="0.65">
      <c r="A83" s="528"/>
      <c r="B83" s="474"/>
      <c r="C83" s="160" t="s">
        <v>344</v>
      </c>
      <c r="D83" s="145" t="s">
        <v>185</v>
      </c>
      <c r="E83" s="483"/>
      <c r="F83" s="483"/>
      <c r="G83" s="519"/>
      <c r="H83" s="483"/>
      <c r="I83" s="572"/>
      <c r="J83" s="483"/>
      <c r="K83" s="689"/>
      <c r="L83" s="483"/>
      <c r="M83" s="678"/>
      <c r="N83" s="459"/>
      <c r="R83" s="141"/>
      <c r="S83" s="141"/>
      <c r="T83" s="141"/>
    </row>
    <row r="84" spans="1:22" ht="93.75" customHeight="1" x14ac:dyDescent="0.6">
      <c r="A84" s="511" t="s">
        <v>345</v>
      </c>
      <c r="B84" s="472" t="s">
        <v>114</v>
      </c>
      <c r="C84" s="177" t="s">
        <v>346</v>
      </c>
      <c r="D84" s="144" t="s">
        <v>185</v>
      </c>
      <c r="E84" s="487" t="s">
        <v>353</v>
      </c>
      <c r="F84" s="487" t="s">
        <v>370</v>
      </c>
      <c r="G84" s="518" t="s">
        <v>358</v>
      </c>
      <c r="H84" s="487" t="s">
        <v>429</v>
      </c>
      <c r="I84" s="570" t="s">
        <v>357</v>
      </c>
      <c r="J84" s="487" t="s">
        <v>119</v>
      </c>
      <c r="K84" s="687" t="s">
        <v>569</v>
      </c>
      <c r="L84" s="475" t="s">
        <v>189</v>
      </c>
      <c r="M84" s="480"/>
      <c r="N84" s="454"/>
      <c r="R84" s="141" t="str">
        <f>IF(OR(J84='Drop downs'!$G$7,J84='Drop downs'!$G$5), B84&amp;": "&amp;K84&amp;CHAR(10),"")</f>
        <v/>
      </c>
      <c r="S84" s="141" t="str">
        <f>IF(J84='Drop downs'!$G$2,B84&amp;": "&amp;K84&amp;""," ")</f>
        <v xml:space="preserve"> </v>
      </c>
      <c r="T84" s="141" t="str">
        <f>IF(HO12_Gypsy_and_Traveller_Needs!E84='Drop downs'!$B$6,HO12_Gypsy_and_Traveller_Needs!B84&amp;": "&amp;HO12_Gypsy_and_Traveller_Needs!K84&amp;"","")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688"/>
      <c r="L85" s="476"/>
      <c r="M85" s="481"/>
      <c r="N85" s="455"/>
      <c r="R85" s="141"/>
      <c r="S85" s="141"/>
      <c r="T85" s="141"/>
    </row>
    <row r="86" spans="1:22" ht="52" x14ac:dyDescent="0.6">
      <c r="A86" s="527"/>
      <c r="B86" s="473"/>
      <c r="C86" s="159" t="s">
        <v>348</v>
      </c>
      <c r="D86" s="145" t="s">
        <v>189</v>
      </c>
      <c r="E86" s="476"/>
      <c r="F86" s="476"/>
      <c r="G86" s="478"/>
      <c r="H86" s="476"/>
      <c r="I86" s="571"/>
      <c r="J86" s="476"/>
      <c r="K86" s="688"/>
      <c r="L86" s="476"/>
      <c r="M86" s="481"/>
      <c r="N86" s="455"/>
      <c r="R86" s="141"/>
      <c r="S86" s="141"/>
      <c r="T86" s="141"/>
    </row>
    <row r="87" spans="1:22" ht="26.5" thickBot="1" x14ac:dyDescent="0.65">
      <c r="A87" s="528"/>
      <c r="B87" s="474"/>
      <c r="C87" s="157" t="s">
        <v>349</v>
      </c>
      <c r="D87" s="145" t="s">
        <v>189</v>
      </c>
      <c r="E87" s="483"/>
      <c r="F87" s="483"/>
      <c r="G87" s="519"/>
      <c r="H87" s="483"/>
      <c r="I87" s="572"/>
      <c r="J87" s="483"/>
      <c r="K87" s="689"/>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GQPIP2dl2XpoFhw6FN5IGxCTKo+048gOGd7c3K8vay4XLwCjg4bENJLGn0Z/r1N7L8rW6QSm1I/J2Y1ZzIsdA==" saltValue="lj5C1r5OxV+mwIcdoWyLvw==" spinCount="100000" sheet="1" objects="1" scenarios="1"/>
  <autoFilter ref="A7:M87" xr:uid="{D2C47CAF-421C-4D58-AA7A-22430CCF83D7}"/>
  <mergeCells count="184">
    <mergeCell ref="A84:A87"/>
    <mergeCell ref="B84:B87"/>
    <mergeCell ref="E84:E87"/>
    <mergeCell ref="F84:F87"/>
    <mergeCell ref="G84:G87"/>
    <mergeCell ref="H84:H87"/>
    <mergeCell ref="A94:N94"/>
    <mergeCell ref="A95:N95"/>
    <mergeCell ref="A96:N96"/>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57:A64"/>
    <mergeCell ref="B57:B64"/>
    <mergeCell ref="E57:E64"/>
    <mergeCell ref="F57:F64"/>
    <mergeCell ref="G57:G64"/>
    <mergeCell ref="H65:H71"/>
    <mergeCell ref="I65:I71"/>
    <mergeCell ref="J65:J71"/>
    <mergeCell ref="K65:K71"/>
    <mergeCell ref="I57:I64"/>
    <mergeCell ref="J57:J64"/>
    <mergeCell ref="K57:K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s>
  <conditionalFormatting sqref="C50:C53">
    <cfRule type="expression" dxfId="1536" priority="86">
      <formula>$D50="No"</formula>
    </cfRule>
  </conditionalFormatting>
  <conditionalFormatting sqref="C8:D87">
    <cfRule type="expression" dxfId="1535" priority="85">
      <formula>$D8="No"</formula>
    </cfRule>
  </conditionalFormatting>
  <conditionalFormatting sqref="J8">
    <cfRule type="cellIs" dxfId="1534" priority="25" operator="equal">
      <formula>"Significant Negative"</formula>
    </cfRule>
    <cfRule type="cellIs" dxfId="1533" priority="26" operator="equal">
      <formula>"Minor Negative"</formula>
    </cfRule>
    <cfRule type="cellIs" dxfId="1532" priority="27" operator="equal">
      <formula>"Uncertain"</formula>
    </cfRule>
    <cfRule type="cellIs" dxfId="1531" priority="28" operator="equal">
      <formula>"Neutral"</formula>
    </cfRule>
    <cfRule type="cellIs" dxfId="1530" priority="29" operator="equal">
      <formula>"Minor Positive"</formula>
    </cfRule>
    <cfRule type="cellIs" dxfId="1529" priority="30" operator="equal">
      <formula>"Significant Positive"</formula>
    </cfRule>
  </conditionalFormatting>
  <conditionalFormatting sqref="J18">
    <cfRule type="cellIs" dxfId="1528" priority="19" operator="equal">
      <formula>"Significant Negative"</formula>
    </cfRule>
    <cfRule type="cellIs" dxfId="1527" priority="20" operator="equal">
      <formula>"Minor Negative"</formula>
    </cfRule>
    <cfRule type="cellIs" dxfId="1526" priority="21" operator="equal">
      <formula>"Uncertain"</formula>
    </cfRule>
    <cfRule type="cellIs" dxfId="1525" priority="22" operator="equal">
      <formula>"Neutral"</formula>
    </cfRule>
    <cfRule type="cellIs" dxfId="1524" priority="23" operator="equal">
      <formula>"Minor Positive"</formula>
    </cfRule>
    <cfRule type="cellIs" dxfId="1523" priority="24" operator="equal">
      <formula>"Significant Positive"</formula>
    </cfRule>
  </conditionalFormatting>
  <conditionalFormatting sqref="J20">
    <cfRule type="cellIs" dxfId="1522" priority="98" operator="equal">
      <formula>"Minor Positive"</formula>
    </cfRule>
    <cfRule type="cellIs" dxfId="1521" priority="97" operator="equal">
      <formula>"Neutral"</formula>
    </cfRule>
    <cfRule type="cellIs" dxfId="1520" priority="96" operator="equal">
      <formula>"Uncertain"</formula>
    </cfRule>
    <cfRule type="cellIs" dxfId="1519" priority="95" operator="equal">
      <formula>"Minor Negative"</formula>
    </cfRule>
    <cfRule type="cellIs" dxfId="1518" priority="94" operator="equal">
      <formula>"Significant Negative"</formula>
    </cfRule>
    <cfRule type="cellIs" dxfId="1517" priority="99" operator="equal">
      <formula>"Significant Positive"</formula>
    </cfRule>
  </conditionalFormatting>
  <conditionalFormatting sqref="J28">
    <cfRule type="cellIs" dxfId="1516" priority="33" operator="equal">
      <formula>"Uncertain"</formula>
    </cfRule>
    <cfRule type="cellIs" dxfId="1515" priority="34" operator="equal">
      <formula>"Neutral"</formula>
    </cfRule>
    <cfRule type="cellIs" dxfId="1514" priority="35" operator="equal">
      <formula>"Minor Positive"</formula>
    </cfRule>
    <cfRule type="cellIs" dxfId="1513" priority="36" operator="equal">
      <formula>"Significant Positive"</formula>
    </cfRule>
    <cfRule type="cellIs" dxfId="1512" priority="31" operator="equal">
      <formula>"Significant Negative"</formula>
    </cfRule>
    <cfRule type="cellIs" dxfId="1511" priority="32" operator="equal">
      <formula>"Minor Negative"</formula>
    </cfRule>
  </conditionalFormatting>
  <conditionalFormatting sqref="J36">
    <cfRule type="cellIs" dxfId="1510" priority="90" operator="equal">
      <formula>"Uncertain"</formula>
    </cfRule>
    <cfRule type="cellIs" dxfId="1509" priority="93" operator="equal">
      <formula>"Significant Positive"</formula>
    </cfRule>
    <cfRule type="cellIs" dxfId="1508" priority="92" operator="equal">
      <formula>"Minor Positive"</formula>
    </cfRule>
    <cfRule type="cellIs" dxfId="1507" priority="91" operator="equal">
      <formula>"Neutral"</formula>
    </cfRule>
    <cfRule type="cellIs" dxfId="1506" priority="89" operator="equal">
      <formula>"Minor Negative"</formula>
    </cfRule>
    <cfRule type="cellIs" dxfId="1505" priority="88" operator="equal">
      <formula>"Significant Negative"</formula>
    </cfRule>
  </conditionalFormatting>
  <conditionalFormatting sqref="J42">
    <cfRule type="cellIs" dxfId="1504" priority="51" operator="equal">
      <formula>"Uncertain"</formula>
    </cfRule>
    <cfRule type="cellIs" dxfId="1503" priority="52" operator="equal">
      <formula>"Neutral"</formula>
    </cfRule>
    <cfRule type="cellIs" dxfId="1502" priority="53" operator="equal">
      <formula>"Minor Positive"</formula>
    </cfRule>
    <cfRule type="cellIs" dxfId="1501" priority="54" operator="equal">
      <formula>"Significant Positive"</formula>
    </cfRule>
    <cfRule type="cellIs" dxfId="1500" priority="49" operator="equal">
      <formula>"Significant Negative"</formula>
    </cfRule>
    <cfRule type="cellIs" dxfId="1499" priority="50" operator="equal">
      <formula>"Minor Negative"</formula>
    </cfRule>
  </conditionalFormatting>
  <conditionalFormatting sqref="J47">
    <cfRule type="cellIs" dxfId="1498" priority="9" operator="equal">
      <formula>"Uncertain"</formula>
    </cfRule>
    <cfRule type="cellIs" dxfId="1497" priority="11" operator="equal">
      <formula>"Minor Positive"</formula>
    </cfRule>
    <cfRule type="cellIs" dxfId="1496" priority="12" operator="equal">
      <formula>"Significant Positive"</formula>
    </cfRule>
    <cfRule type="cellIs" dxfId="1495" priority="10" operator="equal">
      <formula>"Neutral"</formula>
    </cfRule>
    <cfRule type="cellIs" dxfId="1494" priority="8" operator="equal">
      <formula>"Minor Negative"</formula>
    </cfRule>
    <cfRule type="cellIs" dxfId="1493" priority="7" operator="equal">
      <formula>"Significant Negative"</formula>
    </cfRule>
  </conditionalFormatting>
  <conditionalFormatting sqref="J49">
    <cfRule type="cellIs" dxfId="1492" priority="18" operator="equal">
      <formula>"Significant Positive"</formula>
    </cfRule>
    <cfRule type="cellIs" dxfId="1491" priority="13" operator="equal">
      <formula>"Significant Negative"</formula>
    </cfRule>
    <cfRule type="cellIs" dxfId="1490" priority="14" operator="equal">
      <formula>"Minor Negative"</formula>
    </cfRule>
    <cfRule type="cellIs" dxfId="1489" priority="15" operator="equal">
      <formula>"Uncertain"</formula>
    </cfRule>
    <cfRule type="cellIs" dxfId="1488" priority="16" operator="equal">
      <formula>"Neutral"</formula>
    </cfRule>
    <cfRule type="cellIs" dxfId="1487" priority="17" operator="equal">
      <formula>"Minor Positive"</formula>
    </cfRule>
  </conditionalFormatting>
  <conditionalFormatting sqref="J54">
    <cfRule type="cellIs" dxfId="1486" priority="73" operator="equal">
      <formula>"Significant Negative"</formula>
    </cfRule>
    <cfRule type="cellIs" dxfId="1485" priority="74" operator="equal">
      <formula>"Minor Negative"</formula>
    </cfRule>
    <cfRule type="cellIs" dxfId="1484" priority="75" operator="equal">
      <formula>"Uncertain"</formula>
    </cfRule>
    <cfRule type="cellIs" dxfId="1483" priority="76" operator="equal">
      <formula>"Neutral"</formula>
    </cfRule>
    <cfRule type="cellIs" dxfId="1482" priority="77" operator="equal">
      <formula>"Minor Positive"</formula>
    </cfRule>
    <cfRule type="cellIs" dxfId="1481" priority="78" operator="equal">
      <formula>"Significant Positive"</formula>
    </cfRule>
  </conditionalFormatting>
  <conditionalFormatting sqref="J57">
    <cfRule type="cellIs" dxfId="1480" priority="80" operator="equal">
      <formula>"Minor Negative"</formula>
    </cfRule>
    <cfRule type="cellIs" dxfId="1479" priority="82" operator="equal">
      <formula>"Neutral"</formula>
    </cfRule>
    <cfRule type="cellIs" dxfId="1478" priority="83" operator="equal">
      <formula>"Minor Positive"</formula>
    </cfRule>
    <cfRule type="cellIs" dxfId="1477" priority="84" operator="equal">
      <formula>"Significant Positive"</formula>
    </cfRule>
    <cfRule type="cellIs" dxfId="1476" priority="81" operator="equal">
      <formula>"Uncertain"</formula>
    </cfRule>
    <cfRule type="cellIs" dxfId="1475" priority="79" operator="equal">
      <formula>"Significant Negative"</formula>
    </cfRule>
  </conditionalFormatting>
  <conditionalFormatting sqref="J65">
    <cfRule type="cellIs" dxfId="1474" priority="5" operator="equal">
      <formula>"Minor Positive"</formula>
    </cfRule>
    <cfRule type="cellIs" dxfId="1473" priority="4" operator="equal">
      <formula>"Neutral"</formula>
    </cfRule>
    <cfRule type="cellIs" dxfId="1472" priority="3" operator="equal">
      <formula>"Uncertain"</formula>
    </cfRule>
    <cfRule type="cellIs" dxfId="1471" priority="1" operator="equal">
      <formula>"Significant Negative"</formula>
    </cfRule>
    <cfRule type="cellIs" dxfId="1470" priority="6" operator="equal">
      <formula>"Significant Positive"</formula>
    </cfRule>
    <cfRule type="cellIs" dxfId="1469" priority="2" operator="equal">
      <formula>"Minor Negative"</formula>
    </cfRule>
  </conditionalFormatting>
  <conditionalFormatting sqref="J72 J77 J84">
    <cfRule type="cellIs" dxfId="1468" priority="71" operator="equal">
      <formula>"Minor Positive"</formula>
    </cfRule>
    <cfRule type="cellIs" dxfId="1467" priority="70" operator="equal">
      <formula>"Neutral"</formula>
    </cfRule>
    <cfRule type="cellIs" dxfId="1466" priority="69" operator="equal">
      <formula>"Uncertain"</formula>
    </cfRule>
    <cfRule type="cellIs" dxfId="1465" priority="68" operator="equal">
      <formula>"Minor Negative"</formula>
    </cfRule>
    <cfRule type="cellIs" dxfId="1464" priority="67" operator="equal">
      <formula>"Significant Negative"</formula>
    </cfRule>
    <cfRule type="cellIs" dxfId="1463" priority="7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F201A1B-1B01-4570-A16F-7E8D1DFD6D7B}">
          <x14:formula1>
            <xm:f>'Drop downs'!$G$2:$G$7</xm:f>
          </x14:formula1>
          <xm:sqref>J18 J8 J20 J28 J36 J84 J49 J72 J54 J57 J77 J42 J47 J65</xm:sqref>
        </x14:dataValidation>
        <x14:dataValidation type="list" allowBlank="1" showInputMessage="1" showErrorMessage="1" xr:uid="{F9ADBC57-2AEC-4555-A936-B0607BB90081}">
          <x14:formula1>
            <xm:f>'Drop downs'!$F$2:$F$6</xm:f>
          </x14:formula1>
          <xm:sqref>I18 I8 I20 I28 I36 I84 I49 I72 I54 I57 I77 I42 I47 I65</xm:sqref>
        </x14:dataValidation>
        <x14:dataValidation type="list" allowBlank="1" showInputMessage="1" showErrorMessage="1" xr:uid="{E198A4DE-F069-4262-BB02-B2A05C9ABC21}">
          <x14:formula1>
            <xm:f>'Drop downs'!$E$2:$E$6</xm:f>
          </x14:formula1>
          <xm:sqref>H18 H8 H20 H28 H36 H84 H49 H72 H54 H57 H77 H42 H47 H65</xm:sqref>
        </x14:dataValidation>
        <x14:dataValidation type="list" allowBlank="1" showInputMessage="1" showErrorMessage="1" xr:uid="{14342413-EC78-4144-81BE-0A84F5FF36C1}">
          <x14:formula1>
            <xm:f>'Drop downs'!$D$2:$D$7</xm:f>
          </x14:formula1>
          <xm:sqref>G18 G8 G20 G28 G36 G84 G49 G72 G54 G57 G77 G42 G47 G65</xm:sqref>
        </x14:dataValidation>
        <x14:dataValidation type="list" allowBlank="1" showInputMessage="1" showErrorMessage="1" xr:uid="{B80A243E-C918-47F7-8E82-917F2A68630D}">
          <x14:formula1>
            <xm:f>'Drop downs'!$C$2:$C$5</xm:f>
          </x14:formula1>
          <xm:sqref>F18 F8 F20 F28 F36 F84 F49 F72 F54 F57 F77 F42 F47 F65</xm:sqref>
        </x14:dataValidation>
        <x14:dataValidation type="list" allowBlank="1" showInputMessage="1" showErrorMessage="1" xr:uid="{1C3E3226-EC64-4878-9DF2-5F6C47F9502D}">
          <x14:formula1>
            <xm:f>'Drop downs'!$B$2:$B$4</xm:f>
          </x14:formula1>
          <xm:sqref>E18 E8 E20 E28 E36 E84 E49 E72 E54 E57 E77 E42 E47 E65</xm:sqref>
        </x14:dataValidation>
        <x14:dataValidation type="list" allowBlank="1" showInputMessage="1" showErrorMessage="1" xr:uid="{A923E920-6078-4B84-A661-E4785B324773}">
          <x14:formula1>
            <xm:f>'Drop downs'!$J$2:$J$3</xm:f>
          </x14:formula1>
          <xm:sqref>L8 L18 L20 L28 L36 L42 L84 L54 L57 L65 L72 L77 L47 L49</xm:sqref>
        </x14:dataValidation>
        <x14:dataValidation type="list" allowBlank="1" showInputMessage="1" showErrorMessage="1" xr:uid="{544E3962-0735-4CBC-81F6-59E7959E811D}">
          <x14:formula1>
            <xm:f>'Drop downs'!$A$2:$A$3</xm:f>
          </x14:formula1>
          <xm:sqref>D8:D87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0D43-D9E8-400D-82C0-873304B13887}">
  <sheetPr codeName="Sheet67"/>
  <dimension ref="A1:V98"/>
  <sheetViews>
    <sheetView showGridLines="0" zoomScaleNormal="100" workbookViewId="0">
      <selection activeCell="C1" sqref="C1:F1"/>
    </sheetView>
  </sheetViews>
  <sheetFormatPr defaultColWidth="8.54296875" defaultRowHeight="26" x14ac:dyDescent="0.6"/>
  <cols>
    <col min="1" max="1" width="51.90625" style="126" customWidth="1"/>
    <col min="2" max="2" width="11.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251</v>
      </c>
      <c r="D1" s="393"/>
      <c r="E1" s="393"/>
      <c r="F1" s="394"/>
      <c r="G1" s="227"/>
      <c r="I1" s="229"/>
      <c r="J1" s="128"/>
      <c r="K1" s="128"/>
    </row>
    <row r="2" spans="1:22" x14ac:dyDescent="0.6">
      <c r="A2" s="125" t="s">
        <v>21</v>
      </c>
      <c r="B2" s="129"/>
      <c r="C2" s="393" t="s">
        <v>252</v>
      </c>
      <c r="D2" s="393"/>
      <c r="E2" s="393"/>
      <c r="F2" s="394"/>
      <c r="I2" s="230"/>
      <c r="J2" s="130"/>
      <c r="K2" s="130"/>
    </row>
    <row r="3" spans="1:22" ht="97" customHeight="1" x14ac:dyDescent="0.6">
      <c r="A3" s="131" t="s">
        <v>22</v>
      </c>
      <c r="B3" s="132"/>
      <c r="C3" s="393" t="s">
        <v>570</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110.25" customHeight="1" x14ac:dyDescent="0.6">
      <c r="A8" s="469" t="s">
        <v>186</v>
      </c>
      <c r="B8" s="502" t="s">
        <v>101</v>
      </c>
      <c r="C8" s="140" t="s">
        <v>257</v>
      </c>
      <c r="D8" s="140" t="s">
        <v>185</v>
      </c>
      <c r="E8" s="493" t="s">
        <v>353</v>
      </c>
      <c r="F8" s="493" t="s">
        <v>354</v>
      </c>
      <c r="G8" s="505" t="s">
        <v>355</v>
      </c>
      <c r="H8" s="493" t="s">
        <v>478</v>
      </c>
      <c r="I8" s="593" t="s">
        <v>357</v>
      </c>
      <c r="J8" s="475" t="s">
        <v>249</v>
      </c>
      <c r="K8" s="604" t="s">
        <v>881</v>
      </c>
      <c r="L8" s="475" t="s">
        <v>185</v>
      </c>
      <c r="M8" s="480"/>
      <c r="N8" s="454"/>
      <c r="R8" s="141" t="str">
        <f>IF(OR(J8='Drop downs'!$G$7,J8='Drop downs'!$G$5), B8&amp;": "&amp;K8&amp;CHAR(10),"")</f>
        <v/>
      </c>
      <c r="S8" s="141" t="str">
        <f>IF(J8='Drop downs'!$G$2,B8&amp;": "&amp;K8&amp;""," ")</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General industry, storage, distribution or other industrial uses will be prioritised into Strategic Industrial Land (SIL) and Locally Significant Industrial Sites (LSIS) whereas light industrial, research and development and creative industries  should be located in appropriate locations outside of SIL and LSIS premises. Existing industrial spaces should be protected. Therefore, a potential significant positive effect is recorded. </v>
      </c>
      <c r="T8" s="141" t="str">
        <f>IF(Strategic_Policy_04!E8='Drop downs'!$B$6,Strategic_Policy_04!B8&amp;": "&amp;Strategic_Policy_04!K8&amp;"","")</f>
        <v/>
      </c>
      <c r="U8" s="126" t="str">
        <f>IF(M8&gt;0,B8&amp;":"&amp;M8&amp;"
","")</f>
        <v/>
      </c>
      <c r="V8" s="126" t="str">
        <f>IF(N8&gt;0,B8&amp;":"&amp;N8&amp;"
","")</f>
        <v/>
      </c>
    </row>
    <row r="9" spans="1:22" ht="84" customHeight="1" x14ac:dyDescent="0.6">
      <c r="A9" s="470"/>
      <c r="B9" s="503"/>
      <c r="C9" s="142" t="s">
        <v>258</v>
      </c>
      <c r="D9" s="142" t="s">
        <v>185</v>
      </c>
      <c r="E9" s="494"/>
      <c r="F9" s="494"/>
      <c r="G9" s="506"/>
      <c r="H9" s="494"/>
      <c r="I9" s="594"/>
      <c r="J9" s="476"/>
      <c r="K9" s="605"/>
      <c r="L9" s="476"/>
      <c r="M9" s="481"/>
      <c r="N9" s="455"/>
      <c r="R9" s="141"/>
      <c r="S9" s="141"/>
      <c r="T9" s="141"/>
    </row>
    <row r="10" spans="1:22" ht="96" customHeight="1" x14ac:dyDescent="0.6">
      <c r="A10" s="470"/>
      <c r="B10" s="503"/>
      <c r="C10" s="142" t="s">
        <v>259</v>
      </c>
      <c r="D10" s="142" t="s">
        <v>189</v>
      </c>
      <c r="E10" s="494"/>
      <c r="F10" s="494"/>
      <c r="G10" s="506"/>
      <c r="H10" s="494"/>
      <c r="I10" s="594"/>
      <c r="J10" s="476"/>
      <c r="K10" s="605"/>
      <c r="L10" s="476"/>
      <c r="M10" s="481"/>
      <c r="N10" s="455"/>
      <c r="R10" s="141"/>
      <c r="S10" s="141"/>
      <c r="T10" s="141"/>
    </row>
    <row r="11" spans="1:22" ht="84.75" customHeight="1" x14ac:dyDescent="0.6">
      <c r="A11" s="470"/>
      <c r="B11" s="503"/>
      <c r="C11" s="142" t="s">
        <v>260</v>
      </c>
      <c r="D11" s="142" t="s">
        <v>185</v>
      </c>
      <c r="E11" s="494"/>
      <c r="F11" s="494"/>
      <c r="G11" s="506"/>
      <c r="H11" s="494"/>
      <c r="I11" s="594"/>
      <c r="J11" s="476"/>
      <c r="K11" s="605"/>
      <c r="L11" s="476"/>
      <c r="M11" s="481"/>
      <c r="N11" s="455"/>
      <c r="R11" s="141"/>
      <c r="S11" s="141"/>
      <c r="T11" s="141"/>
    </row>
    <row r="12" spans="1:22" ht="97.5" customHeight="1" x14ac:dyDescent="0.6">
      <c r="A12" s="470"/>
      <c r="B12" s="503"/>
      <c r="C12" s="142" t="s">
        <v>261</v>
      </c>
      <c r="D12" s="142" t="s">
        <v>185</v>
      </c>
      <c r="E12" s="494"/>
      <c r="F12" s="494"/>
      <c r="G12" s="506"/>
      <c r="H12" s="494"/>
      <c r="I12" s="594"/>
      <c r="J12" s="476"/>
      <c r="K12" s="605"/>
      <c r="L12" s="476"/>
      <c r="M12" s="481"/>
      <c r="N12" s="455"/>
      <c r="R12" s="141"/>
      <c r="S12" s="141"/>
      <c r="T12" s="141"/>
    </row>
    <row r="13" spans="1:22" x14ac:dyDescent="0.6">
      <c r="A13" s="470"/>
      <c r="B13" s="503"/>
      <c r="C13" s="142" t="s">
        <v>262</v>
      </c>
      <c r="D13" s="142" t="s">
        <v>185</v>
      </c>
      <c r="E13" s="494"/>
      <c r="F13" s="494"/>
      <c r="G13" s="506"/>
      <c r="H13" s="494"/>
      <c r="I13" s="594"/>
      <c r="J13" s="476"/>
      <c r="K13" s="605"/>
      <c r="L13" s="476"/>
      <c r="M13" s="481"/>
      <c r="N13" s="455"/>
      <c r="R13" s="141"/>
      <c r="S13" s="141"/>
      <c r="T13" s="141"/>
    </row>
    <row r="14" spans="1:22" ht="78" x14ac:dyDescent="0.6">
      <c r="A14" s="470"/>
      <c r="B14" s="503"/>
      <c r="C14" s="142" t="s">
        <v>263</v>
      </c>
      <c r="D14" s="142" t="s">
        <v>185</v>
      </c>
      <c r="E14" s="494"/>
      <c r="F14" s="494"/>
      <c r="G14" s="506"/>
      <c r="H14" s="494"/>
      <c r="I14" s="594"/>
      <c r="J14" s="476"/>
      <c r="K14" s="605"/>
      <c r="L14" s="476"/>
      <c r="M14" s="481"/>
      <c r="N14" s="455"/>
      <c r="R14" s="141"/>
      <c r="S14" s="141"/>
      <c r="T14" s="141"/>
    </row>
    <row r="15" spans="1:22" ht="52" x14ac:dyDescent="0.6">
      <c r="A15" s="470"/>
      <c r="B15" s="503"/>
      <c r="C15" s="142" t="s">
        <v>264</v>
      </c>
      <c r="D15" s="142" t="s">
        <v>185</v>
      </c>
      <c r="E15" s="494"/>
      <c r="F15" s="494"/>
      <c r="G15" s="506"/>
      <c r="H15" s="494"/>
      <c r="I15" s="594"/>
      <c r="J15" s="476"/>
      <c r="K15" s="605"/>
      <c r="L15" s="476"/>
      <c r="M15" s="481"/>
      <c r="N15" s="455"/>
      <c r="R15" s="141"/>
      <c r="S15" s="141"/>
      <c r="T15" s="141"/>
    </row>
    <row r="16" spans="1:22" ht="78" x14ac:dyDescent="0.6">
      <c r="A16" s="470"/>
      <c r="B16" s="503"/>
      <c r="C16" s="142" t="s">
        <v>265</v>
      </c>
      <c r="D16" s="142" t="s">
        <v>185</v>
      </c>
      <c r="E16" s="494"/>
      <c r="F16" s="494"/>
      <c r="G16" s="506"/>
      <c r="H16" s="494"/>
      <c r="I16" s="594"/>
      <c r="J16" s="476"/>
      <c r="K16" s="605"/>
      <c r="L16" s="476"/>
      <c r="M16" s="481"/>
      <c r="N16" s="455"/>
      <c r="R16" s="141"/>
      <c r="S16" s="141"/>
      <c r="T16" s="141"/>
    </row>
    <row r="17" spans="1:22" ht="52.5" thickBot="1" x14ac:dyDescent="0.65">
      <c r="A17" s="471"/>
      <c r="B17" s="504"/>
      <c r="C17" s="143" t="s">
        <v>266</v>
      </c>
      <c r="D17" s="143" t="s">
        <v>185</v>
      </c>
      <c r="E17" s="495"/>
      <c r="F17" s="495"/>
      <c r="G17" s="507"/>
      <c r="H17" s="495"/>
      <c r="I17" s="595"/>
      <c r="J17" s="428"/>
      <c r="K17" s="606"/>
      <c r="L17" s="428"/>
      <c r="M17" s="482"/>
      <c r="N17" s="456"/>
      <c r="R17" s="141"/>
      <c r="S17" s="141"/>
      <c r="T17" s="141"/>
    </row>
    <row r="18" spans="1:22" ht="354" customHeight="1" x14ac:dyDescent="0.6">
      <c r="A18" s="511" t="s">
        <v>267</v>
      </c>
      <c r="B18" s="472" t="s">
        <v>102</v>
      </c>
      <c r="C18" s="153" t="s">
        <v>268</v>
      </c>
      <c r="D18" s="153" t="s">
        <v>185</v>
      </c>
      <c r="E18" s="475" t="s">
        <v>353</v>
      </c>
      <c r="F18" s="475" t="s">
        <v>354</v>
      </c>
      <c r="G18" s="477" t="s">
        <v>358</v>
      </c>
      <c r="H18" s="475" t="s">
        <v>478</v>
      </c>
      <c r="I18" s="573" t="s">
        <v>368</v>
      </c>
      <c r="J18" s="475" t="s">
        <v>249</v>
      </c>
      <c r="K18" s="604" t="s">
        <v>571</v>
      </c>
      <c r="L18" s="475" t="s">
        <v>189</v>
      </c>
      <c r="M18" s="480"/>
      <c r="N18" s="454"/>
      <c r="R18" s="141" t="str">
        <f>IF(OR(J18='Drop downs'!$G$7,J18='Drop downs'!$G$5), B18&amp;": "&amp;K18&amp;CHAR(10),"")</f>
        <v/>
      </c>
      <c r="S18" s="141" t="str">
        <f>IF(J18='Drop downs'!$G$2,B18&amp;": "&amp;K18&amp;""," ")</f>
        <v xml:space="preserve">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T18" s="141" t="str">
        <f>IF(Strategic_Policy_04!E18='Drop downs'!$B$6,Strategic_Policy_04!B18&amp;": "&amp;Strategic_Policy_04!K18&amp;"","")</f>
        <v/>
      </c>
      <c r="U18" s="126" t="str">
        <f t="shared" ref="U18:U72" si="0">IF(M18&gt;0,B18&amp;":"&amp;M18&amp;"
","")</f>
        <v/>
      </c>
      <c r="V18" s="126" t="str">
        <f>IF(N18&gt;0,B18&amp;":"&amp;N18&amp;"
","")</f>
        <v/>
      </c>
    </row>
    <row r="19" spans="1:22" ht="288.75" customHeight="1" thickBot="1" x14ac:dyDescent="0.65">
      <c r="A19" s="512"/>
      <c r="B19" s="474"/>
      <c r="C19" s="245" t="s">
        <v>269</v>
      </c>
      <c r="D19" s="245" t="s">
        <v>185</v>
      </c>
      <c r="E19" s="428"/>
      <c r="F19" s="428"/>
      <c r="G19" s="479"/>
      <c r="H19" s="428"/>
      <c r="I19" s="574"/>
      <c r="J19" s="428"/>
      <c r="K19" s="606"/>
      <c r="L19" s="428"/>
      <c r="M19" s="482"/>
      <c r="N19" s="456"/>
      <c r="R19" s="141"/>
      <c r="S19" s="141"/>
      <c r="T19" s="141"/>
    </row>
    <row r="20" spans="1:22" ht="156" x14ac:dyDescent="0.6">
      <c r="A20" s="469" t="s">
        <v>270</v>
      </c>
      <c r="B20" s="472" t="s">
        <v>103</v>
      </c>
      <c r="C20" s="144" t="s">
        <v>271</v>
      </c>
      <c r="D20" s="140" t="s">
        <v>189</v>
      </c>
      <c r="E20" s="475" t="s">
        <v>353</v>
      </c>
      <c r="F20" s="475" t="s">
        <v>370</v>
      </c>
      <c r="G20" s="477" t="s">
        <v>358</v>
      </c>
      <c r="H20" s="475" t="s">
        <v>356</v>
      </c>
      <c r="I20" s="477" t="s">
        <v>357</v>
      </c>
      <c r="J20" s="475" t="s">
        <v>119</v>
      </c>
      <c r="K20" s="499" t="s">
        <v>882</v>
      </c>
      <c r="L20" s="475" t="s">
        <v>189</v>
      </c>
      <c r="M20" s="410"/>
      <c r="N20" s="457" t="s">
        <v>884</v>
      </c>
      <c r="R20" s="141" t="str">
        <f>IF(OR(J20='Drop downs'!$G$7,J20='Drop downs'!$G$5), B20&amp;": "&amp;K20&amp;CHAR(10),"")</f>
        <v/>
      </c>
      <c r="S20" s="141" t="str">
        <f>IF(J20='Drop downs'!$G$2,B20&amp;": "&amp;K20&amp;""," ")</f>
        <v xml:space="preserve"> </v>
      </c>
      <c r="T20" s="141" t="str">
        <f>IF(Strategic_Policy_04!E20='Drop downs'!$B$6,Strategic_Policy_04!B20&amp;": "&amp;Strategic_Policy_04!K20&amp;"","")</f>
        <v/>
      </c>
      <c r="U20" s="126" t="str">
        <f>IF(M20&gt;0,B20&amp;":"&amp;M20&amp;"
","")</f>
        <v/>
      </c>
      <c r="V20" s="126" t="str">
        <f>IF(N20&gt;0,B20&amp;":"&amp;N20&amp;"
","")</f>
        <v xml:space="preserve">IIA3:Consideration should be given to providing additional facilities and services outside of the main town centres to ensure that all residents benefit from new and improved services. 
</v>
      </c>
    </row>
    <row r="21" spans="1:22" ht="52" x14ac:dyDescent="0.6">
      <c r="A21" s="470"/>
      <c r="B21" s="473"/>
      <c r="C21" s="145" t="s">
        <v>272</v>
      </c>
      <c r="D21" s="142" t="s">
        <v>185</v>
      </c>
      <c r="E21" s="476"/>
      <c r="F21" s="476"/>
      <c r="G21" s="478"/>
      <c r="H21" s="476"/>
      <c r="I21" s="478"/>
      <c r="J21" s="476"/>
      <c r="K21" s="489"/>
      <c r="L21" s="476"/>
      <c r="M21" s="524"/>
      <c r="N21" s="458"/>
      <c r="R21" s="141"/>
      <c r="S21" s="141"/>
      <c r="T21" s="141"/>
    </row>
    <row r="22" spans="1:22" ht="52" x14ac:dyDescent="0.6">
      <c r="A22" s="470"/>
      <c r="B22" s="473"/>
      <c r="C22" s="145" t="s">
        <v>273</v>
      </c>
      <c r="D22" s="142" t="s">
        <v>189</v>
      </c>
      <c r="E22" s="476"/>
      <c r="F22" s="476"/>
      <c r="G22" s="478"/>
      <c r="H22" s="476"/>
      <c r="I22" s="478"/>
      <c r="J22" s="476"/>
      <c r="K22" s="489"/>
      <c r="L22" s="476"/>
      <c r="M22" s="524"/>
      <c r="N22" s="458"/>
      <c r="R22" s="141"/>
      <c r="S22" s="141"/>
      <c r="T22" s="141"/>
    </row>
    <row r="23" spans="1:22" ht="52" x14ac:dyDescent="0.6">
      <c r="A23" s="470"/>
      <c r="B23" s="473"/>
      <c r="C23" s="145" t="s">
        <v>274</v>
      </c>
      <c r="D23" s="142" t="s">
        <v>189</v>
      </c>
      <c r="E23" s="476"/>
      <c r="F23" s="476"/>
      <c r="G23" s="478"/>
      <c r="H23" s="476"/>
      <c r="I23" s="478"/>
      <c r="J23" s="476"/>
      <c r="K23" s="489"/>
      <c r="L23" s="476"/>
      <c r="M23" s="524"/>
      <c r="N23" s="458"/>
      <c r="R23" s="141"/>
      <c r="S23" s="141"/>
      <c r="T23" s="141"/>
    </row>
    <row r="24" spans="1:22" ht="52" x14ac:dyDescent="0.6">
      <c r="A24" s="470"/>
      <c r="B24" s="473"/>
      <c r="C24" s="145" t="s">
        <v>275</v>
      </c>
      <c r="D24" s="142" t="s">
        <v>185</v>
      </c>
      <c r="E24" s="476"/>
      <c r="F24" s="476"/>
      <c r="G24" s="478"/>
      <c r="H24" s="476"/>
      <c r="I24" s="478"/>
      <c r="J24" s="476"/>
      <c r="K24" s="489"/>
      <c r="L24" s="476"/>
      <c r="M24" s="524"/>
      <c r="N24" s="458"/>
      <c r="R24" s="141"/>
      <c r="S24" s="141"/>
      <c r="T24" s="141"/>
    </row>
    <row r="25" spans="1:22" ht="104" x14ac:dyDescent="0.6">
      <c r="A25" s="470"/>
      <c r="B25" s="473"/>
      <c r="C25" s="145" t="s">
        <v>276</v>
      </c>
      <c r="D25" s="142" t="s">
        <v>189</v>
      </c>
      <c r="E25" s="476"/>
      <c r="F25" s="476"/>
      <c r="G25" s="478"/>
      <c r="H25" s="476"/>
      <c r="I25" s="478"/>
      <c r="J25" s="476"/>
      <c r="K25" s="489"/>
      <c r="L25" s="476"/>
      <c r="M25" s="524"/>
      <c r="N25" s="458"/>
      <c r="R25" s="141"/>
      <c r="S25" s="141"/>
      <c r="T25" s="141"/>
    </row>
    <row r="26" spans="1:22" ht="52" x14ac:dyDescent="0.6">
      <c r="A26" s="470"/>
      <c r="B26" s="473"/>
      <c r="C26" s="145" t="s">
        <v>277</v>
      </c>
      <c r="D26" s="142" t="s">
        <v>189</v>
      </c>
      <c r="E26" s="476"/>
      <c r="F26" s="476"/>
      <c r="G26" s="478"/>
      <c r="H26" s="476"/>
      <c r="I26" s="478"/>
      <c r="J26" s="476"/>
      <c r="K26" s="489"/>
      <c r="L26" s="476"/>
      <c r="M26" s="524"/>
      <c r="N26" s="458"/>
      <c r="R26" s="141"/>
      <c r="S26" s="141"/>
      <c r="T26" s="141"/>
    </row>
    <row r="27" spans="1:22" ht="78.5" thickBot="1" x14ac:dyDescent="0.65">
      <c r="A27" s="471"/>
      <c r="B27" s="474"/>
      <c r="C27" s="146" t="s">
        <v>278</v>
      </c>
      <c r="D27" s="142" t="s">
        <v>189</v>
      </c>
      <c r="E27" s="428"/>
      <c r="F27" s="428"/>
      <c r="G27" s="479"/>
      <c r="H27" s="428"/>
      <c r="I27" s="479"/>
      <c r="J27" s="428"/>
      <c r="K27" s="500"/>
      <c r="L27" s="428"/>
      <c r="M27" s="525"/>
      <c r="N27" s="653"/>
      <c r="R27" s="141"/>
      <c r="S27" s="141"/>
      <c r="T27" s="141"/>
    </row>
    <row r="28" spans="1:22" ht="78" x14ac:dyDescent="0.6">
      <c r="A28" s="469" t="s">
        <v>279</v>
      </c>
      <c r="B28" s="472" t="s">
        <v>104</v>
      </c>
      <c r="C28" s="147" t="s">
        <v>280</v>
      </c>
      <c r="D28" s="144" t="s">
        <v>189</v>
      </c>
      <c r="E28" s="475" t="s">
        <v>353</v>
      </c>
      <c r="F28" s="475" t="s">
        <v>370</v>
      </c>
      <c r="G28" s="477" t="s">
        <v>358</v>
      </c>
      <c r="H28" s="475" t="s">
        <v>356</v>
      </c>
      <c r="I28" s="477" t="s">
        <v>357</v>
      </c>
      <c r="J28" s="475" t="s">
        <v>119</v>
      </c>
      <c r="K28" s="499" t="s">
        <v>883</v>
      </c>
      <c r="L28" s="475" t="s">
        <v>189</v>
      </c>
      <c r="M28" s="410"/>
      <c r="N28" s="457" t="s">
        <v>885</v>
      </c>
      <c r="R28" s="141" t="str">
        <f>IF(OR(J28='Drop downs'!$G$7,J28='Drop downs'!$G$5), B28&amp;": "&amp;K28&amp;CHAR(10),"")</f>
        <v/>
      </c>
      <c r="S28" s="141" t="str">
        <f>IF(J28='Drop downs'!$G$2,B28&amp;": "&amp;K28&amp;""," ")</f>
        <v xml:space="preserve"> </v>
      </c>
      <c r="T28" s="141" t="str">
        <f>IF(Strategic_Policy_04!E28='Drop downs'!$B$6,Strategic_Policy_04!B28&amp;": "&amp;Strategic_Policy_04!K28&amp;"","")</f>
        <v/>
      </c>
      <c r="U28" s="126" t="str">
        <f>IF(M28&gt;0,B28&amp;":"&amp;M28&amp;"
","")</f>
        <v/>
      </c>
      <c r="V28" s="126" t="str">
        <f>IF(N28&gt;0,B28&amp;":"&amp;N28&amp;"
","")</f>
        <v xml:space="preserve">IIA4:Consideration should be given to providing additional leisure, entertainment and cultural facilities outside of the main town centres to ensure that all residents benefit from new and improved services. 
</v>
      </c>
    </row>
    <row r="29" spans="1:22" ht="78" x14ac:dyDescent="0.6">
      <c r="A29" s="470"/>
      <c r="B29" s="473"/>
      <c r="C29" s="148" t="s">
        <v>281</v>
      </c>
      <c r="D29" s="145" t="s">
        <v>185</v>
      </c>
      <c r="E29" s="476"/>
      <c r="F29" s="476"/>
      <c r="G29" s="478"/>
      <c r="H29" s="476"/>
      <c r="I29" s="478"/>
      <c r="J29" s="476"/>
      <c r="K29" s="489"/>
      <c r="L29" s="476"/>
      <c r="M29" s="524"/>
      <c r="N29" s="458"/>
      <c r="R29" s="141"/>
      <c r="S29" s="141"/>
      <c r="T29" s="141"/>
    </row>
    <row r="30" spans="1:22" ht="52" x14ac:dyDescent="0.6">
      <c r="A30" s="470"/>
      <c r="B30" s="473"/>
      <c r="C30" s="148" t="s">
        <v>282</v>
      </c>
      <c r="D30" s="145" t="s">
        <v>189</v>
      </c>
      <c r="E30" s="476"/>
      <c r="F30" s="476"/>
      <c r="G30" s="478"/>
      <c r="H30" s="476"/>
      <c r="I30" s="478"/>
      <c r="J30" s="476"/>
      <c r="K30" s="489"/>
      <c r="L30" s="476"/>
      <c r="M30" s="524"/>
      <c r="N30" s="458"/>
      <c r="R30" s="141"/>
      <c r="S30" s="141"/>
      <c r="T30" s="141"/>
    </row>
    <row r="31" spans="1:22" ht="52" x14ac:dyDescent="0.6">
      <c r="A31" s="470"/>
      <c r="B31" s="473"/>
      <c r="C31" s="148" t="s">
        <v>283</v>
      </c>
      <c r="D31" s="145" t="s">
        <v>185</v>
      </c>
      <c r="E31" s="476"/>
      <c r="F31" s="476"/>
      <c r="G31" s="478"/>
      <c r="H31" s="476"/>
      <c r="I31" s="478"/>
      <c r="J31" s="476"/>
      <c r="K31" s="489"/>
      <c r="L31" s="476"/>
      <c r="M31" s="524"/>
      <c r="N31" s="458"/>
      <c r="R31" s="141"/>
      <c r="S31" s="141"/>
      <c r="T31" s="141"/>
    </row>
    <row r="32" spans="1:22" ht="52" x14ac:dyDescent="0.6">
      <c r="A32" s="470"/>
      <c r="B32" s="473"/>
      <c r="C32" s="148" t="s">
        <v>284</v>
      </c>
      <c r="D32" s="145" t="s">
        <v>189</v>
      </c>
      <c r="E32" s="476"/>
      <c r="F32" s="476"/>
      <c r="G32" s="478"/>
      <c r="H32" s="476"/>
      <c r="I32" s="478"/>
      <c r="J32" s="476"/>
      <c r="K32" s="489"/>
      <c r="L32" s="476"/>
      <c r="M32" s="524"/>
      <c r="N32" s="458"/>
      <c r="R32" s="141"/>
      <c r="S32" s="141"/>
      <c r="T32" s="141"/>
    </row>
    <row r="33" spans="1:22" x14ac:dyDescent="0.6">
      <c r="A33" s="470"/>
      <c r="B33" s="473"/>
      <c r="C33" s="148" t="s">
        <v>285</v>
      </c>
      <c r="D33" s="145" t="s">
        <v>189</v>
      </c>
      <c r="E33" s="476"/>
      <c r="F33" s="476"/>
      <c r="G33" s="478"/>
      <c r="H33" s="476"/>
      <c r="I33" s="478"/>
      <c r="J33" s="476"/>
      <c r="K33" s="489"/>
      <c r="L33" s="476"/>
      <c r="M33" s="524"/>
      <c r="N33" s="458"/>
      <c r="R33" s="141"/>
      <c r="S33" s="141"/>
      <c r="T33" s="141"/>
    </row>
    <row r="34" spans="1:22" ht="52" x14ac:dyDescent="0.6">
      <c r="A34" s="470"/>
      <c r="B34" s="473"/>
      <c r="C34" s="148" t="s">
        <v>286</v>
      </c>
      <c r="D34" s="145" t="s">
        <v>189</v>
      </c>
      <c r="E34" s="476"/>
      <c r="F34" s="476"/>
      <c r="G34" s="478"/>
      <c r="H34" s="476"/>
      <c r="I34" s="478"/>
      <c r="J34" s="476"/>
      <c r="K34" s="489"/>
      <c r="L34" s="476"/>
      <c r="M34" s="524"/>
      <c r="N34" s="458"/>
      <c r="R34" s="141"/>
      <c r="S34" s="141"/>
      <c r="T34" s="141"/>
    </row>
    <row r="35" spans="1:22" ht="52.5" thickBot="1" x14ac:dyDescent="0.65">
      <c r="A35" s="471"/>
      <c r="B35" s="473"/>
      <c r="C35" s="156" t="s">
        <v>287</v>
      </c>
      <c r="D35" s="146" t="s">
        <v>189</v>
      </c>
      <c r="E35" s="428"/>
      <c r="F35" s="428"/>
      <c r="G35" s="479"/>
      <c r="H35" s="428"/>
      <c r="I35" s="479"/>
      <c r="J35" s="428"/>
      <c r="K35" s="500"/>
      <c r="L35" s="428"/>
      <c r="M35" s="524"/>
      <c r="N35" s="653"/>
      <c r="R35" s="141"/>
      <c r="S35" s="141"/>
      <c r="T35" s="141"/>
    </row>
    <row r="36" spans="1:22" ht="52" x14ac:dyDescent="0.6">
      <c r="A36" s="469" t="s">
        <v>288</v>
      </c>
      <c r="B36" s="472" t="s">
        <v>105</v>
      </c>
      <c r="C36" s="144" t="s">
        <v>289</v>
      </c>
      <c r="D36" s="144" t="s">
        <v>185</v>
      </c>
      <c r="E36" s="475" t="s">
        <v>88</v>
      </c>
      <c r="F36" s="475" t="s">
        <v>88</v>
      </c>
      <c r="G36" s="477" t="s">
        <v>88</v>
      </c>
      <c r="H36" s="475" t="s">
        <v>88</v>
      </c>
      <c r="I36" s="477" t="s">
        <v>88</v>
      </c>
      <c r="J36" s="475" t="s">
        <v>121</v>
      </c>
      <c r="K36" s="499" t="s">
        <v>572</v>
      </c>
      <c r="L36" s="475" t="s">
        <v>189</v>
      </c>
      <c r="M36" s="657" t="s">
        <v>573</v>
      </c>
      <c r="N36" s="454"/>
      <c r="R36" s="141" t="str">
        <f>IF(OR(J36='Drop downs'!$G$7,J36='Drop downs'!$G$5), B36&amp;": "&amp;K36&amp;CHAR(10),"")</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S36" s="141" t="str">
        <f>IF(J36='Drop downs'!$G$2,B36&amp;": "&amp;K36&amp;""," ")</f>
        <v xml:space="preserve"> </v>
      </c>
      <c r="T36" s="141" t="str">
        <f>IF(Strategic_Policy_04!E36='Drop downs'!$B$6,Strategic_Policy_04!B36&amp;": "&amp;Strategic_Policy_04!K36&amp;"","")</f>
        <v/>
      </c>
      <c r="U36" s="126" t="str">
        <f t="shared" si="0"/>
        <v xml:space="preserve">IIA5:The policy should expand on the benefits mixed use development schemes could bring to housing development.
</v>
      </c>
      <c r="V36" s="126" t="str">
        <f>IF(N36&gt;0,B36&amp;":"&amp;N36&amp;"
","")</f>
        <v/>
      </c>
    </row>
    <row r="37" spans="1:22" ht="52" x14ac:dyDescent="0.6">
      <c r="A37" s="470"/>
      <c r="B37" s="473"/>
      <c r="C37" s="145" t="s">
        <v>290</v>
      </c>
      <c r="D37" s="145" t="s">
        <v>189</v>
      </c>
      <c r="E37" s="476"/>
      <c r="F37" s="476"/>
      <c r="G37" s="478"/>
      <c r="H37" s="476"/>
      <c r="I37" s="478"/>
      <c r="J37" s="476"/>
      <c r="K37" s="489"/>
      <c r="L37" s="476"/>
      <c r="M37" s="658"/>
      <c r="N37" s="455"/>
      <c r="R37" s="141"/>
      <c r="S37" s="141"/>
      <c r="T37" s="141"/>
    </row>
    <row r="38" spans="1:22" ht="52" x14ac:dyDescent="0.6">
      <c r="A38" s="470"/>
      <c r="B38" s="473"/>
      <c r="C38" s="145" t="s">
        <v>291</v>
      </c>
      <c r="D38" s="145" t="s">
        <v>189</v>
      </c>
      <c r="E38" s="476"/>
      <c r="F38" s="476"/>
      <c r="G38" s="478"/>
      <c r="H38" s="476"/>
      <c r="I38" s="478"/>
      <c r="J38" s="476"/>
      <c r="K38" s="489"/>
      <c r="L38" s="476"/>
      <c r="M38" s="658"/>
      <c r="N38" s="455"/>
      <c r="R38" s="141"/>
      <c r="S38" s="141"/>
      <c r="T38" s="141"/>
    </row>
    <row r="39" spans="1:22" ht="78" x14ac:dyDescent="0.6">
      <c r="A39" s="470"/>
      <c r="B39" s="473"/>
      <c r="C39" s="145" t="s">
        <v>292</v>
      </c>
      <c r="D39" s="145" t="s">
        <v>189</v>
      </c>
      <c r="E39" s="476"/>
      <c r="F39" s="476"/>
      <c r="G39" s="478"/>
      <c r="H39" s="476"/>
      <c r="I39" s="478"/>
      <c r="J39" s="476"/>
      <c r="K39" s="489"/>
      <c r="L39" s="476"/>
      <c r="M39" s="658"/>
      <c r="N39" s="455"/>
      <c r="R39" s="141"/>
      <c r="S39" s="141"/>
      <c r="T39" s="141"/>
    </row>
    <row r="40" spans="1:22" ht="104" x14ac:dyDescent="0.6">
      <c r="A40" s="470"/>
      <c r="B40" s="473"/>
      <c r="C40" s="145" t="s">
        <v>293</v>
      </c>
      <c r="D40" s="145" t="s">
        <v>189</v>
      </c>
      <c r="E40" s="476"/>
      <c r="F40" s="476"/>
      <c r="G40" s="478"/>
      <c r="H40" s="476"/>
      <c r="I40" s="478"/>
      <c r="J40" s="476"/>
      <c r="K40" s="489"/>
      <c r="L40" s="476"/>
      <c r="M40" s="658"/>
      <c r="N40" s="455"/>
      <c r="R40" s="141"/>
      <c r="S40" s="141"/>
      <c r="T40" s="141"/>
    </row>
    <row r="41" spans="1:22" ht="78.5" thickBot="1" x14ac:dyDescent="0.65">
      <c r="A41" s="517"/>
      <c r="B41" s="474"/>
      <c r="C41" s="151" t="s">
        <v>294</v>
      </c>
      <c r="D41" s="151" t="s">
        <v>189</v>
      </c>
      <c r="E41" s="483"/>
      <c r="F41" s="483"/>
      <c r="G41" s="519"/>
      <c r="H41" s="483"/>
      <c r="I41" s="519"/>
      <c r="J41" s="483"/>
      <c r="K41" s="490"/>
      <c r="L41" s="483"/>
      <c r="M41" s="678"/>
      <c r="N41" s="464"/>
      <c r="R41" s="141"/>
      <c r="S41" s="141"/>
      <c r="T41" s="141"/>
    </row>
    <row r="42" spans="1:22" ht="78" x14ac:dyDescent="0.6">
      <c r="A42" s="516" t="s">
        <v>295</v>
      </c>
      <c r="B42" s="473" t="s">
        <v>106</v>
      </c>
      <c r="C42" s="150" t="s">
        <v>296</v>
      </c>
      <c r="D42" s="150" t="s">
        <v>189</v>
      </c>
      <c r="E42" s="487" t="s">
        <v>88</v>
      </c>
      <c r="F42" s="487" t="s">
        <v>88</v>
      </c>
      <c r="G42" s="518" t="s">
        <v>88</v>
      </c>
      <c r="H42" s="487" t="s">
        <v>88</v>
      </c>
      <c r="I42" s="518" t="s">
        <v>88</v>
      </c>
      <c r="J42" s="487" t="s">
        <v>120</v>
      </c>
      <c r="K42" s="673" t="s">
        <v>367</v>
      </c>
      <c r="L42" s="487" t="s">
        <v>189</v>
      </c>
      <c r="M42" s="491"/>
      <c r="N42" s="463"/>
      <c r="R42" s="141" t="str">
        <f>IF(OR(J42='Drop downs'!$G$7,J42='Drop downs'!$G$5), B42&amp;": "&amp;K42&amp;CHAR(10),"")</f>
        <v/>
      </c>
      <c r="S42" s="141" t="str">
        <f>IF(J42='Drop downs'!$G$2,B42&amp;": "&amp;K42&amp;""," ")</f>
        <v xml:space="preserve"> </v>
      </c>
      <c r="T42" s="141" t="str">
        <f>IF(Strategic_Policy_04!E42='Drop downs'!$B$6,Strategic_Policy_04!B42&amp;": "&amp;Strategic_Policy_04!K42&amp;"","")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674"/>
      <c r="L43" s="476"/>
      <c r="M43" s="481"/>
      <c r="N43" s="455"/>
      <c r="R43" s="141"/>
      <c r="S43" s="141"/>
      <c r="T43" s="141"/>
    </row>
    <row r="44" spans="1:22" ht="52" x14ac:dyDescent="0.6">
      <c r="A44" s="470"/>
      <c r="B44" s="473"/>
      <c r="C44" s="145" t="s">
        <v>298</v>
      </c>
      <c r="D44" s="145" t="s">
        <v>189</v>
      </c>
      <c r="E44" s="476"/>
      <c r="F44" s="476"/>
      <c r="G44" s="478"/>
      <c r="H44" s="476"/>
      <c r="I44" s="478"/>
      <c r="J44" s="476"/>
      <c r="K44" s="674"/>
      <c r="L44" s="476"/>
      <c r="M44" s="481"/>
      <c r="N44" s="455"/>
      <c r="R44" s="141"/>
      <c r="S44" s="141"/>
      <c r="T44" s="141"/>
    </row>
    <row r="45" spans="1:22" ht="52" x14ac:dyDescent="0.6">
      <c r="A45" s="470"/>
      <c r="B45" s="473"/>
      <c r="C45" s="145" t="s">
        <v>299</v>
      </c>
      <c r="D45" s="145" t="s">
        <v>189</v>
      </c>
      <c r="E45" s="476"/>
      <c r="F45" s="476"/>
      <c r="G45" s="478"/>
      <c r="H45" s="476"/>
      <c r="I45" s="478"/>
      <c r="J45" s="476"/>
      <c r="K45" s="674"/>
      <c r="L45" s="476"/>
      <c r="M45" s="481"/>
      <c r="N45" s="455"/>
      <c r="R45" s="141"/>
      <c r="S45" s="141"/>
      <c r="T45" s="141"/>
    </row>
    <row r="46" spans="1:22" ht="78.5" thickBot="1" x14ac:dyDescent="0.65">
      <c r="A46" s="517"/>
      <c r="B46" s="474"/>
      <c r="C46" s="151" t="s">
        <v>300</v>
      </c>
      <c r="D46" s="145" t="s">
        <v>189</v>
      </c>
      <c r="E46" s="483"/>
      <c r="F46" s="483"/>
      <c r="G46" s="519"/>
      <c r="H46" s="483"/>
      <c r="I46" s="519"/>
      <c r="J46" s="483"/>
      <c r="K46" s="675"/>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18" t="s">
        <v>88</v>
      </c>
      <c r="J47" s="487" t="s">
        <v>120</v>
      </c>
      <c r="K47" s="673" t="s">
        <v>367</v>
      </c>
      <c r="L47" s="487" t="s">
        <v>189</v>
      </c>
      <c r="M47" s="491"/>
      <c r="N47" s="463"/>
      <c r="R47" s="141" t="str">
        <f>IF(OR(J47='Drop downs'!$G$7,J47='Drop downs'!$G$5), B47&amp;": "&amp;K47&amp;CHAR(10),"")</f>
        <v/>
      </c>
      <c r="S47" s="141" t="str">
        <f>IF(J47='Drop downs'!$G$2,B47&amp;": "&amp;K47&amp;""," ")</f>
        <v xml:space="preserve"> </v>
      </c>
      <c r="T47" s="141" t="str">
        <f>IF(Strategic_Policy_04!E47='Drop downs'!$B$6,Strategic_Policy_04!B47&amp;": "&amp;Strategic_Policy_04!K47&amp;"","")</f>
        <v/>
      </c>
      <c r="U47" s="126" t="str">
        <f t="shared" si="0"/>
        <v/>
      </c>
      <c r="V47" s="126" t="str">
        <f>IF(N47&gt;0,B47&amp;":"&amp;N47&amp;"
","")</f>
        <v/>
      </c>
    </row>
    <row r="48" spans="1:22" ht="117" customHeight="1" thickBot="1" x14ac:dyDescent="0.65">
      <c r="A48" s="471"/>
      <c r="B48" s="474"/>
      <c r="C48" s="146" t="s">
        <v>303</v>
      </c>
      <c r="D48" s="146" t="s">
        <v>189</v>
      </c>
      <c r="E48" s="483"/>
      <c r="F48" s="483"/>
      <c r="G48" s="519"/>
      <c r="H48" s="483"/>
      <c r="I48" s="519"/>
      <c r="J48" s="483"/>
      <c r="K48" s="675"/>
      <c r="L48" s="428"/>
      <c r="M48" s="482"/>
      <c r="N48" s="456"/>
      <c r="R48" s="141" t="str">
        <f>IF(OR(J48='Drop downs'!$G$7,J48='Drop downs'!$G$5), B48&amp;": "&amp;K48&amp;CHAR(10),"")</f>
        <v/>
      </c>
      <c r="S48" s="141" t="str">
        <f>IF(J48='Drop downs'!$G$2,B48&amp;": "&amp;K48&amp;""," ")</f>
        <v xml:space="preserve"> </v>
      </c>
      <c r="T48" s="141" t="str">
        <f>IF(Strategic_Policy_04!E48='Drop downs'!$B$6,Strategic_Policy_04!B48&amp;": "&amp;Strategic_Policy_04!K48&amp;"","")</f>
        <v xml:space="preserve">: </v>
      </c>
    </row>
    <row r="49" spans="1:22" ht="78" x14ac:dyDescent="0.6">
      <c r="A49" s="469" t="s">
        <v>304</v>
      </c>
      <c r="B49" s="472" t="s">
        <v>108</v>
      </c>
      <c r="C49" s="140" t="s">
        <v>305</v>
      </c>
      <c r="D49" s="140" t="s">
        <v>189</v>
      </c>
      <c r="E49" s="487" t="s">
        <v>88</v>
      </c>
      <c r="F49" s="487" t="s">
        <v>88</v>
      </c>
      <c r="G49" s="518" t="s">
        <v>88</v>
      </c>
      <c r="H49" s="487" t="s">
        <v>88</v>
      </c>
      <c r="I49" s="518" t="s">
        <v>88</v>
      </c>
      <c r="J49" s="487" t="s">
        <v>120</v>
      </c>
      <c r="K49" s="673" t="s">
        <v>367</v>
      </c>
      <c r="L49" s="475" t="s">
        <v>189</v>
      </c>
      <c r="M49" s="480"/>
      <c r="N49" s="454"/>
      <c r="R49" s="141" t="str">
        <f>IF(OR(J49='Drop downs'!$G$7,J49='Drop downs'!$G$5), B49&amp;": "&amp;K49&amp;CHAR(10),"")</f>
        <v/>
      </c>
      <c r="S49" s="141" t="str">
        <f>IF(J49='Drop downs'!$G$2,B49&amp;": "&amp;K49&amp;""," ")</f>
        <v xml:space="preserve"> </v>
      </c>
      <c r="T49" s="141" t="str">
        <f>IF(Strategic_Policy_04!E49='Drop downs'!$B$6,Strategic_Policy_04!B49&amp;": "&amp;Strategic_Policy_04!K49&amp;"","")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674"/>
      <c r="L50" s="476"/>
      <c r="M50" s="481"/>
      <c r="N50" s="455"/>
      <c r="R50" s="141"/>
      <c r="S50" s="141"/>
      <c r="T50" s="141"/>
    </row>
    <row r="51" spans="1:22" x14ac:dyDescent="0.6">
      <c r="A51" s="470"/>
      <c r="B51" s="473"/>
      <c r="C51" s="152" t="s">
        <v>307</v>
      </c>
      <c r="D51" s="142" t="s">
        <v>189</v>
      </c>
      <c r="E51" s="476"/>
      <c r="F51" s="476"/>
      <c r="G51" s="478"/>
      <c r="H51" s="476"/>
      <c r="I51" s="478"/>
      <c r="J51" s="476"/>
      <c r="K51" s="674"/>
      <c r="L51" s="476"/>
      <c r="M51" s="481"/>
      <c r="N51" s="455"/>
      <c r="R51" s="141"/>
      <c r="S51" s="141"/>
      <c r="T51" s="141"/>
    </row>
    <row r="52" spans="1:22" x14ac:dyDescent="0.6">
      <c r="A52" s="470"/>
      <c r="B52" s="473"/>
      <c r="C52" s="142" t="s">
        <v>308</v>
      </c>
      <c r="D52" s="142" t="s">
        <v>189</v>
      </c>
      <c r="E52" s="476"/>
      <c r="F52" s="476"/>
      <c r="G52" s="478"/>
      <c r="H52" s="476"/>
      <c r="I52" s="478"/>
      <c r="J52" s="476"/>
      <c r="K52" s="674"/>
      <c r="L52" s="476"/>
      <c r="M52" s="481"/>
      <c r="N52" s="455"/>
      <c r="R52" s="141"/>
      <c r="S52" s="141"/>
      <c r="T52" s="141"/>
    </row>
    <row r="53" spans="1:22" ht="26.5" thickBot="1" x14ac:dyDescent="0.65">
      <c r="A53" s="471"/>
      <c r="B53" s="474"/>
      <c r="C53" s="143" t="s">
        <v>309</v>
      </c>
      <c r="D53" s="142" t="s">
        <v>189</v>
      </c>
      <c r="E53" s="428"/>
      <c r="F53" s="428"/>
      <c r="G53" s="479"/>
      <c r="H53" s="428"/>
      <c r="I53" s="479"/>
      <c r="J53" s="428"/>
      <c r="K53" s="681"/>
      <c r="L53" s="428"/>
      <c r="M53" s="482"/>
      <c r="N53" s="456"/>
      <c r="R53" s="141"/>
      <c r="S53" s="141"/>
      <c r="T53" s="141"/>
    </row>
    <row r="54" spans="1:22" ht="52.5" thickBot="1" x14ac:dyDescent="0.65">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IF(Strategic_Policy_04!E54='Drop downs'!$B$6,Strategic_Policy_04!B54&amp;": "&amp;Strategic_Policy_04!K54&amp;"","")</f>
        <v/>
      </c>
      <c r="U54" s="126" t="str">
        <f t="shared" si="0"/>
        <v/>
      </c>
      <c r="V54" s="126" t="str">
        <f>IF(N54&gt;0,B54&amp;":"&amp;N54&amp;"
","")</f>
        <v/>
      </c>
    </row>
    <row r="55" spans="1:22" ht="52.5" thickBot="1" x14ac:dyDescent="0.65">
      <c r="A55" s="470"/>
      <c r="B55" s="473"/>
      <c r="C55" s="154" t="s">
        <v>312</v>
      </c>
      <c r="D55" s="140" t="s">
        <v>189</v>
      </c>
      <c r="E55" s="476"/>
      <c r="F55" s="476"/>
      <c r="G55" s="478"/>
      <c r="H55" s="476"/>
      <c r="I55" s="478"/>
      <c r="J55" s="476"/>
      <c r="K55" s="489"/>
      <c r="L55" s="476"/>
      <c r="M55" s="481"/>
      <c r="N55" s="455"/>
      <c r="R55" s="141"/>
      <c r="S55" s="141"/>
      <c r="T55" s="141"/>
    </row>
    <row r="56" spans="1:22" ht="96" customHeight="1" thickBot="1" x14ac:dyDescent="0.65">
      <c r="A56" s="471"/>
      <c r="B56" s="474"/>
      <c r="C56" s="155" t="s">
        <v>313</v>
      </c>
      <c r="D56" s="140"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IF(Strategic_Policy_04!E57='Drop downs'!$B$6,Strategic_Policy_04!B57&amp;": "&amp;Strategic_Policy_04!K57&amp;"","")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ht="5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517"/>
      <c r="B64" s="474"/>
      <c r="C64" s="165" t="s">
        <v>322</v>
      </c>
      <c r="D64" s="165" t="s">
        <v>189</v>
      </c>
      <c r="E64" s="483"/>
      <c r="F64" s="483"/>
      <c r="G64" s="519"/>
      <c r="H64" s="483"/>
      <c r="I64" s="519"/>
      <c r="J64" s="483"/>
      <c r="K64" s="490"/>
      <c r="L64" s="483"/>
      <c r="M64" s="492"/>
      <c r="N64" s="464"/>
      <c r="R64" s="141"/>
      <c r="S64" s="141"/>
      <c r="T64" s="141"/>
    </row>
    <row r="65" spans="1:22" ht="52" x14ac:dyDescent="0.6">
      <c r="A65" s="516" t="s">
        <v>843</v>
      </c>
      <c r="B65" s="472" t="s">
        <v>111</v>
      </c>
      <c r="C65" s="158" t="s">
        <v>845</v>
      </c>
      <c r="D65" s="164" t="s">
        <v>189</v>
      </c>
      <c r="E65" s="487" t="s">
        <v>88</v>
      </c>
      <c r="F65" s="487" t="s">
        <v>88</v>
      </c>
      <c r="G65" s="518" t="s">
        <v>88</v>
      </c>
      <c r="H65" s="487" t="s">
        <v>88</v>
      </c>
      <c r="I65" s="518" t="s">
        <v>88</v>
      </c>
      <c r="J65" s="487" t="s">
        <v>120</v>
      </c>
      <c r="K65" s="488" t="s">
        <v>367</v>
      </c>
      <c r="L65" s="487" t="s">
        <v>189</v>
      </c>
      <c r="M65" s="491"/>
      <c r="N65" s="463"/>
      <c r="R65" s="141" t="str">
        <f>IF(OR(J65='Drop downs'!$G$7,J65='Drop downs'!$G$5), B65&amp;": "&amp;K65&amp;CHAR(10),"")</f>
        <v/>
      </c>
      <c r="S65" s="141" t="str">
        <f>IF(J65='Drop downs'!$G$2,B65&amp;": "&amp;K65&amp;""," ")</f>
        <v xml:space="preserve"> </v>
      </c>
      <c r="T65" s="141" t="str">
        <f>IF(Strategic_Policy_04!E65='Drop downs'!$B$6,Strategic_Policy_04!B65&amp;": "&amp;Strategic_Policy_04!K65&amp;"","")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104"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2" t="s">
        <v>189</v>
      </c>
      <c r="E71" s="483"/>
      <c r="F71" s="483"/>
      <c r="G71" s="519"/>
      <c r="H71" s="483"/>
      <c r="I71" s="519"/>
      <c r="J71" s="483"/>
      <c r="K71" s="490"/>
      <c r="L71" s="428"/>
      <c r="M71" s="482"/>
      <c r="N71" s="456"/>
      <c r="R71" s="141"/>
      <c r="S71" s="141"/>
      <c r="T71" s="141"/>
    </row>
    <row r="72" spans="1:22" ht="52" x14ac:dyDescent="0.6">
      <c r="A72" s="469" t="s">
        <v>331</v>
      </c>
      <c r="B72" s="472" t="s">
        <v>112</v>
      </c>
      <c r="C72" s="147" t="s">
        <v>332</v>
      </c>
      <c r="D72" s="140" t="s">
        <v>189</v>
      </c>
      <c r="E72" s="487" t="s">
        <v>88</v>
      </c>
      <c r="F72" s="487" t="s">
        <v>88</v>
      </c>
      <c r="G72" s="518" t="s">
        <v>88</v>
      </c>
      <c r="H72" s="487" t="s">
        <v>88</v>
      </c>
      <c r="I72" s="518" t="s">
        <v>88</v>
      </c>
      <c r="J72" s="487" t="s">
        <v>120</v>
      </c>
      <c r="K72" s="684" t="s">
        <v>367</v>
      </c>
      <c r="L72" s="475" t="s">
        <v>189</v>
      </c>
      <c r="M72" s="480"/>
      <c r="N72" s="454"/>
      <c r="R72" s="141" t="str">
        <f>IF(OR(J72='Drop downs'!$G$7,J72='Drop downs'!$G$5), B72&amp;": "&amp;K72&amp;CHAR(10),"")</f>
        <v/>
      </c>
      <c r="S72" s="141" t="str">
        <f>IF(J72='Drop downs'!$G$2,B72&amp;": "&amp;K72&amp;""," ")</f>
        <v xml:space="preserve"> </v>
      </c>
      <c r="T72" s="141" t="str">
        <f>IF(Strategic_Policy_04!E72='Drop downs'!$B$6,Strategic_Policy_04!B72&amp;": "&amp;Strategic_Policy_04!K72&amp;"","")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685"/>
      <c r="L73" s="476"/>
      <c r="M73" s="481"/>
      <c r="N73" s="455"/>
      <c r="R73" s="141"/>
      <c r="S73" s="141"/>
      <c r="T73" s="141"/>
    </row>
    <row r="74" spans="1:22" ht="52" x14ac:dyDescent="0.6">
      <c r="A74" s="470"/>
      <c r="B74" s="473"/>
      <c r="C74" s="148" t="s">
        <v>334</v>
      </c>
      <c r="D74" s="142" t="s">
        <v>189</v>
      </c>
      <c r="E74" s="476"/>
      <c r="F74" s="476"/>
      <c r="G74" s="478"/>
      <c r="H74" s="476"/>
      <c r="I74" s="478"/>
      <c r="J74" s="476"/>
      <c r="K74" s="685"/>
      <c r="L74" s="476"/>
      <c r="M74" s="481"/>
      <c r="N74" s="455"/>
      <c r="R74" s="141"/>
      <c r="S74" s="141"/>
      <c r="T74" s="141"/>
    </row>
    <row r="75" spans="1:22" x14ac:dyDescent="0.6">
      <c r="A75" s="470"/>
      <c r="B75" s="473"/>
      <c r="C75" s="148" t="s">
        <v>335</v>
      </c>
      <c r="D75" s="142" t="s">
        <v>189</v>
      </c>
      <c r="E75" s="476"/>
      <c r="F75" s="476"/>
      <c r="G75" s="478"/>
      <c r="H75" s="476"/>
      <c r="I75" s="478"/>
      <c r="J75" s="476"/>
      <c r="K75" s="685"/>
      <c r="L75" s="476"/>
      <c r="M75" s="481"/>
      <c r="N75" s="455"/>
      <c r="R75" s="141"/>
      <c r="S75" s="141"/>
      <c r="T75" s="141"/>
    </row>
    <row r="76" spans="1:22" ht="26.5" thickBot="1" x14ac:dyDescent="0.65">
      <c r="A76" s="517"/>
      <c r="B76" s="474"/>
      <c r="C76" s="157" t="s">
        <v>336</v>
      </c>
      <c r="D76" s="142" t="s">
        <v>189</v>
      </c>
      <c r="E76" s="483"/>
      <c r="F76" s="483"/>
      <c r="G76" s="519"/>
      <c r="H76" s="483"/>
      <c r="I76" s="519"/>
      <c r="J76" s="483"/>
      <c r="K76" s="686"/>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18" t="s">
        <v>88</v>
      </c>
      <c r="J77" s="487" t="s">
        <v>120</v>
      </c>
      <c r="K77" s="673" t="s">
        <v>367</v>
      </c>
      <c r="L77" s="487" t="s">
        <v>189</v>
      </c>
      <c r="M77" s="491"/>
      <c r="N77" s="463"/>
      <c r="R77" s="141" t="str">
        <f>IF(OR(J77='Drop downs'!$G$7,J77='Drop downs'!$G$5), B77&amp;": "&amp;K77&amp;CHAR(10),"")</f>
        <v/>
      </c>
      <c r="S77" s="141" t="str">
        <f>IF(J77='Drop downs'!$G$2,B77&amp;": "&amp;K77&amp;""," ")</f>
        <v xml:space="preserve"> </v>
      </c>
      <c r="T77" s="141" t="str">
        <f>IF(Strategic_Policy_04!E77='Drop downs'!$B$6,Strategic_Policy_04!B77&amp;": "&amp;Strategic_Policy_04!K77&amp;"","")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674"/>
      <c r="L78" s="476"/>
      <c r="M78" s="481"/>
      <c r="N78" s="455"/>
      <c r="R78" s="141"/>
      <c r="S78" s="141"/>
      <c r="T78" s="141"/>
    </row>
    <row r="79" spans="1:22" x14ac:dyDescent="0.6">
      <c r="A79" s="527"/>
      <c r="B79" s="473"/>
      <c r="C79" s="148" t="s">
        <v>340</v>
      </c>
      <c r="D79" s="145" t="s">
        <v>189</v>
      </c>
      <c r="E79" s="476"/>
      <c r="F79" s="476"/>
      <c r="G79" s="478"/>
      <c r="H79" s="476"/>
      <c r="I79" s="478"/>
      <c r="J79" s="476"/>
      <c r="K79" s="674"/>
      <c r="L79" s="476"/>
      <c r="M79" s="481"/>
      <c r="N79" s="455"/>
      <c r="R79" s="141"/>
      <c r="S79" s="141"/>
      <c r="T79" s="141"/>
    </row>
    <row r="80" spans="1:22" x14ac:dyDescent="0.6">
      <c r="A80" s="527"/>
      <c r="B80" s="473"/>
      <c r="C80" s="159" t="s">
        <v>341</v>
      </c>
      <c r="D80" s="145" t="s">
        <v>189</v>
      </c>
      <c r="E80" s="476"/>
      <c r="F80" s="476"/>
      <c r="G80" s="478"/>
      <c r="H80" s="476"/>
      <c r="I80" s="478"/>
      <c r="J80" s="476"/>
      <c r="K80" s="674"/>
      <c r="L80" s="476"/>
      <c r="M80" s="481"/>
      <c r="N80" s="455"/>
      <c r="R80" s="141"/>
      <c r="S80" s="141"/>
      <c r="T80" s="141"/>
    </row>
    <row r="81" spans="1:22" ht="78" x14ac:dyDescent="0.6">
      <c r="A81" s="527"/>
      <c r="B81" s="473"/>
      <c r="C81" s="159" t="s">
        <v>342</v>
      </c>
      <c r="D81" s="145" t="s">
        <v>189</v>
      </c>
      <c r="E81" s="476"/>
      <c r="F81" s="476"/>
      <c r="G81" s="478"/>
      <c r="H81" s="476"/>
      <c r="I81" s="478"/>
      <c r="J81" s="476"/>
      <c r="K81" s="674"/>
      <c r="L81" s="476"/>
      <c r="M81" s="481"/>
      <c r="N81" s="455"/>
      <c r="R81" s="141"/>
      <c r="S81" s="141"/>
      <c r="T81" s="141"/>
    </row>
    <row r="82" spans="1:22" ht="78" x14ac:dyDescent="0.6">
      <c r="A82" s="527"/>
      <c r="B82" s="473"/>
      <c r="C82" s="159" t="s">
        <v>343</v>
      </c>
      <c r="D82" s="145" t="s">
        <v>189</v>
      </c>
      <c r="E82" s="476"/>
      <c r="F82" s="476"/>
      <c r="G82" s="478"/>
      <c r="H82" s="476"/>
      <c r="I82" s="478"/>
      <c r="J82" s="476"/>
      <c r="K82" s="674"/>
      <c r="L82" s="476"/>
      <c r="M82" s="481"/>
      <c r="N82" s="455"/>
      <c r="R82" s="141"/>
      <c r="S82" s="141"/>
      <c r="T82" s="141"/>
    </row>
    <row r="83" spans="1:22" ht="52.5" thickBot="1" x14ac:dyDescent="0.65">
      <c r="A83" s="528"/>
      <c r="B83" s="474"/>
      <c r="C83" s="160" t="s">
        <v>344</v>
      </c>
      <c r="D83" s="145" t="s">
        <v>189</v>
      </c>
      <c r="E83" s="483"/>
      <c r="F83" s="483"/>
      <c r="G83" s="519"/>
      <c r="H83" s="483"/>
      <c r="I83" s="519"/>
      <c r="J83" s="483"/>
      <c r="K83" s="675"/>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18" t="s">
        <v>88</v>
      </c>
      <c r="J84" s="487" t="s">
        <v>120</v>
      </c>
      <c r="K84" s="673" t="s">
        <v>367</v>
      </c>
      <c r="L84" s="487" t="s">
        <v>189</v>
      </c>
      <c r="M84" s="491"/>
      <c r="N84" s="463"/>
      <c r="R84" s="141" t="str">
        <f>IF(OR(J84='Drop downs'!$G$7,J84='Drop downs'!$G$5), B84&amp;": "&amp;K84&amp;CHAR(10),"")</f>
        <v/>
      </c>
      <c r="S84" s="141" t="str">
        <f>IF(J84='Drop downs'!$G$2,B84&amp;": "&amp;K84&amp;""," ")</f>
        <v xml:space="preserve"> </v>
      </c>
      <c r="T84" s="141" t="str">
        <f>IF(Strategic_Policy_04!E84='Drop downs'!$B$6,Strategic_Policy_04!B84&amp;": "&amp;Strategic_Policy_04!K84&amp;"","")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674"/>
      <c r="L85" s="476"/>
      <c r="M85" s="481"/>
      <c r="N85" s="455"/>
      <c r="R85" s="141"/>
      <c r="S85" s="141"/>
      <c r="T85" s="141"/>
    </row>
    <row r="86" spans="1:22" ht="52" x14ac:dyDescent="0.6">
      <c r="A86" s="527"/>
      <c r="B86" s="473"/>
      <c r="C86" s="159" t="s">
        <v>348</v>
      </c>
      <c r="D86" s="145" t="s">
        <v>189</v>
      </c>
      <c r="E86" s="476"/>
      <c r="F86" s="476"/>
      <c r="G86" s="478"/>
      <c r="H86" s="476"/>
      <c r="I86" s="478"/>
      <c r="J86" s="476"/>
      <c r="K86" s="674"/>
      <c r="L86" s="476"/>
      <c r="M86" s="481"/>
      <c r="N86" s="455"/>
      <c r="R86" s="141"/>
      <c r="S86" s="141"/>
      <c r="T86" s="141"/>
    </row>
    <row r="87" spans="1:22" ht="26.5" thickBot="1" x14ac:dyDescent="0.65">
      <c r="A87" s="528"/>
      <c r="B87" s="474"/>
      <c r="C87" s="157" t="s">
        <v>349</v>
      </c>
      <c r="D87" s="145" t="s">
        <v>189</v>
      </c>
      <c r="E87" s="483"/>
      <c r="F87" s="483"/>
      <c r="G87" s="519"/>
      <c r="H87" s="483"/>
      <c r="I87" s="519"/>
      <c r="J87" s="483"/>
      <c r="K87" s="675"/>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ht="54" customHeight="1" x14ac:dyDescent="0.6">
      <c r="A90" s="560" t="str">
        <f>R8&amp;R18&amp;R20&amp;R28&amp;R36&amp;R42&amp;R47&amp;R48&amp;R49&amp;R54&amp;R57&amp;R65&amp;R72&amp;R77&amp;R84&amp;R87</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B90" s="561"/>
      <c r="C90" s="561"/>
      <c r="D90" s="561"/>
      <c r="E90" s="561"/>
      <c r="F90" s="561"/>
      <c r="G90" s="561"/>
      <c r="H90" s="561"/>
      <c r="I90" s="561"/>
      <c r="J90" s="561"/>
      <c r="K90" s="561"/>
      <c r="L90" s="561"/>
      <c r="M90" s="561"/>
      <c r="N90" s="562"/>
    </row>
    <row r="91" spans="1:22" x14ac:dyDescent="0.6">
      <c r="A91" s="448" t="s">
        <v>50</v>
      </c>
      <c r="B91" s="450"/>
      <c r="C91" s="450"/>
      <c r="D91" s="450"/>
      <c r="E91" s="450"/>
      <c r="F91" s="450"/>
      <c r="G91" s="450"/>
      <c r="H91" s="450"/>
      <c r="I91" s="450"/>
      <c r="J91" s="450"/>
      <c r="K91" s="450"/>
      <c r="L91" s="450"/>
      <c r="M91" s="450"/>
      <c r="N91" s="451"/>
    </row>
    <row r="92" spans="1:22" ht="230.25" customHeight="1" x14ac:dyDescent="0.6">
      <c r="A92" s="560" t="str">
        <f>S8&amp;S18&amp;S20&amp;S28&amp;S36&amp;S42&amp;S47&amp;S48&amp;S49&amp;S54&amp;S57&amp;S65&amp;S72&amp;S77&amp;S84&amp;S87</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General industry, storage, distribution or other industrial uses will be prioritised into Strategic Industrial Land (SIL) and Locally Significant Industrial Sites (LSIS) whereas light industrial, research and development and creative industries  should be located in appropriate locations outside of SIL and LSIS premises. Existing industrial spaces should be protected. Therefore, a potential significant positive effect is recorded. 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37" customHeight="1" thickBot="1" x14ac:dyDescent="0.65">
      <c r="A96" s="557" t="str">
        <f>U8&amp;U18&amp;U20&amp;U28&amp;U36&amp;U42&amp;U47&amp;U49&amp;U54&amp;U57&amp;U65&amp;U72&amp;U77&amp;U84</f>
        <v xml:space="preserve">IIA5:The policy should expand on the benefits mixed use development schemes could bring to housing development.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62.5" customHeight="1" thickBot="1" x14ac:dyDescent="0.65">
      <c r="A98" s="557" t="str">
        <f>V8&amp;V18&amp;V20&amp;V28&amp;V36&amp;V42&amp;V47&amp;V49&amp;V54&amp;V57&amp;V65&amp;V72&amp;V77&amp;V84</f>
        <v xml:space="preserve">IIA3:Consideration should be given to providing additional facilities and services outside of the main town centres to ensure that all residents benefit from new and improved services. 
IIA4:Consideration should be given to providing additional leisure, entertainment and cultural facilities outside of the main town centres to ensure that all residents benefit from new and improved services. 
</v>
      </c>
      <c r="B98" s="558"/>
      <c r="C98" s="558"/>
      <c r="D98" s="558"/>
      <c r="E98" s="558"/>
      <c r="F98" s="558"/>
      <c r="G98" s="558"/>
      <c r="H98" s="558"/>
      <c r="I98" s="558"/>
      <c r="J98" s="558"/>
      <c r="K98" s="558"/>
      <c r="L98" s="558"/>
      <c r="M98" s="558"/>
      <c r="N98" s="559"/>
    </row>
  </sheetData>
  <sheetProtection algorithmName="SHA-512" hashValue="4Naq4lPyUejfWBMi3dUpn2CoctQmmRiOUN+aCqpj2NWQbCZtrl74sXopfwRQi3izkXPpyCRNLl2ZtiWagAXepA==" saltValue="Np1zuC3fSe3+KtFG22ZQf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462" priority="32">
      <formula>$D50="No"</formula>
    </cfRule>
  </conditionalFormatting>
  <conditionalFormatting sqref="C8:D87">
    <cfRule type="expression" dxfId="1461" priority="31">
      <formula>$D8="No"</formula>
    </cfRule>
  </conditionalFormatting>
  <conditionalFormatting sqref="J8 J18 J28 J57">
    <cfRule type="cellIs" dxfId="1460" priority="69" operator="equal">
      <formula>"Significant Positive"</formula>
    </cfRule>
    <cfRule type="cellIs" dxfId="1459" priority="68" operator="equal">
      <formula>"Minor Positive"</formula>
    </cfRule>
    <cfRule type="cellIs" dxfId="1458" priority="67" operator="equal">
      <formula>"Neutral"</formula>
    </cfRule>
    <cfRule type="cellIs" dxfId="1457" priority="66" operator="equal">
      <formula>"Uncertain"</formula>
    </cfRule>
    <cfRule type="cellIs" dxfId="1456" priority="65" operator="equal">
      <formula>"Minor Negative"</formula>
    </cfRule>
    <cfRule type="cellIs" dxfId="1455" priority="64" operator="equal">
      <formula>"Significant Negative"</formula>
    </cfRule>
  </conditionalFormatting>
  <conditionalFormatting sqref="J20">
    <cfRule type="cellIs" dxfId="1454" priority="54" operator="equal">
      <formula>"Uncertain"</formula>
    </cfRule>
    <cfRule type="cellIs" dxfId="1453" priority="53" operator="equal">
      <formula>"Minor Negative"</formula>
    </cfRule>
    <cfRule type="cellIs" dxfId="1452" priority="52" operator="equal">
      <formula>"Significant Negative"</formula>
    </cfRule>
    <cfRule type="cellIs" dxfId="1451" priority="57" operator="equal">
      <formula>"Significant Positive"</formula>
    </cfRule>
    <cfRule type="cellIs" dxfId="1450" priority="56" operator="equal">
      <formula>"Minor Positive"</formula>
    </cfRule>
    <cfRule type="cellIs" dxfId="1449" priority="55" operator="equal">
      <formula>"Neutral"</formula>
    </cfRule>
  </conditionalFormatting>
  <conditionalFormatting sqref="J36">
    <cfRule type="cellIs" dxfId="1448" priority="7" operator="equal">
      <formula>"Significant Negative"</formula>
    </cfRule>
    <cfRule type="cellIs" dxfId="1447" priority="8" operator="equal">
      <formula>"Minor Negative"</formula>
    </cfRule>
    <cfRule type="cellIs" dxfId="1446" priority="9" operator="equal">
      <formula>"Uncertain"</formula>
    </cfRule>
    <cfRule type="cellIs" dxfId="1445" priority="10" operator="equal">
      <formula>"Neutral"</formula>
    </cfRule>
    <cfRule type="cellIs" dxfId="1444" priority="11" operator="equal">
      <formula>"Minor Positive"</formula>
    </cfRule>
    <cfRule type="cellIs" dxfId="1443" priority="12" operator="equal">
      <formula>"Significant Positive"</formula>
    </cfRule>
  </conditionalFormatting>
  <conditionalFormatting sqref="J42">
    <cfRule type="cellIs" dxfId="1442" priority="2" operator="equal">
      <formula>"Minor Negative"</formula>
    </cfRule>
    <cfRule type="cellIs" dxfId="1441" priority="3" operator="equal">
      <formula>"Uncertain"</formula>
    </cfRule>
    <cfRule type="cellIs" dxfId="1440" priority="4" operator="equal">
      <formula>"Neutral"</formula>
    </cfRule>
    <cfRule type="cellIs" dxfId="1439" priority="5" operator="equal">
      <formula>"Minor Positive"</formula>
    </cfRule>
    <cfRule type="cellIs" dxfId="1438" priority="6" operator="equal">
      <formula>"Significant Positive"</formula>
    </cfRule>
    <cfRule type="cellIs" dxfId="1437" priority="1" operator="equal">
      <formula>"Significant Negative"</formula>
    </cfRule>
  </conditionalFormatting>
  <conditionalFormatting sqref="J47">
    <cfRule type="cellIs" dxfId="1436" priority="18" operator="equal">
      <formula>"Significant Positive"</formula>
    </cfRule>
    <cfRule type="cellIs" dxfId="1435" priority="17" operator="equal">
      <formula>"Minor Positive"</formula>
    </cfRule>
    <cfRule type="cellIs" dxfId="1434" priority="16" operator="equal">
      <formula>"Neutral"</formula>
    </cfRule>
    <cfRule type="cellIs" dxfId="1433" priority="15" operator="equal">
      <formula>"Uncertain"</formula>
    </cfRule>
    <cfRule type="cellIs" dxfId="1432" priority="14" operator="equal">
      <formula>"Minor Negative"</formula>
    </cfRule>
    <cfRule type="cellIs" dxfId="1431" priority="13" operator="equal">
      <formula>"Significant Negative"</formula>
    </cfRule>
  </conditionalFormatting>
  <conditionalFormatting sqref="J49">
    <cfRule type="cellIs" dxfId="1430" priority="24" operator="equal">
      <formula>"Significant Positive"</formula>
    </cfRule>
    <cfRule type="cellIs" dxfId="1429" priority="23" operator="equal">
      <formula>"Minor Positive"</formula>
    </cfRule>
    <cfRule type="cellIs" dxfId="1428" priority="22" operator="equal">
      <formula>"Neutral"</formula>
    </cfRule>
    <cfRule type="cellIs" dxfId="1427" priority="21" operator="equal">
      <formula>"Uncertain"</formula>
    </cfRule>
    <cfRule type="cellIs" dxfId="1426" priority="19" operator="equal">
      <formula>"Significant Negative"</formula>
    </cfRule>
    <cfRule type="cellIs" dxfId="1425" priority="20" operator="equal">
      <formula>"Minor Negative"</formula>
    </cfRule>
  </conditionalFormatting>
  <conditionalFormatting sqref="J54">
    <cfRule type="cellIs" dxfId="1424" priority="34" operator="equal">
      <formula>"Significant Negative"</formula>
    </cfRule>
    <cfRule type="cellIs" dxfId="1423" priority="35" operator="equal">
      <formula>"Minor Negative"</formula>
    </cfRule>
    <cfRule type="cellIs" dxfId="1422" priority="36" operator="equal">
      <formula>"Uncertain"</formula>
    </cfRule>
    <cfRule type="cellIs" dxfId="1421" priority="37" operator="equal">
      <formula>"Neutral"</formula>
    </cfRule>
    <cfRule type="cellIs" dxfId="1420" priority="38" operator="equal">
      <formula>"Minor Positive"</formula>
    </cfRule>
    <cfRule type="cellIs" dxfId="1419" priority="39" operator="equal">
      <formula>"Significant Positive"</formula>
    </cfRule>
  </conditionalFormatting>
  <conditionalFormatting sqref="J65 J72 J77 J84">
    <cfRule type="cellIs" dxfId="1418" priority="27" operator="equal">
      <formula>"Uncertain"</formula>
    </cfRule>
    <cfRule type="cellIs" dxfId="1417" priority="28" operator="equal">
      <formula>"Neutral"</formula>
    </cfRule>
    <cfRule type="cellIs" dxfId="1416" priority="29" operator="equal">
      <formula>"Minor Positive"</formula>
    </cfRule>
    <cfRule type="cellIs" dxfId="1415" priority="30" operator="equal">
      <formula>"Significant Positive"</formula>
    </cfRule>
    <cfRule type="cellIs" dxfId="1414" priority="25" operator="equal">
      <formula>"Significant Negative"</formula>
    </cfRule>
    <cfRule type="cellIs" dxfId="1413" priority="2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4F59D2A-F14E-4D30-AC05-AF5F17A2ACA4}">
          <x14:formula1>
            <xm:f>'Drop downs'!$J$2:$J$3</xm:f>
          </x14:formula1>
          <xm:sqref>L8 L18 L20 L28 L36 L42 L84 L54 L57 L65 L72 L77 L47 L49</xm:sqref>
        </x14:dataValidation>
        <x14:dataValidation type="list" allowBlank="1" showInputMessage="1" showErrorMessage="1" xr:uid="{59B59F14-51F5-4A68-904F-F9F6BF0BC17B}">
          <x14:formula1>
            <xm:f>'Drop downs'!$B$2:$B$4</xm:f>
          </x14:formula1>
          <xm:sqref>E8 E18 E20 E49 E84 E65 E72 E54 E57 E77 E36 E42 E47 E28</xm:sqref>
        </x14:dataValidation>
        <x14:dataValidation type="list" allowBlank="1" showInputMessage="1" showErrorMessage="1" xr:uid="{DF3F521E-9AA7-49A7-BD9A-0F660EF77327}">
          <x14:formula1>
            <xm:f>'Drop downs'!$C$2:$C$5</xm:f>
          </x14:formula1>
          <xm:sqref>F8 F18 F20 F49 F84 F65 F72 F54 F57 F77 F36 F42 F47 F28</xm:sqref>
        </x14:dataValidation>
        <x14:dataValidation type="list" allowBlank="1" showInputMessage="1" showErrorMessage="1" xr:uid="{8C2D7DE4-649A-4CA3-AC61-E8EF19257D47}">
          <x14:formula1>
            <xm:f>'Drop downs'!$D$2:$D$7</xm:f>
          </x14:formula1>
          <xm:sqref>G8 G18 G20 G49 G84 G65 G72 G54 G57 G77 G36 G42 G47 G28</xm:sqref>
        </x14:dataValidation>
        <x14:dataValidation type="list" allowBlank="1" showInputMessage="1" showErrorMessage="1" xr:uid="{A452729C-562D-4D72-A80B-8F416F07CE11}">
          <x14:formula1>
            <xm:f>'Drop downs'!$E$2:$E$6</xm:f>
          </x14:formula1>
          <xm:sqref>H8 H18 H20 H49 H84 H65 H72 H54 H57 H77 H36 H42 H47 H28</xm:sqref>
        </x14:dataValidation>
        <x14:dataValidation type="list" allowBlank="1" showInputMessage="1" showErrorMessage="1" xr:uid="{3AB694BB-87F0-4198-9037-74DF3217D43D}">
          <x14:formula1>
            <xm:f>'Drop downs'!$F$2:$F$6</xm:f>
          </x14:formula1>
          <xm:sqref>I8 I18 I20 I49 I84 I65 I72 I54 I57 I77 I36 I42 I47 I28</xm:sqref>
        </x14:dataValidation>
        <x14:dataValidation type="list" allowBlank="1" showInputMessage="1" showErrorMessage="1" xr:uid="{864D66B7-D9B6-48AB-B4DD-26477EB5C203}">
          <x14:formula1>
            <xm:f>'Drop downs'!$G$2:$G$7</xm:f>
          </x14:formula1>
          <xm:sqref>J8 J18 J20 J28 J84 J65 J72 J54 J57 J77 J36 J42 J47 J49</xm:sqref>
        </x14:dataValidation>
        <x14:dataValidation type="list" allowBlank="1" showInputMessage="1" showErrorMessage="1" xr:uid="{422D4910-EA15-4335-AA99-047FE99DC022}">
          <x14:formula1>
            <xm:f>'Drop downs'!$A$2:$A$3</xm:f>
          </x14:formula1>
          <xm:sqref>D8:D87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86F7-E093-4B90-B800-A98FAC3C9EFA}">
  <sheetPr codeName="Sheet68"/>
  <dimension ref="A1:V98"/>
  <sheetViews>
    <sheetView showGridLines="0" zoomScaleNormal="100" workbookViewId="0">
      <selection activeCell="C1" sqref="C1:F1"/>
    </sheetView>
  </sheetViews>
  <sheetFormatPr defaultColWidth="8.54296875" defaultRowHeight="26" x14ac:dyDescent="0.6"/>
  <cols>
    <col min="1" max="1" width="64.6328125" style="126" customWidth="1"/>
    <col min="2" max="2" width="6.81640625" style="126" hidden="1" customWidth="1"/>
    <col min="3" max="3" width="103.81640625" style="126" customWidth="1"/>
    <col min="4" max="4" width="24.453125" style="126" customWidth="1"/>
    <col min="5" max="6" width="20.7265625" style="126" customWidth="1"/>
    <col min="7" max="7" width="21.7265625" style="228" customWidth="1"/>
    <col min="8" max="8" width="20.7265625" style="126" customWidth="1"/>
    <col min="9" max="9" width="22.81640625" style="126" customWidth="1"/>
    <col min="10" max="10" width="20.7265625" style="126" customWidth="1"/>
    <col min="11" max="11" width="72.632812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574</v>
      </c>
      <c r="D1" s="393"/>
      <c r="E1" s="393"/>
      <c r="F1" s="394"/>
      <c r="G1" s="227"/>
      <c r="I1" s="128"/>
      <c r="J1" s="128"/>
      <c r="K1" s="128"/>
    </row>
    <row r="2" spans="1:22" x14ac:dyDescent="0.6">
      <c r="A2" s="125" t="s">
        <v>21</v>
      </c>
      <c r="B2" s="129"/>
      <c r="C2" s="393" t="s">
        <v>252</v>
      </c>
      <c r="D2" s="393"/>
      <c r="E2" s="393"/>
      <c r="F2" s="394"/>
      <c r="I2" s="130"/>
      <c r="J2" s="130"/>
      <c r="K2" s="130"/>
    </row>
    <row r="3" spans="1:22" ht="129" customHeight="1" x14ac:dyDescent="0.6">
      <c r="A3" s="131" t="s">
        <v>22</v>
      </c>
      <c r="B3" s="132"/>
      <c r="C3" s="393" t="s">
        <v>575</v>
      </c>
      <c r="D3" s="393"/>
      <c r="E3" s="393"/>
      <c r="F3" s="394"/>
      <c r="I3" s="130"/>
      <c r="J3" s="130"/>
      <c r="K3" s="130"/>
    </row>
    <row r="4" spans="1:22" x14ac:dyDescent="0.6">
      <c r="A4" s="131" t="s">
        <v>23</v>
      </c>
      <c r="B4" s="133"/>
      <c r="C4" s="395" t="s">
        <v>372</v>
      </c>
      <c r="D4" s="395"/>
      <c r="E4" s="395"/>
      <c r="F4" s="396"/>
      <c r="I4" s="1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353</v>
      </c>
      <c r="F8" s="493" t="s">
        <v>354</v>
      </c>
      <c r="G8" s="505" t="s">
        <v>358</v>
      </c>
      <c r="H8" s="493" t="s">
        <v>429</v>
      </c>
      <c r="I8" s="593" t="s">
        <v>357</v>
      </c>
      <c r="J8" s="475" t="s">
        <v>249</v>
      </c>
      <c r="K8" s="499" t="s">
        <v>576</v>
      </c>
      <c r="L8" s="475" t="s">
        <v>185</v>
      </c>
      <c r="M8" s="480"/>
      <c r="N8" s="454"/>
      <c r="R8" s="141" t="str">
        <f>IF(OR(J8='Drop downs'!$G$7,J8='Drop downs'!$G$5), B8&amp;": "&amp;K8&amp;CHAR(10),"")</f>
        <v/>
      </c>
      <c r="S8" s="141" t="str">
        <f>IF(J8='Drop downs'!$G$2,B8&amp;": "&amp;K8&amp;""," ")</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v>
      </c>
      <c r="T8" s="141" t="str">
        <f>IF(Strategic_Policy_05!E8='Drop downs'!$B$6,Strategic_Policy_05!B8&amp;": "&amp;Strategic_Policy_05!K8&amp;"","")</f>
        <v/>
      </c>
      <c r="U8" s="126" t="str">
        <f>IF(M8&gt;0,B8&amp;":"&amp;M8&amp;"
","")</f>
        <v/>
      </c>
      <c r="V8" s="126" t="str">
        <f>IF(N8&gt;0,B8&amp;":"&amp;N8&amp;"
","")</f>
        <v/>
      </c>
    </row>
    <row r="9" spans="1:22" ht="84" customHeight="1" x14ac:dyDescent="0.6">
      <c r="A9" s="470"/>
      <c r="B9" s="503"/>
      <c r="C9" s="142" t="s">
        <v>258</v>
      </c>
      <c r="D9" s="142" t="s">
        <v>185</v>
      </c>
      <c r="E9" s="494"/>
      <c r="F9" s="494"/>
      <c r="G9" s="506"/>
      <c r="H9" s="494"/>
      <c r="I9" s="594"/>
      <c r="J9" s="476"/>
      <c r="K9" s="489"/>
      <c r="L9" s="476"/>
      <c r="M9" s="481"/>
      <c r="N9" s="455"/>
      <c r="R9" s="141"/>
      <c r="S9" s="141"/>
      <c r="T9" s="141"/>
    </row>
    <row r="10" spans="1:22" ht="96" customHeight="1" x14ac:dyDescent="0.6">
      <c r="A10" s="470"/>
      <c r="B10" s="503"/>
      <c r="C10" s="142" t="s">
        <v>259</v>
      </c>
      <c r="D10" s="142" t="s">
        <v>185</v>
      </c>
      <c r="E10" s="494"/>
      <c r="F10" s="494"/>
      <c r="G10" s="506"/>
      <c r="H10" s="494"/>
      <c r="I10" s="594"/>
      <c r="J10" s="476"/>
      <c r="K10" s="489"/>
      <c r="L10" s="476"/>
      <c r="M10" s="481"/>
      <c r="N10" s="455"/>
      <c r="R10" s="141"/>
      <c r="S10" s="141"/>
      <c r="T10" s="141"/>
    </row>
    <row r="11" spans="1:22" ht="87.75" customHeight="1" x14ac:dyDescent="0.6">
      <c r="A11" s="470"/>
      <c r="B11" s="503"/>
      <c r="C11" s="142" t="s">
        <v>260</v>
      </c>
      <c r="D11" s="142" t="s">
        <v>185</v>
      </c>
      <c r="E11" s="494"/>
      <c r="F11" s="494"/>
      <c r="G11" s="506"/>
      <c r="H11" s="494"/>
      <c r="I11" s="594"/>
      <c r="J11" s="476"/>
      <c r="K11" s="489"/>
      <c r="L11" s="476"/>
      <c r="M11" s="481"/>
      <c r="N11" s="455"/>
      <c r="R11" s="141"/>
      <c r="S11" s="141"/>
      <c r="T11" s="141"/>
    </row>
    <row r="12" spans="1:22" ht="110.25" customHeight="1" x14ac:dyDescent="0.6">
      <c r="A12" s="470"/>
      <c r="B12" s="503"/>
      <c r="C12" s="142" t="s">
        <v>261</v>
      </c>
      <c r="D12" s="142" t="s">
        <v>185</v>
      </c>
      <c r="E12" s="494"/>
      <c r="F12" s="494"/>
      <c r="G12" s="506"/>
      <c r="H12" s="494"/>
      <c r="I12" s="594"/>
      <c r="J12" s="476"/>
      <c r="K12" s="489"/>
      <c r="L12" s="476"/>
      <c r="M12" s="481"/>
      <c r="N12" s="455"/>
      <c r="R12" s="141"/>
      <c r="S12" s="141"/>
      <c r="T12" s="141"/>
    </row>
    <row r="13" spans="1:22" ht="121.5" customHeight="1" x14ac:dyDescent="0.6">
      <c r="A13" s="470"/>
      <c r="B13" s="503"/>
      <c r="C13" s="142" t="s">
        <v>262</v>
      </c>
      <c r="D13" s="142" t="s">
        <v>185</v>
      </c>
      <c r="E13" s="494"/>
      <c r="F13" s="494"/>
      <c r="G13" s="506"/>
      <c r="H13" s="494"/>
      <c r="I13" s="594"/>
      <c r="J13" s="476"/>
      <c r="K13" s="489"/>
      <c r="L13" s="476"/>
      <c r="M13" s="481"/>
      <c r="N13" s="455"/>
      <c r="R13" s="141"/>
      <c r="S13" s="141"/>
      <c r="T13" s="141"/>
    </row>
    <row r="14" spans="1:22" ht="78" x14ac:dyDescent="0.6">
      <c r="A14" s="470"/>
      <c r="B14" s="503"/>
      <c r="C14" s="142" t="s">
        <v>263</v>
      </c>
      <c r="D14" s="142" t="s">
        <v>185</v>
      </c>
      <c r="E14" s="494"/>
      <c r="F14" s="494"/>
      <c r="G14" s="506"/>
      <c r="H14" s="494"/>
      <c r="I14" s="594"/>
      <c r="J14" s="476"/>
      <c r="K14" s="489"/>
      <c r="L14" s="476"/>
      <c r="M14" s="481"/>
      <c r="N14" s="455"/>
      <c r="R14" s="141"/>
      <c r="S14" s="141"/>
      <c r="T14" s="141"/>
    </row>
    <row r="15" spans="1:22" ht="52" x14ac:dyDescent="0.6">
      <c r="A15" s="470"/>
      <c r="B15" s="503"/>
      <c r="C15" s="142" t="s">
        <v>264</v>
      </c>
      <c r="D15" s="142" t="s">
        <v>185</v>
      </c>
      <c r="E15" s="494"/>
      <c r="F15" s="494"/>
      <c r="G15" s="506"/>
      <c r="H15" s="494"/>
      <c r="I15" s="594"/>
      <c r="J15" s="476"/>
      <c r="K15" s="489"/>
      <c r="L15" s="476"/>
      <c r="M15" s="481"/>
      <c r="N15" s="455"/>
      <c r="R15" s="141"/>
      <c r="S15" s="141"/>
      <c r="T15" s="141"/>
    </row>
    <row r="16" spans="1:22" ht="78" x14ac:dyDescent="0.6">
      <c r="A16" s="470"/>
      <c r="B16" s="503"/>
      <c r="C16" s="142" t="s">
        <v>265</v>
      </c>
      <c r="D16" s="142" t="s">
        <v>185</v>
      </c>
      <c r="E16" s="494"/>
      <c r="F16" s="494"/>
      <c r="G16" s="506"/>
      <c r="H16" s="494"/>
      <c r="I16" s="594"/>
      <c r="J16" s="476"/>
      <c r="K16" s="489"/>
      <c r="L16" s="476"/>
      <c r="M16" s="481"/>
      <c r="N16" s="455"/>
      <c r="R16" s="141"/>
      <c r="S16" s="141"/>
      <c r="T16" s="141"/>
    </row>
    <row r="17" spans="1:22" ht="52.5" thickBot="1" x14ac:dyDescent="0.65">
      <c r="A17" s="471"/>
      <c r="B17" s="504"/>
      <c r="C17" s="143" t="s">
        <v>266</v>
      </c>
      <c r="D17" s="143" t="s">
        <v>185</v>
      </c>
      <c r="E17" s="495"/>
      <c r="F17" s="495"/>
      <c r="G17" s="507"/>
      <c r="H17" s="495"/>
      <c r="I17" s="595"/>
      <c r="J17" s="428"/>
      <c r="K17" s="500"/>
      <c r="L17" s="428"/>
      <c r="M17" s="482"/>
      <c r="N17" s="456"/>
      <c r="R17" s="141"/>
      <c r="S17" s="141"/>
      <c r="T17" s="141"/>
    </row>
    <row r="18" spans="1:22" ht="231.75" customHeight="1" x14ac:dyDescent="0.6">
      <c r="A18" s="511" t="s">
        <v>267</v>
      </c>
      <c r="B18" s="472" t="s">
        <v>102</v>
      </c>
      <c r="C18" s="140" t="s">
        <v>268</v>
      </c>
      <c r="D18" s="140" t="s">
        <v>185</v>
      </c>
      <c r="E18" s="475" t="s">
        <v>353</v>
      </c>
      <c r="F18" s="475" t="s">
        <v>354</v>
      </c>
      <c r="G18" s="477" t="s">
        <v>358</v>
      </c>
      <c r="H18" s="475" t="s">
        <v>362</v>
      </c>
      <c r="I18" s="573" t="s">
        <v>357</v>
      </c>
      <c r="J18" s="475" t="s">
        <v>119</v>
      </c>
      <c r="K18" s="499" t="s">
        <v>577</v>
      </c>
      <c r="L18" s="475" t="s">
        <v>189</v>
      </c>
      <c r="M18" s="480"/>
      <c r="N18" s="454"/>
      <c r="R18" s="141" t="str">
        <f>IF(OR(J18='Drop downs'!$G$7,J18='Drop downs'!$G$5), B18&amp;": "&amp;K18&amp;CHAR(10),"")</f>
        <v/>
      </c>
      <c r="S18" s="141" t="str">
        <f>IF(J18='Drop downs'!$G$2,B18&amp;": "&amp;K18&amp;""," ")</f>
        <v xml:space="preserve"> </v>
      </c>
      <c r="T18" s="141" t="str">
        <f>IF(Strategic_Policy_05!E18='Drop downs'!$B$6,Strategic_Policy_05!B18&amp;": "&amp;Strategic_Policy_05!K18&amp;"","")</f>
        <v/>
      </c>
      <c r="U18" s="126" t="str">
        <f t="shared" ref="U18:U72" si="0">IF(M18&gt;0,B18&amp;":"&amp;M18&amp;"
","")</f>
        <v/>
      </c>
      <c r="V18" s="126" t="str">
        <f>IF(N18&gt;0,B18&amp;":"&amp;N18&amp;"
","")</f>
        <v/>
      </c>
    </row>
    <row r="19" spans="1:22" ht="167.25"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185</v>
      </c>
      <c r="E20" s="475" t="s">
        <v>353</v>
      </c>
      <c r="F20" s="475" t="s">
        <v>354</v>
      </c>
      <c r="G20" s="477" t="s">
        <v>358</v>
      </c>
      <c r="H20" s="475" t="s">
        <v>429</v>
      </c>
      <c r="I20" s="573" t="s">
        <v>357</v>
      </c>
      <c r="J20" s="475" t="s">
        <v>119</v>
      </c>
      <c r="K20" s="499" t="s">
        <v>578</v>
      </c>
      <c r="L20" s="475" t="s">
        <v>185</v>
      </c>
      <c r="M20" s="480"/>
      <c r="N20" s="454"/>
      <c r="R20" s="141" t="str">
        <f>IF(OR(J20='Drop downs'!$G$7,J20='Drop downs'!$G$5), B20&amp;": "&amp;K20&amp;CHAR(10),"")</f>
        <v/>
      </c>
      <c r="S20" s="141" t="str">
        <f>IF(J20='Drop downs'!$G$2,B20&amp;": "&amp;K20&amp;""," ")</f>
        <v xml:space="preserve"> </v>
      </c>
      <c r="T20" s="141" t="str">
        <f>IF(Strategic_Policy_05!E20='Drop downs'!$B$6,Strategic_Policy_05!B20&amp;": "&amp;Strategic_Policy_05!K20&amp;"","")</f>
        <v/>
      </c>
      <c r="U20" s="126" t="str">
        <f t="shared" si="0"/>
        <v/>
      </c>
      <c r="V20" s="126" t="str">
        <f>IF(N20&gt;0,B20&amp;":"&amp;N20&amp;"
","")</f>
        <v/>
      </c>
    </row>
    <row r="21" spans="1:22" ht="52" x14ac:dyDescent="0.6">
      <c r="A21" s="470"/>
      <c r="B21" s="473"/>
      <c r="C21" s="145" t="s">
        <v>272</v>
      </c>
      <c r="D21" s="142" t="s">
        <v>185</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185</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2" t="s">
        <v>189</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185</v>
      </c>
      <c r="E28" s="475" t="s">
        <v>353</v>
      </c>
      <c r="F28" s="475" t="s">
        <v>354</v>
      </c>
      <c r="G28" s="477" t="s">
        <v>427</v>
      </c>
      <c r="H28" s="475" t="s">
        <v>429</v>
      </c>
      <c r="I28" s="573" t="s">
        <v>357</v>
      </c>
      <c r="J28" s="475" t="s">
        <v>119</v>
      </c>
      <c r="K28" s="499" t="s">
        <v>579</v>
      </c>
      <c r="L28" s="475" t="s">
        <v>185</v>
      </c>
      <c r="M28" s="480"/>
      <c r="N28" s="454"/>
      <c r="R28" s="141" t="str">
        <f>IF(OR(J28='Drop downs'!$G$7,J28='Drop downs'!$G$5), B28&amp;": "&amp;K28&amp;CHAR(10),"")</f>
        <v/>
      </c>
      <c r="S28" s="141" t="str">
        <f>IF(J28='Drop downs'!$G$2,B28&amp;": "&amp;K28&amp;""," ")</f>
        <v xml:space="preserve"> </v>
      </c>
      <c r="T28" s="141" t="str">
        <f>IF(Strategic_Policy_05!E28='Drop downs'!$B$6,Strategic_Policy_05!B28&amp;": "&amp;Strategic_Policy_05!K28&amp;"","")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185</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517"/>
      <c r="B35" s="474"/>
      <c r="C35" s="149" t="s">
        <v>287</v>
      </c>
      <c r="D35" s="145" t="s">
        <v>189</v>
      </c>
      <c r="E35" s="483"/>
      <c r="F35" s="483"/>
      <c r="G35" s="519"/>
      <c r="H35" s="483"/>
      <c r="I35" s="572"/>
      <c r="J35" s="483"/>
      <c r="K35" s="490"/>
      <c r="L35" s="483"/>
      <c r="M35" s="492"/>
      <c r="N35" s="464"/>
      <c r="R35" s="141"/>
      <c r="S35" s="141"/>
      <c r="T35" s="141"/>
    </row>
    <row r="36" spans="1:22" ht="52" x14ac:dyDescent="0.6">
      <c r="A36" s="516" t="s">
        <v>288</v>
      </c>
      <c r="B36" s="472" t="s">
        <v>105</v>
      </c>
      <c r="C36" s="150" t="s">
        <v>289</v>
      </c>
      <c r="D36" s="150" t="s">
        <v>185</v>
      </c>
      <c r="E36" s="487" t="s">
        <v>353</v>
      </c>
      <c r="F36" s="487" t="s">
        <v>398</v>
      </c>
      <c r="G36" s="518" t="s">
        <v>355</v>
      </c>
      <c r="H36" s="487" t="s">
        <v>429</v>
      </c>
      <c r="I36" s="570" t="s">
        <v>357</v>
      </c>
      <c r="J36" s="487" t="s">
        <v>119</v>
      </c>
      <c r="K36" s="488" t="s">
        <v>886</v>
      </c>
      <c r="L36" s="487" t="s">
        <v>189</v>
      </c>
      <c r="M36" s="491"/>
      <c r="N36" s="463"/>
      <c r="R36" s="141" t="str">
        <f>IF(OR(J36='Drop downs'!$G$7,J36='Drop downs'!$G$5), B36&amp;": "&amp;K36&amp;CHAR(10),"")</f>
        <v/>
      </c>
      <c r="S36" s="141" t="str">
        <f>IF(J36='Drop downs'!$G$2,B36&amp;": "&amp;K36&amp;""," ")</f>
        <v xml:space="preserve"> </v>
      </c>
      <c r="T36" s="141" t="str">
        <f>IF(Strategic_Policy_05!E36='Drop downs'!$B$6,Strategic_Policy_05!B36&amp;": "&amp;Strategic_Policy_05!K36&amp;"","")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52.5" thickBot="1" x14ac:dyDescent="0.65">
      <c r="A41" s="517"/>
      <c r="B41" s="474"/>
      <c r="C41" s="151" t="s">
        <v>294</v>
      </c>
      <c r="D41" s="145" t="s">
        <v>189</v>
      </c>
      <c r="E41" s="483"/>
      <c r="F41" s="483"/>
      <c r="G41" s="519"/>
      <c r="H41" s="483"/>
      <c r="I41" s="572"/>
      <c r="J41" s="483"/>
      <c r="K41" s="490"/>
      <c r="L41" s="483"/>
      <c r="M41" s="492"/>
      <c r="N41" s="464"/>
      <c r="R41" s="141"/>
      <c r="S41" s="141"/>
      <c r="T41" s="141"/>
    </row>
    <row r="42" spans="1:22" ht="132" customHeight="1" x14ac:dyDescent="0.6">
      <c r="A42" s="516" t="s">
        <v>295</v>
      </c>
      <c r="B42" s="472" t="s">
        <v>106</v>
      </c>
      <c r="C42" s="150" t="s">
        <v>296</v>
      </c>
      <c r="D42" s="150" t="s">
        <v>185</v>
      </c>
      <c r="E42" s="487" t="s">
        <v>353</v>
      </c>
      <c r="F42" s="487" t="s">
        <v>354</v>
      </c>
      <c r="G42" s="518" t="s">
        <v>358</v>
      </c>
      <c r="H42" s="487" t="s">
        <v>362</v>
      </c>
      <c r="I42" s="570" t="s">
        <v>357</v>
      </c>
      <c r="J42" s="487" t="s">
        <v>249</v>
      </c>
      <c r="K42" s="648" t="s">
        <v>823</v>
      </c>
      <c r="L42" s="487" t="s">
        <v>185</v>
      </c>
      <c r="M42" s="491"/>
      <c r="N42" s="463"/>
      <c r="R42" s="141" t="str">
        <f>IF(OR(J42='Drop downs'!$G$7,J42='Drop downs'!$G$5), B42&amp;": "&amp;K42&amp;CHAR(10),"")</f>
        <v/>
      </c>
      <c r="S42" s="141" t="str">
        <f>IF(J42='Drop downs'!$G$2,B42&amp;": "&amp;K42&amp;""," ")</f>
        <v>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car parking in line with London Plan standards,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v>
      </c>
      <c r="T42" s="141" t="str">
        <f>IF(Strategic_Policy_05!E42='Drop downs'!$B$6,Strategic_Policy_05!B42&amp;": "&amp;Strategic_Policy_05!K42&amp;"","")</f>
        <v/>
      </c>
      <c r="U42" s="126" t="str">
        <f t="shared" si="0"/>
        <v/>
      </c>
      <c r="V42" s="126" t="str">
        <f>IF(N42&gt;0,B42&amp;":"&amp;N42&amp;"
","")</f>
        <v/>
      </c>
    </row>
    <row r="43" spans="1:22" ht="140.25" customHeight="1" x14ac:dyDescent="0.6">
      <c r="A43" s="470"/>
      <c r="B43" s="473"/>
      <c r="C43" s="145" t="s">
        <v>297</v>
      </c>
      <c r="D43" s="145" t="s">
        <v>189</v>
      </c>
      <c r="E43" s="476"/>
      <c r="F43" s="476"/>
      <c r="G43" s="478"/>
      <c r="H43" s="476"/>
      <c r="I43" s="571"/>
      <c r="J43" s="476"/>
      <c r="K43" s="576"/>
      <c r="L43" s="476"/>
      <c r="M43" s="481"/>
      <c r="N43" s="455"/>
      <c r="R43" s="141"/>
      <c r="S43" s="141"/>
      <c r="T43" s="141"/>
    </row>
    <row r="44" spans="1:22" ht="151.5" customHeight="1" x14ac:dyDescent="0.6">
      <c r="A44" s="470"/>
      <c r="B44" s="473"/>
      <c r="C44" s="145" t="s">
        <v>298</v>
      </c>
      <c r="D44" s="145" t="s">
        <v>185</v>
      </c>
      <c r="E44" s="476"/>
      <c r="F44" s="476"/>
      <c r="G44" s="478"/>
      <c r="H44" s="476"/>
      <c r="I44" s="571"/>
      <c r="J44" s="476"/>
      <c r="K44" s="576"/>
      <c r="L44" s="476"/>
      <c r="M44" s="481"/>
      <c r="N44" s="455"/>
      <c r="R44" s="141"/>
      <c r="S44" s="141"/>
      <c r="T44" s="141"/>
    </row>
    <row r="45" spans="1:22" ht="157.5" customHeight="1" x14ac:dyDescent="0.6">
      <c r="A45" s="470"/>
      <c r="B45" s="473"/>
      <c r="C45" s="145" t="s">
        <v>299</v>
      </c>
      <c r="D45" s="145" t="s">
        <v>185</v>
      </c>
      <c r="E45" s="476"/>
      <c r="F45" s="476"/>
      <c r="G45" s="478"/>
      <c r="H45" s="476"/>
      <c r="I45" s="571"/>
      <c r="J45" s="476"/>
      <c r="K45" s="576"/>
      <c r="L45" s="476"/>
      <c r="M45" s="481"/>
      <c r="N45" s="455"/>
      <c r="R45" s="141"/>
      <c r="S45" s="141"/>
      <c r="T45" s="141"/>
    </row>
    <row r="46" spans="1:22" ht="119.25" customHeight="1" thickBot="1" x14ac:dyDescent="0.65">
      <c r="A46" s="517"/>
      <c r="B46" s="474"/>
      <c r="C46" s="151" t="s">
        <v>300</v>
      </c>
      <c r="D46" s="151" t="s">
        <v>185</v>
      </c>
      <c r="E46" s="483"/>
      <c r="F46" s="483"/>
      <c r="G46" s="519"/>
      <c r="H46" s="483"/>
      <c r="I46" s="572"/>
      <c r="J46" s="483"/>
      <c r="K46" s="612"/>
      <c r="L46" s="483"/>
      <c r="M46" s="492"/>
      <c r="N46" s="464"/>
      <c r="R46" s="141"/>
      <c r="S46" s="141"/>
      <c r="T46" s="141"/>
    </row>
    <row r="47" spans="1:22" ht="153.75" customHeight="1" x14ac:dyDescent="0.6">
      <c r="A47" s="516" t="s">
        <v>301</v>
      </c>
      <c r="B47" s="472" t="s">
        <v>107</v>
      </c>
      <c r="C47" s="150" t="s">
        <v>302</v>
      </c>
      <c r="D47" s="150" t="s">
        <v>189</v>
      </c>
      <c r="E47" s="487" t="s">
        <v>88</v>
      </c>
      <c r="F47" s="487" t="s">
        <v>88</v>
      </c>
      <c r="G47" s="518" t="s">
        <v>88</v>
      </c>
      <c r="H47" s="487" t="s">
        <v>88</v>
      </c>
      <c r="I47" s="487"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IF(Strategic_Policy_05!E47='Drop downs'!$B$6,Strategic_Policy_05!B47&amp;": "&amp;Strategic_Policy_05!K47&amp;"","")</f>
        <v/>
      </c>
      <c r="U47" s="126" t="str">
        <f t="shared" si="0"/>
        <v/>
      </c>
      <c r="V47" s="126" t="str">
        <f>IF(N47&gt;0,B47&amp;":"&amp;N47&amp;"
","")</f>
        <v/>
      </c>
    </row>
    <row r="48" spans="1:22" ht="111.75" customHeight="1" thickBot="1" x14ac:dyDescent="0.65">
      <c r="A48" s="471"/>
      <c r="B48" s="474"/>
      <c r="C48" s="146" t="s">
        <v>303</v>
      </c>
      <c r="D48" s="146" t="s">
        <v>189</v>
      </c>
      <c r="E48" s="428"/>
      <c r="F48" s="428"/>
      <c r="G48" s="479"/>
      <c r="H48" s="428"/>
      <c r="I48" s="428"/>
      <c r="J48" s="428"/>
      <c r="K48" s="500"/>
      <c r="L48" s="428"/>
      <c r="M48" s="482"/>
      <c r="N48" s="456"/>
      <c r="R48" s="141" t="str">
        <f>IF(OR(J48='Drop downs'!$G$7,J48='Drop downs'!$G$5), B48&amp;": "&amp;K48&amp;CHAR(10),"")</f>
        <v/>
      </c>
      <c r="S48" s="141" t="str">
        <f>IF(J48='Drop downs'!$G$2,B48&amp;": "&amp;K48&amp;""," ")</f>
        <v xml:space="preserve"> </v>
      </c>
      <c r="T48" s="141" t="str">
        <f>IF(Strategic_Policy_05!E48='Drop downs'!$B$6,Strategic_Policy_05!B48&amp;": "&amp;Strategic_Policy_05!K48&amp;"","")</f>
        <v xml:space="preserve">: </v>
      </c>
    </row>
    <row r="49" spans="1:22" ht="107.25" customHeight="1" x14ac:dyDescent="0.6">
      <c r="A49" s="469" t="s">
        <v>304</v>
      </c>
      <c r="B49" s="472" t="s">
        <v>108</v>
      </c>
      <c r="C49" s="140" t="s">
        <v>305</v>
      </c>
      <c r="D49" s="140" t="s">
        <v>189</v>
      </c>
      <c r="E49" s="475" t="s">
        <v>353</v>
      </c>
      <c r="F49" s="475" t="s">
        <v>370</v>
      </c>
      <c r="G49" s="477" t="s">
        <v>358</v>
      </c>
      <c r="H49" s="475" t="s">
        <v>429</v>
      </c>
      <c r="I49" s="573" t="s">
        <v>368</v>
      </c>
      <c r="J49" s="475" t="s">
        <v>119</v>
      </c>
      <c r="K49" s="679" t="s">
        <v>580</v>
      </c>
      <c r="L49" s="475" t="s">
        <v>189</v>
      </c>
      <c r="M49" s="480"/>
      <c r="N49" s="454"/>
      <c r="R49" s="141" t="str">
        <f>IF(OR(J49='Drop downs'!$G$7,J49='Drop downs'!$G$5), B49&amp;": "&amp;K49&amp;CHAR(10),"")</f>
        <v/>
      </c>
      <c r="S49" s="141" t="str">
        <f>IF(J49='Drop downs'!$G$2,B49&amp;": "&amp;K49&amp;""," ")</f>
        <v xml:space="preserve"> </v>
      </c>
      <c r="T49" s="141" t="str">
        <f>IF(Strategic_Policy_05!E49='Drop downs'!$B$6,Strategic_Policy_05!B49&amp;": "&amp;Strategic_Policy_05!K49&amp;"","")</f>
        <v/>
      </c>
      <c r="U49" s="126" t="str">
        <f t="shared" si="0"/>
        <v/>
      </c>
      <c r="V49" s="126" t="str">
        <f>IF(N49&gt;0,B49&amp;":"&amp;N49&amp;"
","")</f>
        <v/>
      </c>
    </row>
    <row r="50" spans="1:22" ht="111" customHeight="1" x14ac:dyDescent="0.6">
      <c r="A50" s="470"/>
      <c r="B50" s="473"/>
      <c r="C50" s="142" t="s">
        <v>306</v>
      </c>
      <c r="D50" s="142" t="s">
        <v>185</v>
      </c>
      <c r="E50" s="476"/>
      <c r="F50" s="476"/>
      <c r="G50" s="478"/>
      <c r="H50" s="476"/>
      <c r="I50" s="571"/>
      <c r="J50" s="476"/>
      <c r="K50" s="674"/>
      <c r="L50" s="476"/>
      <c r="M50" s="481"/>
      <c r="N50" s="455"/>
      <c r="R50" s="141"/>
      <c r="S50" s="141"/>
      <c r="T50" s="141"/>
    </row>
    <row r="51" spans="1:22" x14ac:dyDescent="0.6">
      <c r="A51" s="470"/>
      <c r="B51" s="473"/>
      <c r="C51" s="152" t="s">
        <v>307</v>
      </c>
      <c r="D51" s="142" t="s">
        <v>189</v>
      </c>
      <c r="E51" s="476"/>
      <c r="F51" s="476"/>
      <c r="G51" s="478"/>
      <c r="H51" s="476"/>
      <c r="I51" s="571"/>
      <c r="J51" s="476"/>
      <c r="K51" s="674"/>
      <c r="L51" s="476"/>
      <c r="M51" s="481"/>
      <c r="N51" s="455"/>
      <c r="R51" s="141"/>
      <c r="S51" s="141"/>
      <c r="T51" s="141"/>
    </row>
    <row r="52" spans="1:22" x14ac:dyDescent="0.6">
      <c r="A52" s="470"/>
      <c r="B52" s="473"/>
      <c r="C52" s="142" t="s">
        <v>308</v>
      </c>
      <c r="D52" s="142" t="s">
        <v>189</v>
      </c>
      <c r="E52" s="476"/>
      <c r="F52" s="476"/>
      <c r="G52" s="478"/>
      <c r="H52" s="476"/>
      <c r="I52" s="571"/>
      <c r="J52" s="476"/>
      <c r="K52" s="674"/>
      <c r="L52" s="476"/>
      <c r="M52" s="481"/>
      <c r="N52" s="455"/>
      <c r="R52" s="141"/>
      <c r="S52" s="141"/>
      <c r="T52" s="141"/>
    </row>
    <row r="53" spans="1:22" ht="26.5" thickBot="1" x14ac:dyDescent="0.65">
      <c r="A53" s="517"/>
      <c r="B53" s="474"/>
      <c r="C53" s="165" t="s">
        <v>309</v>
      </c>
      <c r="D53" s="165" t="s">
        <v>189</v>
      </c>
      <c r="E53" s="483"/>
      <c r="F53" s="483"/>
      <c r="G53" s="519"/>
      <c r="H53" s="483"/>
      <c r="I53" s="572"/>
      <c r="J53" s="483"/>
      <c r="K53" s="675"/>
      <c r="L53" s="483"/>
      <c r="M53" s="492"/>
      <c r="N53" s="464"/>
      <c r="R53" s="141"/>
      <c r="S53" s="141"/>
      <c r="T53" s="141"/>
    </row>
    <row r="54" spans="1:22" ht="69.75" customHeight="1" x14ac:dyDescent="0.6">
      <c r="A54" s="469" t="s">
        <v>310</v>
      </c>
      <c r="B54" s="472" t="s">
        <v>109</v>
      </c>
      <c r="C54" s="153" t="s">
        <v>311</v>
      </c>
      <c r="D54" s="140" t="s">
        <v>185</v>
      </c>
      <c r="E54" s="475" t="s">
        <v>353</v>
      </c>
      <c r="F54" s="475" t="s">
        <v>370</v>
      </c>
      <c r="G54" s="477" t="s">
        <v>358</v>
      </c>
      <c r="H54" s="475" t="s">
        <v>429</v>
      </c>
      <c r="I54" s="573" t="s">
        <v>357</v>
      </c>
      <c r="J54" s="475" t="s">
        <v>119</v>
      </c>
      <c r="K54" s="499" t="s">
        <v>581</v>
      </c>
      <c r="L54" s="475" t="s">
        <v>189</v>
      </c>
      <c r="M54" s="480"/>
      <c r="N54" s="454"/>
      <c r="R54" s="141" t="str">
        <f>IF(OR(J54='Drop downs'!$G$7,J54='Drop downs'!$G$5), B54&amp;": "&amp;K54&amp;CHAR(10),"")</f>
        <v/>
      </c>
      <c r="S54" s="141" t="str">
        <f>IF(J54='Drop downs'!$G$2,B54&amp;": "&amp;K54&amp;""," ")</f>
        <v xml:space="preserve"> </v>
      </c>
      <c r="T54" s="141" t="str">
        <f>IF(Strategic_Policy_05!E54='Drop downs'!$B$6,Strategic_Policy_05!B54&amp;": "&amp;Strategic_Policy_05!K54&amp;"","")</f>
        <v/>
      </c>
      <c r="U54" s="126" t="str">
        <f t="shared" si="0"/>
        <v/>
      </c>
      <c r="V54" s="126" t="str">
        <f>IF(N54&gt;0,B54&amp;":"&amp;N54&amp;"
","")</f>
        <v/>
      </c>
    </row>
    <row r="55" spans="1:22" ht="97.5" customHeight="1"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x14ac:dyDescent="0.6">
      <c r="A57" s="469" t="s">
        <v>314</v>
      </c>
      <c r="B57" s="472" t="s">
        <v>110</v>
      </c>
      <c r="C57" s="140" t="s">
        <v>315</v>
      </c>
      <c r="D57" s="140" t="s">
        <v>189</v>
      </c>
      <c r="E57" s="475" t="s">
        <v>353</v>
      </c>
      <c r="F57" s="475" t="s">
        <v>370</v>
      </c>
      <c r="G57" s="477" t="s">
        <v>427</v>
      </c>
      <c r="H57" s="475" t="s">
        <v>429</v>
      </c>
      <c r="I57" s="573" t="s">
        <v>368</v>
      </c>
      <c r="J57" s="475" t="s">
        <v>119</v>
      </c>
      <c r="K57" s="499" t="s">
        <v>582</v>
      </c>
      <c r="L57" s="475" t="s">
        <v>189</v>
      </c>
      <c r="M57" s="480"/>
      <c r="N57" s="454"/>
      <c r="R57" s="141" t="str">
        <f>IF(OR(J57='Drop downs'!$G$7,J57='Drop downs'!$G$5), B57&amp;": "&amp;K57&amp;CHAR(10),"")</f>
        <v/>
      </c>
      <c r="S57" s="141" t="str">
        <f>IF(J57='Drop downs'!$G$2,B57&amp;": "&amp;K57&amp;""," ")</f>
        <v xml:space="preserve"> </v>
      </c>
      <c r="T57" s="141" t="str">
        <f>IF(Strategic_Policy_05!E57='Drop downs'!$B$6,Strategic_Policy_05!B57&amp;": "&amp;Strategic_Policy_05!K57&amp;"","")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81"/>
      <c r="N58" s="455"/>
      <c r="R58" s="141"/>
      <c r="S58" s="141"/>
      <c r="T58" s="141"/>
    </row>
    <row r="59" spans="1:22" x14ac:dyDescent="0.6">
      <c r="A59" s="470"/>
      <c r="B59" s="473"/>
      <c r="C59" s="142" t="s">
        <v>317</v>
      </c>
      <c r="D59" s="142" t="s">
        <v>185</v>
      </c>
      <c r="E59" s="476"/>
      <c r="F59" s="476"/>
      <c r="G59" s="478"/>
      <c r="H59" s="476"/>
      <c r="I59" s="571"/>
      <c r="J59" s="476"/>
      <c r="K59" s="489"/>
      <c r="L59" s="476"/>
      <c r="M59" s="481"/>
      <c r="N59" s="455"/>
      <c r="R59" s="141"/>
      <c r="S59" s="141"/>
      <c r="T59" s="141"/>
    </row>
    <row r="60" spans="1:22" ht="52" x14ac:dyDescent="0.6">
      <c r="A60" s="470"/>
      <c r="B60" s="473"/>
      <c r="C60" s="142" t="s">
        <v>318</v>
      </c>
      <c r="D60" s="142" t="s">
        <v>189</v>
      </c>
      <c r="E60" s="476"/>
      <c r="F60" s="476"/>
      <c r="G60" s="478"/>
      <c r="H60" s="476"/>
      <c r="I60" s="571"/>
      <c r="J60" s="476"/>
      <c r="K60" s="489"/>
      <c r="L60" s="476"/>
      <c r="M60" s="481"/>
      <c r="N60" s="455"/>
      <c r="R60" s="141"/>
      <c r="S60" s="141"/>
      <c r="T60" s="141"/>
    </row>
    <row r="61" spans="1:22" x14ac:dyDescent="0.6">
      <c r="A61" s="470"/>
      <c r="B61" s="473"/>
      <c r="C61" s="142" t="s">
        <v>319</v>
      </c>
      <c r="D61" s="142" t="s">
        <v>189</v>
      </c>
      <c r="E61" s="476"/>
      <c r="F61" s="476"/>
      <c r="G61" s="478"/>
      <c r="H61" s="476"/>
      <c r="I61" s="571"/>
      <c r="J61" s="476"/>
      <c r="K61" s="489"/>
      <c r="L61" s="476"/>
      <c r="M61" s="481"/>
      <c r="N61" s="455"/>
      <c r="R61" s="141"/>
      <c r="S61" s="141"/>
      <c r="T61" s="141"/>
    </row>
    <row r="62" spans="1:22" x14ac:dyDescent="0.6">
      <c r="A62" s="470"/>
      <c r="B62" s="473"/>
      <c r="C62" s="142" t="s">
        <v>320</v>
      </c>
      <c r="D62" s="142" t="s">
        <v>189</v>
      </c>
      <c r="E62" s="476"/>
      <c r="F62" s="476"/>
      <c r="G62" s="478"/>
      <c r="H62" s="476"/>
      <c r="I62" s="571"/>
      <c r="J62" s="476"/>
      <c r="K62" s="489"/>
      <c r="L62" s="476"/>
      <c r="M62" s="481"/>
      <c r="N62" s="455"/>
      <c r="R62" s="141"/>
      <c r="S62" s="141"/>
      <c r="T62" s="141"/>
    </row>
    <row r="63" spans="1:22" ht="78" x14ac:dyDescent="0.6">
      <c r="A63" s="470"/>
      <c r="B63" s="473"/>
      <c r="C63" s="142" t="s">
        <v>321</v>
      </c>
      <c r="D63" s="142" t="s">
        <v>185</v>
      </c>
      <c r="E63" s="476"/>
      <c r="F63" s="476"/>
      <c r="G63" s="478"/>
      <c r="H63" s="476"/>
      <c r="I63" s="571"/>
      <c r="J63" s="476"/>
      <c r="K63" s="489"/>
      <c r="L63" s="476"/>
      <c r="M63" s="481"/>
      <c r="N63" s="455"/>
      <c r="R63" s="141"/>
      <c r="S63" s="141"/>
      <c r="T63" s="141"/>
    </row>
    <row r="64" spans="1:22" ht="26.5" thickBot="1" x14ac:dyDescent="0.65">
      <c r="A64" s="471"/>
      <c r="B64" s="474"/>
      <c r="C64" s="143" t="s">
        <v>322</v>
      </c>
      <c r="D64" s="142" t="s">
        <v>189</v>
      </c>
      <c r="E64" s="428"/>
      <c r="F64" s="428"/>
      <c r="G64" s="479"/>
      <c r="H64" s="428"/>
      <c r="I64" s="574"/>
      <c r="J64" s="428"/>
      <c r="K64" s="500"/>
      <c r="L64" s="428"/>
      <c r="M64" s="482"/>
      <c r="N64" s="456"/>
      <c r="R64" s="141"/>
      <c r="S64" s="141"/>
      <c r="T64" s="141"/>
    </row>
    <row r="65" spans="1:22" ht="69.75" customHeight="1" x14ac:dyDescent="0.6">
      <c r="A65" s="469" t="s">
        <v>843</v>
      </c>
      <c r="B65" s="472" t="s">
        <v>111</v>
      </c>
      <c r="C65" s="147" t="s">
        <v>845</v>
      </c>
      <c r="D65" s="140" t="s">
        <v>185</v>
      </c>
      <c r="E65" s="475" t="s">
        <v>353</v>
      </c>
      <c r="F65" s="475" t="s">
        <v>354</v>
      </c>
      <c r="G65" s="477" t="s">
        <v>358</v>
      </c>
      <c r="H65" s="475" t="s">
        <v>429</v>
      </c>
      <c r="I65" s="573" t="s">
        <v>357</v>
      </c>
      <c r="J65" s="475" t="s">
        <v>119</v>
      </c>
      <c r="K65" s="575" t="s">
        <v>822</v>
      </c>
      <c r="L65" s="475" t="s">
        <v>189</v>
      </c>
      <c r="M65" s="480"/>
      <c r="N65" s="454"/>
      <c r="R65" s="141" t="str">
        <f>IF(OR(J65='Drop downs'!$G$7,J65='Drop downs'!$G$5), B65&amp;": "&amp;K65&amp;CHAR(10),"")</f>
        <v/>
      </c>
      <c r="S65" s="141" t="str">
        <f>IF(J65='Drop downs'!$G$2,B65&amp;": "&amp;K65&amp;""," ")</f>
        <v xml:space="preserve"> </v>
      </c>
      <c r="T65" s="141" t="str">
        <f>IF(Strategic_Policy_05!E65='Drop downs'!$B$6,Strategic_Policy_05!B65&amp;": "&amp;Strategic_Policy_05!K65&amp;"","")</f>
        <v/>
      </c>
      <c r="U65" s="126" t="str">
        <f t="shared" si="0"/>
        <v/>
      </c>
      <c r="V65" s="126" t="str">
        <f>IF(N65&gt;0,B65&amp;":"&amp;N65&amp;"
","")</f>
        <v/>
      </c>
    </row>
    <row r="66" spans="1:22" ht="97.5" customHeight="1" x14ac:dyDescent="0.6">
      <c r="A66" s="470"/>
      <c r="B66" s="473"/>
      <c r="C66" s="148" t="s">
        <v>325</v>
      </c>
      <c r="D66" s="142" t="s">
        <v>189</v>
      </c>
      <c r="E66" s="476"/>
      <c r="F66" s="476"/>
      <c r="G66" s="478"/>
      <c r="H66" s="476"/>
      <c r="I66" s="571"/>
      <c r="J66" s="476"/>
      <c r="K66" s="576"/>
      <c r="L66" s="476"/>
      <c r="M66" s="481"/>
      <c r="N66" s="455"/>
      <c r="R66" s="141"/>
      <c r="S66" s="141"/>
      <c r="T66" s="141"/>
    </row>
    <row r="67" spans="1:22" ht="78" x14ac:dyDescent="0.6">
      <c r="A67" s="470"/>
      <c r="B67" s="473"/>
      <c r="C67" s="148" t="s">
        <v>326</v>
      </c>
      <c r="D67" s="142" t="s">
        <v>185</v>
      </c>
      <c r="E67" s="476"/>
      <c r="F67" s="476"/>
      <c r="G67" s="478"/>
      <c r="H67" s="476"/>
      <c r="I67" s="571"/>
      <c r="J67" s="476"/>
      <c r="K67" s="576"/>
      <c r="L67" s="476"/>
      <c r="M67" s="481"/>
      <c r="N67" s="455"/>
      <c r="R67" s="141"/>
      <c r="S67" s="141"/>
      <c r="T67" s="141"/>
    </row>
    <row r="68" spans="1:22" ht="87.75" customHeight="1" x14ac:dyDescent="0.6">
      <c r="A68" s="470"/>
      <c r="B68" s="473"/>
      <c r="C68" s="148" t="s">
        <v>327</v>
      </c>
      <c r="D68" s="142" t="s">
        <v>189</v>
      </c>
      <c r="E68" s="476"/>
      <c r="F68" s="476"/>
      <c r="G68" s="478"/>
      <c r="H68" s="476"/>
      <c r="I68" s="571"/>
      <c r="J68" s="476"/>
      <c r="K68" s="576"/>
      <c r="L68" s="476"/>
      <c r="M68" s="481"/>
      <c r="N68" s="455"/>
      <c r="R68" s="141"/>
      <c r="S68" s="141"/>
      <c r="T68" s="141"/>
    </row>
    <row r="69" spans="1:22" ht="97.5" customHeight="1" x14ac:dyDescent="0.6">
      <c r="A69" s="470"/>
      <c r="B69" s="473"/>
      <c r="C69" s="148" t="s">
        <v>846</v>
      </c>
      <c r="D69" s="142" t="s">
        <v>189</v>
      </c>
      <c r="E69" s="476"/>
      <c r="F69" s="476"/>
      <c r="G69" s="478"/>
      <c r="H69" s="476"/>
      <c r="I69" s="571"/>
      <c r="J69" s="476"/>
      <c r="K69" s="576"/>
      <c r="L69" s="476"/>
      <c r="M69" s="481"/>
      <c r="N69" s="455"/>
      <c r="R69" s="141"/>
      <c r="S69" s="141"/>
      <c r="T69" s="141"/>
    </row>
    <row r="70" spans="1:22" ht="113.25" customHeight="1" x14ac:dyDescent="0.6">
      <c r="A70" s="470"/>
      <c r="B70" s="473"/>
      <c r="C70" s="148" t="s">
        <v>329</v>
      </c>
      <c r="D70" s="142" t="s">
        <v>189</v>
      </c>
      <c r="E70" s="476"/>
      <c r="F70" s="476"/>
      <c r="G70" s="478"/>
      <c r="H70" s="476"/>
      <c r="I70" s="571"/>
      <c r="J70" s="476"/>
      <c r="K70" s="576"/>
      <c r="L70" s="476"/>
      <c r="M70" s="481"/>
      <c r="N70" s="455"/>
      <c r="R70" s="141"/>
      <c r="S70" s="141"/>
      <c r="T70" s="141"/>
    </row>
    <row r="71" spans="1:22" ht="52.5" thickBot="1" x14ac:dyDescent="0.65">
      <c r="A71" s="471"/>
      <c r="B71" s="474"/>
      <c r="C71" s="156" t="s">
        <v>330</v>
      </c>
      <c r="D71" s="142" t="s">
        <v>189</v>
      </c>
      <c r="E71" s="428"/>
      <c r="F71" s="428"/>
      <c r="G71" s="479"/>
      <c r="H71" s="428"/>
      <c r="I71" s="574"/>
      <c r="J71" s="428"/>
      <c r="K71" s="577"/>
      <c r="L71" s="428"/>
      <c r="M71" s="482"/>
      <c r="N71" s="456"/>
      <c r="R71" s="141"/>
      <c r="S71" s="141"/>
      <c r="T71" s="141"/>
    </row>
    <row r="72" spans="1:22" ht="127.5" customHeight="1" x14ac:dyDescent="0.6">
      <c r="A72" s="469" t="s">
        <v>331</v>
      </c>
      <c r="B72" s="472" t="s">
        <v>112</v>
      </c>
      <c r="C72" s="147" t="s">
        <v>332</v>
      </c>
      <c r="D72" s="140" t="s">
        <v>185</v>
      </c>
      <c r="E72" s="475" t="s">
        <v>353</v>
      </c>
      <c r="F72" s="475" t="s">
        <v>354</v>
      </c>
      <c r="G72" s="477" t="s">
        <v>358</v>
      </c>
      <c r="H72" s="475" t="s">
        <v>429</v>
      </c>
      <c r="I72" s="573" t="s">
        <v>357</v>
      </c>
      <c r="J72" s="475" t="s">
        <v>119</v>
      </c>
      <c r="K72" s="532" t="s">
        <v>583</v>
      </c>
      <c r="L72" s="475" t="s">
        <v>189</v>
      </c>
      <c r="M72" s="480"/>
      <c r="N72" s="454"/>
      <c r="R72" s="141" t="str">
        <f>IF(OR(J72='Drop downs'!$G$7,J72='Drop downs'!$G$5), B72&amp;": "&amp;K72&amp;CHAR(10),"")</f>
        <v/>
      </c>
      <c r="S72" s="141" t="str">
        <f>IF(J72='Drop downs'!$G$2,B72&amp;": "&amp;K72&amp;""," ")</f>
        <v xml:space="preserve"> </v>
      </c>
      <c r="T72" s="141" t="str">
        <f>IF(Strategic_Policy_05!E72='Drop downs'!$B$6,Strategic_Policy_05!B72&amp;": "&amp;Strategic_Policy_05!K72&amp;"","")</f>
        <v/>
      </c>
      <c r="U72" s="126" t="str">
        <f t="shared" si="0"/>
        <v/>
      </c>
      <c r="V72" s="126" t="str">
        <f>IF(N72&gt;0,B72&amp;":"&amp;N72&amp;"
","")</f>
        <v/>
      </c>
    </row>
    <row r="73" spans="1:22" ht="115.5" customHeight="1" x14ac:dyDescent="0.6">
      <c r="A73" s="470"/>
      <c r="B73" s="473"/>
      <c r="C73" s="148" t="s">
        <v>333</v>
      </c>
      <c r="D73" s="142" t="s">
        <v>185</v>
      </c>
      <c r="E73" s="476"/>
      <c r="F73" s="476"/>
      <c r="G73" s="478"/>
      <c r="H73" s="476"/>
      <c r="I73" s="571"/>
      <c r="J73" s="476"/>
      <c r="K73" s="530"/>
      <c r="L73" s="476"/>
      <c r="M73" s="481"/>
      <c r="N73" s="455"/>
      <c r="R73" s="141"/>
      <c r="S73" s="141"/>
      <c r="T73" s="141"/>
    </row>
    <row r="74" spans="1:22" ht="129.75" customHeight="1" x14ac:dyDescent="0.6">
      <c r="A74" s="470"/>
      <c r="B74" s="473"/>
      <c r="C74" s="148" t="s">
        <v>334</v>
      </c>
      <c r="D74" s="142" t="s">
        <v>189</v>
      </c>
      <c r="E74" s="476"/>
      <c r="F74" s="476"/>
      <c r="G74" s="478"/>
      <c r="H74" s="476"/>
      <c r="I74" s="571"/>
      <c r="J74" s="476"/>
      <c r="K74" s="530"/>
      <c r="L74" s="476"/>
      <c r="M74" s="481"/>
      <c r="N74" s="455"/>
      <c r="R74" s="141"/>
      <c r="S74" s="141"/>
      <c r="T74" s="141"/>
    </row>
    <row r="75" spans="1:22" ht="88.5" customHeight="1" x14ac:dyDescent="0.6">
      <c r="A75" s="470"/>
      <c r="B75" s="473"/>
      <c r="C75" s="148" t="s">
        <v>335</v>
      </c>
      <c r="D75" s="142" t="s">
        <v>189</v>
      </c>
      <c r="E75" s="476"/>
      <c r="F75" s="476"/>
      <c r="G75" s="478"/>
      <c r="H75" s="476"/>
      <c r="I75" s="571"/>
      <c r="J75" s="476"/>
      <c r="K75" s="530"/>
      <c r="L75" s="476"/>
      <c r="M75" s="481"/>
      <c r="N75" s="455"/>
      <c r="R75" s="141"/>
      <c r="S75" s="141"/>
      <c r="T75" s="141"/>
    </row>
    <row r="76" spans="1:22" ht="94.5" customHeight="1" thickBot="1" x14ac:dyDescent="0.65">
      <c r="A76" s="517"/>
      <c r="B76" s="474"/>
      <c r="C76" s="157" t="s">
        <v>336</v>
      </c>
      <c r="D76" s="165" t="s">
        <v>189</v>
      </c>
      <c r="E76" s="483"/>
      <c r="F76" s="483"/>
      <c r="G76" s="519"/>
      <c r="H76" s="483"/>
      <c r="I76" s="572"/>
      <c r="J76" s="483"/>
      <c r="K76" s="531"/>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487" t="s">
        <v>88</v>
      </c>
      <c r="J77" s="487" t="s">
        <v>120</v>
      </c>
      <c r="K77" s="673" t="s">
        <v>367</v>
      </c>
      <c r="L77" s="487" t="s">
        <v>189</v>
      </c>
      <c r="M77" s="491"/>
      <c r="N77" s="463"/>
      <c r="R77" s="141" t="str">
        <f>IF(OR(J77='Drop downs'!$G$7,J77='Drop downs'!$G$5), B77&amp;": "&amp;K77&amp;CHAR(10),"")</f>
        <v/>
      </c>
      <c r="S77" s="141" t="str">
        <f>IF(J77='Drop downs'!$G$2,B77&amp;": "&amp;K77&amp;""," ")</f>
        <v xml:space="preserve"> </v>
      </c>
      <c r="T77" s="141" t="str">
        <f>IF(Strategic_Policy_05!E77='Drop downs'!$B$6,Strategic_Policy_05!B77&amp;": "&amp;Strategic_Policy_05!K77&amp;"","")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6"/>
      <c r="J78" s="476"/>
      <c r="K78" s="674"/>
      <c r="L78" s="476"/>
      <c r="M78" s="481"/>
      <c r="N78" s="455"/>
      <c r="R78" s="141"/>
      <c r="S78" s="141"/>
      <c r="T78" s="141"/>
    </row>
    <row r="79" spans="1:22" x14ac:dyDescent="0.6">
      <c r="A79" s="527"/>
      <c r="B79" s="473"/>
      <c r="C79" s="148" t="s">
        <v>340</v>
      </c>
      <c r="D79" s="145" t="s">
        <v>189</v>
      </c>
      <c r="E79" s="476"/>
      <c r="F79" s="476"/>
      <c r="G79" s="478"/>
      <c r="H79" s="476"/>
      <c r="I79" s="476"/>
      <c r="J79" s="476"/>
      <c r="K79" s="674"/>
      <c r="L79" s="476"/>
      <c r="M79" s="481"/>
      <c r="N79" s="455"/>
      <c r="R79" s="141"/>
      <c r="S79" s="141"/>
      <c r="T79" s="141"/>
    </row>
    <row r="80" spans="1:22" x14ac:dyDescent="0.6">
      <c r="A80" s="527"/>
      <c r="B80" s="473"/>
      <c r="C80" s="159" t="s">
        <v>341</v>
      </c>
      <c r="D80" s="145" t="s">
        <v>189</v>
      </c>
      <c r="E80" s="476"/>
      <c r="F80" s="476"/>
      <c r="G80" s="478"/>
      <c r="H80" s="476"/>
      <c r="I80" s="476"/>
      <c r="J80" s="476"/>
      <c r="K80" s="674"/>
      <c r="L80" s="476"/>
      <c r="M80" s="481"/>
      <c r="N80" s="455"/>
      <c r="R80" s="141"/>
      <c r="S80" s="141"/>
      <c r="T80" s="141"/>
    </row>
    <row r="81" spans="1:22" ht="78" x14ac:dyDescent="0.6">
      <c r="A81" s="527"/>
      <c r="B81" s="473"/>
      <c r="C81" s="159" t="s">
        <v>342</v>
      </c>
      <c r="D81" s="145" t="s">
        <v>189</v>
      </c>
      <c r="E81" s="476"/>
      <c r="F81" s="476"/>
      <c r="G81" s="478"/>
      <c r="H81" s="476"/>
      <c r="I81" s="476"/>
      <c r="J81" s="476"/>
      <c r="K81" s="674"/>
      <c r="L81" s="476"/>
      <c r="M81" s="481"/>
      <c r="N81" s="455"/>
      <c r="R81" s="141"/>
      <c r="S81" s="141"/>
      <c r="T81" s="141"/>
    </row>
    <row r="82" spans="1:22" ht="78" x14ac:dyDescent="0.6">
      <c r="A82" s="527"/>
      <c r="B82" s="473"/>
      <c r="C82" s="159" t="s">
        <v>343</v>
      </c>
      <c r="D82" s="145" t="s">
        <v>189</v>
      </c>
      <c r="E82" s="476"/>
      <c r="F82" s="476"/>
      <c r="G82" s="478"/>
      <c r="H82" s="476"/>
      <c r="I82" s="476"/>
      <c r="J82" s="476"/>
      <c r="K82" s="674"/>
      <c r="L82" s="476"/>
      <c r="M82" s="481"/>
      <c r="N82" s="455"/>
      <c r="R82" s="141"/>
      <c r="S82" s="141"/>
      <c r="T82" s="141"/>
    </row>
    <row r="83" spans="1:22" ht="52.5" thickBot="1" x14ac:dyDescent="0.65">
      <c r="A83" s="528"/>
      <c r="B83" s="474"/>
      <c r="C83" s="160" t="s">
        <v>344</v>
      </c>
      <c r="D83" s="145" t="s">
        <v>189</v>
      </c>
      <c r="E83" s="483"/>
      <c r="F83" s="483"/>
      <c r="G83" s="519"/>
      <c r="H83" s="483"/>
      <c r="I83" s="483"/>
      <c r="J83" s="483"/>
      <c r="K83" s="675"/>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487" t="s">
        <v>88</v>
      </c>
      <c r="J84" s="487" t="s">
        <v>120</v>
      </c>
      <c r="K84" s="673" t="s">
        <v>367</v>
      </c>
      <c r="L84" s="487" t="s">
        <v>189</v>
      </c>
      <c r="M84" s="491"/>
      <c r="N84" s="463"/>
      <c r="R84" s="141" t="str">
        <f>IF(OR(J84='Drop downs'!$G$7,J84='Drop downs'!$G$5), B84&amp;": "&amp;K84&amp;CHAR(10),"")</f>
        <v/>
      </c>
      <c r="S84" s="141" t="str">
        <f>IF(J84='Drop downs'!$G$2,B84&amp;": "&amp;K84&amp;""," ")</f>
        <v xml:space="preserve"> </v>
      </c>
      <c r="T84" s="141" t="str">
        <f>IF(Strategic_Policy_05!E84='Drop downs'!$B$6,Strategic_Policy_05!B84&amp;": "&amp;Strategic_Policy_05!K84&amp;"","")</f>
        <v/>
      </c>
      <c r="U84" s="126" t="str">
        <f t="shared" si="1"/>
        <v/>
      </c>
      <c r="V84" s="126" t="str">
        <f>IF(N84&gt;0,B84&amp;":"&amp;N84&amp;"
","")</f>
        <v/>
      </c>
    </row>
    <row r="85" spans="1:22" ht="52" x14ac:dyDescent="0.6">
      <c r="A85" s="527"/>
      <c r="B85" s="473"/>
      <c r="C85" s="159" t="s">
        <v>347</v>
      </c>
      <c r="D85" s="145" t="s">
        <v>189</v>
      </c>
      <c r="E85" s="476"/>
      <c r="F85" s="476"/>
      <c r="G85" s="478"/>
      <c r="H85" s="476"/>
      <c r="I85" s="476"/>
      <c r="J85" s="476"/>
      <c r="K85" s="674"/>
      <c r="L85" s="476"/>
      <c r="M85" s="481"/>
      <c r="N85" s="455"/>
      <c r="R85" s="141"/>
      <c r="S85" s="141"/>
      <c r="T85" s="141"/>
    </row>
    <row r="86" spans="1:22" x14ac:dyDescent="0.6">
      <c r="A86" s="527"/>
      <c r="B86" s="473"/>
      <c r="C86" s="159" t="s">
        <v>348</v>
      </c>
      <c r="D86" s="145" t="s">
        <v>189</v>
      </c>
      <c r="E86" s="476"/>
      <c r="F86" s="476"/>
      <c r="G86" s="478"/>
      <c r="H86" s="476"/>
      <c r="I86" s="476"/>
      <c r="J86" s="476"/>
      <c r="K86" s="674"/>
      <c r="L86" s="476"/>
      <c r="M86" s="481"/>
      <c r="N86" s="455"/>
      <c r="R86" s="141"/>
      <c r="S86" s="141"/>
      <c r="T86" s="141"/>
    </row>
    <row r="87" spans="1:22" ht="26.5" thickBot="1" x14ac:dyDescent="0.65">
      <c r="A87" s="528"/>
      <c r="B87" s="474"/>
      <c r="C87" s="157" t="s">
        <v>349</v>
      </c>
      <c r="D87" s="145" t="s">
        <v>189</v>
      </c>
      <c r="E87" s="483"/>
      <c r="F87" s="483"/>
      <c r="G87" s="519"/>
      <c r="H87" s="483"/>
      <c r="I87" s="483"/>
      <c r="J87" s="483"/>
      <c r="K87" s="675"/>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221.25" customHeight="1" x14ac:dyDescent="0.6">
      <c r="A92" s="449" t="str">
        <f>S8&amp;S18&amp;S20&amp;S28&amp;S36&amp;S42&amp;S47&amp;S48&amp;S49&amp;S54&amp;S57&amp;S65&amp;S72&amp;S77&amp;S84&amp;S87</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car parking in line with London Plan standards,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RJ++DRmUjcTrfEG4nGKrU5x8JyQnKbktEN3MtHr004AfyfbU0xU9Tfr48Gz1hjujv9ZyEWZiscbek1SivWfr3w==" saltValue="p+k0sUzdbzUw8eYV0EnPz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412" priority="14">
      <formula>$D50="No"</formula>
    </cfRule>
  </conditionalFormatting>
  <conditionalFormatting sqref="C8:D87">
    <cfRule type="expression" dxfId="1411" priority="13">
      <formula>$D8="No"</formula>
    </cfRule>
  </conditionalFormatting>
  <conditionalFormatting sqref="J8 J18 J28 J57 J65 J72">
    <cfRule type="cellIs" dxfId="1410" priority="50" operator="equal">
      <formula>"Minor Positive"</formula>
    </cfRule>
    <cfRule type="cellIs" dxfId="1409" priority="49" operator="equal">
      <formula>"Neutral"</formula>
    </cfRule>
    <cfRule type="cellIs" dxfId="1408" priority="48" operator="equal">
      <formula>"Uncertain"</formula>
    </cfRule>
    <cfRule type="cellIs" dxfId="1407" priority="47" operator="equal">
      <formula>"Minor Negative"</formula>
    </cfRule>
    <cfRule type="cellIs" dxfId="1406" priority="46" operator="equal">
      <formula>"Significant Negative"</formula>
    </cfRule>
    <cfRule type="cellIs" dxfId="1405" priority="51" operator="equal">
      <formula>"Significant Positive"</formula>
    </cfRule>
  </conditionalFormatting>
  <conditionalFormatting sqref="J20">
    <cfRule type="cellIs" dxfId="1404" priority="39" operator="equal">
      <formula>"Significant Positive"</formula>
    </cfRule>
    <cfRule type="cellIs" dxfId="1403" priority="38" operator="equal">
      <formula>"Minor Positive"</formula>
    </cfRule>
    <cfRule type="cellIs" dxfId="1402" priority="37" operator="equal">
      <formula>"Neutral"</formula>
    </cfRule>
    <cfRule type="cellIs" dxfId="1401" priority="36" operator="equal">
      <formula>"Uncertain"</formula>
    </cfRule>
    <cfRule type="cellIs" dxfId="1400" priority="35" operator="equal">
      <formula>"Minor Negative"</formula>
    </cfRule>
    <cfRule type="cellIs" dxfId="1399" priority="34" operator="equal">
      <formula>"Significant Negative"</formula>
    </cfRule>
  </conditionalFormatting>
  <conditionalFormatting sqref="J36">
    <cfRule type="cellIs" dxfId="1398" priority="32" operator="equal">
      <formula>"Minor Positive"</formula>
    </cfRule>
    <cfRule type="cellIs" dxfId="1397" priority="31" operator="equal">
      <formula>"Neutral"</formula>
    </cfRule>
    <cfRule type="cellIs" dxfId="1396" priority="30" operator="equal">
      <formula>"Uncertain"</formula>
    </cfRule>
    <cfRule type="cellIs" dxfId="1395" priority="29" operator="equal">
      <formula>"Minor Negative"</formula>
    </cfRule>
    <cfRule type="cellIs" dxfId="1394" priority="28" operator="equal">
      <formula>"Significant Negative"</formula>
    </cfRule>
    <cfRule type="cellIs" dxfId="1393" priority="33" operator="equal">
      <formula>"Significant Positive"</formula>
    </cfRule>
  </conditionalFormatting>
  <conditionalFormatting sqref="J42">
    <cfRule type="cellIs" dxfId="1392" priority="22" operator="equal">
      <formula>"Significant Negative"</formula>
    </cfRule>
    <cfRule type="cellIs" dxfId="1391" priority="23" operator="equal">
      <formula>"Minor Negative"</formula>
    </cfRule>
    <cfRule type="cellIs" dxfId="1390" priority="24" operator="equal">
      <formula>"Uncertain"</formula>
    </cfRule>
    <cfRule type="cellIs" dxfId="1389" priority="25" operator="equal">
      <formula>"Neutral"</formula>
    </cfRule>
    <cfRule type="cellIs" dxfId="1388" priority="26" operator="equal">
      <formula>"Minor Positive"</formula>
    </cfRule>
    <cfRule type="cellIs" dxfId="1387" priority="27" operator="equal">
      <formula>"Significant Positive"</formula>
    </cfRule>
  </conditionalFormatting>
  <conditionalFormatting sqref="J47">
    <cfRule type="cellIs" dxfId="1386" priority="40" operator="equal">
      <formula>"Significant Negative"</formula>
    </cfRule>
    <cfRule type="cellIs" dxfId="1385" priority="41" operator="equal">
      <formula>"Minor Negative"</formula>
    </cfRule>
    <cfRule type="cellIs" dxfId="1384" priority="42" operator="equal">
      <formula>"Uncertain"</formula>
    </cfRule>
    <cfRule type="cellIs" dxfId="1383" priority="43" operator="equal">
      <formula>"Neutral"</formula>
    </cfRule>
    <cfRule type="cellIs" dxfId="1382" priority="44" operator="equal">
      <formula>"Minor Positive"</formula>
    </cfRule>
    <cfRule type="cellIs" dxfId="1381" priority="45" operator="equal">
      <formula>"Significant Positive"</formula>
    </cfRule>
  </conditionalFormatting>
  <conditionalFormatting sqref="J49">
    <cfRule type="cellIs" dxfId="1380" priority="1" operator="equal">
      <formula>"Significant Negative"</formula>
    </cfRule>
    <cfRule type="cellIs" dxfId="1379" priority="6" operator="equal">
      <formula>"Significant Positive"</formula>
    </cfRule>
    <cfRule type="cellIs" dxfId="1378" priority="5" operator="equal">
      <formula>"Minor Positive"</formula>
    </cfRule>
    <cfRule type="cellIs" dxfId="1377" priority="4" operator="equal">
      <formula>"Neutral"</formula>
    </cfRule>
    <cfRule type="cellIs" dxfId="1376" priority="3" operator="equal">
      <formula>"Uncertain"</formula>
    </cfRule>
    <cfRule type="cellIs" dxfId="1375" priority="2" operator="equal">
      <formula>"Minor Negative"</formula>
    </cfRule>
  </conditionalFormatting>
  <conditionalFormatting sqref="J54">
    <cfRule type="cellIs" dxfId="1374" priority="20" operator="equal">
      <formula>"Minor Positive"</formula>
    </cfRule>
    <cfRule type="cellIs" dxfId="1373" priority="19" operator="equal">
      <formula>"Neutral"</formula>
    </cfRule>
    <cfRule type="cellIs" dxfId="1372" priority="18" operator="equal">
      <formula>"Uncertain"</formula>
    </cfRule>
    <cfRule type="cellIs" dxfId="1371" priority="17" operator="equal">
      <formula>"Minor Negative"</formula>
    </cfRule>
    <cfRule type="cellIs" dxfId="1370" priority="16" operator="equal">
      <formula>"Significant Negative"</formula>
    </cfRule>
    <cfRule type="cellIs" dxfId="1369" priority="21" operator="equal">
      <formula>"Significant Positive"</formula>
    </cfRule>
  </conditionalFormatting>
  <conditionalFormatting sqref="J77 J84">
    <cfRule type="cellIs" dxfId="1368" priority="7" operator="equal">
      <formula>"Significant Negative"</formula>
    </cfRule>
    <cfRule type="cellIs" dxfId="1367" priority="12" operator="equal">
      <formula>"Significant Positive"</formula>
    </cfRule>
    <cfRule type="cellIs" dxfId="1366" priority="11" operator="equal">
      <formula>"Minor Positive"</formula>
    </cfRule>
    <cfRule type="cellIs" dxfId="1365" priority="10" operator="equal">
      <formula>"Neutral"</formula>
    </cfRule>
    <cfRule type="cellIs" dxfId="1364" priority="9" operator="equal">
      <formula>"Uncertain"</formula>
    </cfRule>
    <cfRule type="cellIs" dxfId="1363" priority="8"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842C5EAB-215A-41EA-84A9-899825D8E74C}">
          <x14:formula1>
            <xm:f>'Drop downs'!$G$2:$G$7</xm:f>
          </x14:formula1>
          <xm:sqref>J8 J18 J20 J28 J36 J42 J47 J54 J57 J65 J72 J77 J84 J49</xm:sqref>
        </x14:dataValidation>
        <x14:dataValidation type="list" allowBlank="1" showInputMessage="1" showErrorMessage="1" xr:uid="{BBDFACA8-5C82-4E12-AD2D-A6B5A2FEDC22}">
          <x14:formula1>
            <xm:f>'Drop downs'!$F$2:$F$6</xm:f>
          </x14:formula1>
          <xm:sqref>I8 I18 I20 I28 I36 I42 I47 I54 I57 I65 I72 I77 I84 I49</xm:sqref>
        </x14:dataValidation>
        <x14:dataValidation type="list" allowBlank="1" showInputMessage="1" showErrorMessage="1" xr:uid="{63E936A7-98DE-4F27-80E1-609363E90DFE}">
          <x14:formula1>
            <xm:f>'Drop downs'!$E$2:$E$6</xm:f>
          </x14:formula1>
          <xm:sqref>H8 H18 H20 H28 H36 H42 H47 H54 H57 H65 H72 H77 H84 H49</xm:sqref>
        </x14:dataValidation>
        <x14:dataValidation type="list" allowBlank="1" showInputMessage="1" showErrorMessage="1" xr:uid="{8E2D4882-01DC-4749-9FB0-EA1DF704EE0D}">
          <x14:formula1>
            <xm:f>'Drop downs'!$D$2:$D$7</xm:f>
          </x14:formula1>
          <xm:sqref>G8 G18 G20 G28 G36 G42 G47 G54 G57 G65 G72 G77 G84 G49</xm:sqref>
        </x14:dataValidation>
        <x14:dataValidation type="list" allowBlank="1" showInputMessage="1" showErrorMessage="1" xr:uid="{48D79C3D-2CE2-409D-9F0D-3E8A58EEA219}">
          <x14:formula1>
            <xm:f>'Drop downs'!$C$2:$C$5</xm:f>
          </x14:formula1>
          <xm:sqref>F8 F18 F20 F28 F36 F42 F47 F54 F57 F65 F72 F77 F84 F49</xm:sqref>
        </x14:dataValidation>
        <x14:dataValidation type="list" allowBlank="1" showInputMessage="1" showErrorMessage="1" xr:uid="{35A85239-B9C1-49A1-8407-C9805E25223F}">
          <x14:formula1>
            <xm:f>'Drop downs'!$B$2:$B$4</xm:f>
          </x14:formula1>
          <xm:sqref>E8 E18 E20 E28 E36 E42 E47 E54 E57 E65 E72 E77 E84 E49</xm:sqref>
        </x14:dataValidation>
        <x14:dataValidation type="list" allowBlank="1" showInputMessage="1" showErrorMessage="1" xr:uid="{19506800-CE0A-4B7E-9595-AC165EBA4373}">
          <x14:formula1>
            <xm:f>'Drop downs'!$J$2:$J$3</xm:f>
          </x14:formula1>
          <xm:sqref>L8 L18 L20 L28 L36 L42 L84 L54 L57 L65 L72 L77 L47 L49</xm:sqref>
        </x14:dataValidation>
        <x14:dataValidation type="list" allowBlank="1" showInputMessage="1" showErrorMessage="1" xr:uid="{249B64A9-C0F7-4D2E-8692-08BB258E3CC9}">
          <x14:formula1>
            <xm:f>'Drop downs'!$A$2:$A$3</xm:f>
          </x14:formula1>
          <xm:sqref>D8:D87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4587-DE53-4B5D-8B41-2A6CA5C8D41B}">
  <sheetPr codeName="Sheet69"/>
  <dimension ref="A1:V98"/>
  <sheetViews>
    <sheetView showGridLines="0" zoomScale="60" zoomScaleNormal="60" workbookViewId="0">
      <selection activeCell="C1" sqref="C1:F1"/>
    </sheetView>
  </sheetViews>
  <sheetFormatPr defaultColWidth="8.54296875" defaultRowHeight="26" x14ac:dyDescent="0.6"/>
  <cols>
    <col min="1" max="1" width="67" style="126" customWidth="1"/>
    <col min="2" max="2" width="6.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69.1796875"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887</v>
      </c>
      <c r="D1" s="393"/>
      <c r="E1" s="393"/>
      <c r="F1" s="394"/>
      <c r="G1" s="227"/>
      <c r="I1" s="229"/>
      <c r="J1" s="128"/>
      <c r="K1" s="128"/>
    </row>
    <row r="2" spans="1:22" x14ac:dyDescent="0.6">
      <c r="A2" s="125" t="s">
        <v>21</v>
      </c>
      <c r="B2" s="129"/>
      <c r="C2" s="393" t="s">
        <v>252</v>
      </c>
      <c r="D2" s="393"/>
      <c r="E2" s="393"/>
      <c r="F2" s="394"/>
      <c r="I2" s="230"/>
      <c r="J2" s="130"/>
      <c r="K2" s="130"/>
    </row>
    <row r="3" spans="1:22" ht="81.5" customHeight="1" x14ac:dyDescent="0.6">
      <c r="A3" s="131" t="s">
        <v>22</v>
      </c>
      <c r="B3" s="132"/>
      <c r="C3" s="393" t="s">
        <v>584</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353</v>
      </c>
      <c r="F8" s="493" t="s">
        <v>354</v>
      </c>
      <c r="G8" s="505" t="s">
        <v>427</v>
      </c>
      <c r="H8" s="493" t="s">
        <v>429</v>
      </c>
      <c r="I8" s="593" t="s">
        <v>368</v>
      </c>
      <c r="J8" s="475" t="s">
        <v>249</v>
      </c>
      <c r="K8" s="604" t="s">
        <v>585</v>
      </c>
      <c r="L8" s="475" t="s">
        <v>185</v>
      </c>
      <c r="M8" s="480"/>
      <c r="N8" s="454"/>
      <c r="R8" s="141" t="str">
        <f>IF(OR(J8='Drop downs'!$G$7,J8='Drop downs'!$G$5), B8&amp;": "&amp;K8&amp;CHAR(10),"")</f>
        <v/>
      </c>
      <c r="S8" s="141" t="str">
        <f>IF(J8='Drop downs'!$G$2,B8&amp;": "&amp;K8&amp;""," ")</f>
        <v>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v>
      </c>
      <c r="T8" s="141" t="str">
        <f>IF(LE1_Development_Principles!E8='Drop downs'!$B$6,LE1_Development_Principles!B8&amp;": "&amp;LE1_Development_Principles!K8&amp;"","")</f>
        <v/>
      </c>
      <c r="U8" s="126" t="str">
        <f>IF(M8&gt;0,B8&amp;":"&amp;M8&amp;"
","")</f>
        <v/>
      </c>
      <c r="V8" s="126" t="str">
        <f>IF(N8&gt;0,B8&amp;":"&amp;N8&amp;"
","")</f>
        <v/>
      </c>
    </row>
    <row r="9" spans="1:22" ht="80.25" customHeight="1" x14ac:dyDescent="0.6">
      <c r="A9" s="470"/>
      <c r="B9" s="503"/>
      <c r="C9" s="142" t="s">
        <v>258</v>
      </c>
      <c r="D9" s="142" t="s">
        <v>189</v>
      </c>
      <c r="E9" s="494"/>
      <c r="F9" s="494"/>
      <c r="G9" s="506"/>
      <c r="H9" s="494"/>
      <c r="I9" s="594"/>
      <c r="J9" s="476"/>
      <c r="K9" s="605"/>
      <c r="L9" s="476"/>
      <c r="M9" s="481"/>
      <c r="N9" s="455"/>
      <c r="R9" s="141"/>
      <c r="S9" s="141"/>
      <c r="T9" s="141"/>
    </row>
    <row r="10" spans="1:22" ht="56.25" customHeight="1" x14ac:dyDescent="0.6">
      <c r="A10" s="470"/>
      <c r="B10" s="503"/>
      <c r="C10" s="142" t="s">
        <v>259</v>
      </c>
      <c r="D10" s="142" t="s">
        <v>185</v>
      </c>
      <c r="E10" s="494"/>
      <c r="F10" s="494"/>
      <c r="G10" s="506"/>
      <c r="H10" s="494"/>
      <c r="I10" s="594"/>
      <c r="J10" s="476"/>
      <c r="K10" s="605"/>
      <c r="L10" s="476"/>
      <c r="M10" s="481"/>
      <c r="N10" s="455"/>
      <c r="R10" s="141"/>
      <c r="S10" s="141"/>
      <c r="T10" s="141"/>
    </row>
    <row r="11" spans="1:22" ht="72.75" customHeight="1" x14ac:dyDescent="0.6">
      <c r="A11" s="470"/>
      <c r="B11" s="503"/>
      <c r="C11" s="142" t="s">
        <v>260</v>
      </c>
      <c r="D11" s="142" t="s">
        <v>185</v>
      </c>
      <c r="E11" s="494"/>
      <c r="F11" s="494"/>
      <c r="G11" s="506"/>
      <c r="H11" s="494"/>
      <c r="I11" s="594"/>
      <c r="J11" s="476"/>
      <c r="K11" s="605"/>
      <c r="L11" s="476"/>
      <c r="M11" s="481"/>
      <c r="N11" s="455"/>
      <c r="R11" s="141"/>
      <c r="S11" s="141"/>
      <c r="T11" s="141"/>
    </row>
    <row r="12" spans="1:22" ht="52" x14ac:dyDescent="0.6">
      <c r="A12" s="470"/>
      <c r="B12" s="503"/>
      <c r="C12" s="142" t="s">
        <v>261</v>
      </c>
      <c r="D12" s="142" t="s">
        <v>185</v>
      </c>
      <c r="E12" s="494"/>
      <c r="F12" s="494"/>
      <c r="G12" s="506"/>
      <c r="H12" s="494"/>
      <c r="I12" s="594"/>
      <c r="J12" s="476"/>
      <c r="K12" s="605"/>
      <c r="L12" s="476"/>
      <c r="M12" s="481"/>
      <c r="N12" s="455"/>
      <c r="R12" s="141"/>
      <c r="S12" s="141"/>
      <c r="T12" s="141"/>
    </row>
    <row r="13" spans="1:22" ht="81" customHeight="1" x14ac:dyDescent="0.6">
      <c r="A13" s="470"/>
      <c r="B13" s="503"/>
      <c r="C13" s="142" t="s">
        <v>262</v>
      </c>
      <c r="D13" s="142" t="s">
        <v>185</v>
      </c>
      <c r="E13" s="494"/>
      <c r="F13" s="494"/>
      <c r="G13" s="506"/>
      <c r="H13" s="494"/>
      <c r="I13" s="594"/>
      <c r="J13" s="476"/>
      <c r="K13" s="605"/>
      <c r="L13" s="476"/>
      <c r="M13" s="481"/>
      <c r="N13" s="455"/>
      <c r="R13" s="141"/>
      <c r="S13" s="141"/>
      <c r="T13" s="141"/>
    </row>
    <row r="14" spans="1:22" ht="52" x14ac:dyDescent="0.6">
      <c r="A14" s="470"/>
      <c r="B14" s="503"/>
      <c r="C14" s="142" t="s">
        <v>263</v>
      </c>
      <c r="D14" s="142" t="s">
        <v>185</v>
      </c>
      <c r="E14" s="494"/>
      <c r="F14" s="494"/>
      <c r="G14" s="506"/>
      <c r="H14" s="494"/>
      <c r="I14" s="594"/>
      <c r="J14" s="476"/>
      <c r="K14" s="605"/>
      <c r="L14" s="476"/>
      <c r="M14" s="481"/>
      <c r="N14" s="455"/>
      <c r="R14" s="141"/>
      <c r="S14" s="141"/>
      <c r="T14" s="141"/>
    </row>
    <row r="15" spans="1:22" ht="84" customHeight="1" x14ac:dyDescent="0.6">
      <c r="A15" s="470"/>
      <c r="B15" s="503"/>
      <c r="C15" s="142" t="s">
        <v>264</v>
      </c>
      <c r="D15" s="142" t="s">
        <v>185</v>
      </c>
      <c r="E15" s="494"/>
      <c r="F15" s="494"/>
      <c r="G15" s="506"/>
      <c r="H15" s="494"/>
      <c r="I15" s="594"/>
      <c r="J15" s="476"/>
      <c r="K15" s="605"/>
      <c r="L15" s="476"/>
      <c r="M15" s="481"/>
      <c r="N15" s="455"/>
      <c r="R15" s="141"/>
      <c r="S15" s="141"/>
      <c r="T15" s="141"/>
    </row>
    <row r="16" spans="1:22" ht="78" x14ac:dyDescent="0.6">
      <c r="A16" s="470"/>
      <c r="B16" s="503"/>
      <c r="C16" s="142" t="s">
        <v>265</v>
      </c>
      <c r="D16" s="142" t="s">
        <v>185</v>
      </c>
      <c r="E16" s="494"/>
      <c r="F16" s="494"/>
      <c r="G16" s="506"/>
      <c r="H16" s="494"/>
      <c r="I16" s="594"/>
      <c r="J16" s="476"/>
      <c r="K16" s="605"/>
      <c r="L16" s="476"/>
      <c r="M16" s="481"/>
      <c r="N16" s="455"/>
      <c r="R16" s="141"/>
      <c r="S16" s="141"/>
      <c r="T16" s="141"/>
    </row>
    <row r="17" spans="1:22" ht="52.5" thickBot="1" x14ac:dyDescent="0.65">
      <c r="A17" s="471"/>
      <c r="B17" s="504"/>
      <c r="C17" s="143" t="s">
        <v>266</v>
      </c>
      <c r="D17" s="143" t="s">
        <v>185</v>
      </c>
      <c r="E17" s="495"/>
      <c r="F17" s="495"/>
      <c r="G17" s="507"/>
      <c r="H17" s="495"/>
      <c r="I17" s="595"/>
      <c r="J17" s="428"/>
      <c r="K17" s="606"/>
      <c r="L17" s="428"/>
      <c r="M17" s="482"/>
      <c r="N17" s="456"/>
      <c r="R17" s="141"/>
      <c r="S17" s="141"/>
      <c r="T17" s="141"/>
    </row>
    <row r="18" spans="1:22" ht="176.25" customHeight="1" x14ac:dyDescent="0.6">
      <c r="A18" s="511" t="s">
        <v>267</v>
      </c>
      <c r="B18" s="472" t="s">
        <v>102</v>
      </c>
      <c r="C18" s="140" t="s">
        <v>268</v>
      </c>
      <c r="D18" s="140" t="s">
        <v>185</v>
      </c>
      <c r="E18" s="475" t="s">
        <v>353</v>
      </c>
      <c r="F18" s="475" t="s">
        <v>354</v>
      </c>
      <c r="G18" s="477" t="s">
        <v>427</v>
      </c>
      <c r="H18" s="475" t="s">
        <v>429</v>
      </c>
      <c r="I18" s="573" t="s">
        <v>368</v>
      </c>
      <c r="J18" s="475" t="s">
        <v>119</v>
      </c>
      <c r="K18" s="604" t="s">
        <v>586</v>
      </c>
      <c r="L18" s="475" t="s">
        <v>189</v>
      </c>
      <c r="M18" s="480"/>
      <c r="N18" s="454"/>
      <c r="R18" s="141" t="str">
        <f>IF(OR(J18='Drop downs'!$G$7,J18='Drop downs'!$G$5), B18&amp;": "&amp;K18&amp;CHAR(10),"")</f>
        <v/>
      </c>
      <c r="S18" s="141" t="str">
        <f>IF(J18='Drop downs'!$G$2,B18&amp;": "&amp;K18&amp;""," ")</f>
        <v xml:space="preserve"> </v>
      </c>
      <c r="T18" s="141" t="str">
        <f>IF(LE1_Development_Principles!E18='Drop downs'!$B$6,LE1_Development_Principles!B18&amp;": "&amp;LE1_Development_Principles!K18&amp;"","")</f>
        <v/>
      </c>
      <c r="U18" s="126" t="str">
        <f t="shared" ref="U18:U72" si="0">IF(M18&gt;0,B18&amp;":"&amp;M18&amp;"
","")</f>
        <v/>
      </c>
      <c r="V18" s="126" t="str">
        <f>IF(N18&gt;0,B18&amp;":"&amp;N18&amp;"
","")</f>
        <v/>
      </c>
    </row>
    <row r="19" spans="1:22" ht="171" customHeight="1" thickBot="1" x14ac:dyDescent="0.65">
      <c r="A19" s="512"/>
      <c r="B19" s="474"/>
      <c r="C19" s="143" t="s">
        <v>269</v>
      </c>
      <c r="D19" s="143" t="s">
        <v>189</v>
      </c>
      <c r="E19" s="428"/>
      <c r="F19" s="428"/>
      <c r="G19" s="479"/>
      <c r="H19" s="428"/>
      <c r="I19" s="574"/>
      <c r="J19" s="428"/>
      <c r="K19" s="606"/>
      <c r="L19" s="428"/>
      <c r="M19" s="482"/>
      <c r="N19" s="456"/>
      <c r="R19" s="141"/>
      <c r="S19" s="141"/>
      <c r="T19" s="141"/>
    </row>
    <row r="20" spans="1:22" ht="156" x14ac:dyDescent="0.6">
      <c r="A20" s="469" t="s">
        <v>270</v>
      </c>
      <c r="B20" s="472" t="s">
        <v>103</v>
      </c>
      <c r="C20" s="144" t="s">
        <v>271</v>
      </c>
      <c r="D20" s="140" t="s">
        <v>189</v>
      </c>
      <c r="E20" s="475" t="s">
        <v>353</v>
      </c>
      <c r="F20" s="475" t="s">
        <v>354</v>
      </c>
      <c r="G20" s="477" t="s">
        <v>358</v>
      </c>
      <c r="H20" s="475" t="s">
        <v>429</v>
      </c>
      <c r="I20" s="573" t="s">
        <v>357</v>
      </c>
      <c r="J20" s="475" t="s">
        <v>119</v>
      </c>
      <c r="K20" s="499" t="s">
        <v>587</v>
      </c>
      <c r="L20" s="475" t="s">
        <v>189</v>
      </c>
      <c r="M20" s="480"/>
      <c r="N20" s="454"/>
      <c r="R20" s="141" t="str">
        <f>IF(OR(J20='Drop downs'!$G$7,J20='Drop downs'!$G$5), B20&amp;": "&amp;K20&amp;CHAR(10),"")</f>
        <v/>
      </c>
      <c r="S20" s="141" t="str">
        <f>IF(J20='Drop downs'!$G$2,B20&amp;": "&amp;K20&amp;""," ")</f>
        <v xml:space="preserve"> </v>
      </c>
      <c r="T20" s="141" t="str">
        <f>IF(LE1_Development_Principles!E20='Drop downs'!$B$6,LE1_Development_Principles!B20&amp;": "&amp;LE1_Development_Principles!K20&amp;"","")</f>
        <v/>
      </c>
      <c r="U20" s="126" t="str">
        <f t="shared" si="0"/>
        <v/>
      </c>
      <c r="V20" s="126" t="str">
        <f>IF(N20&gt;0,B20&amp;":"&amp;N20&amp;"
","")</f>
        <v/>
      </c>
    </row>
    <row r="21" spans="1:22" ht="52" x14ac:dyDescent="0.6">
      <c r="A21" s="470"/>
      <c r="B21" s="473"/>
      <c r="C21" s="145" t="s">
        <v>272</v>
      </c>
      <c r="D21" s="142" t="s">
        <v>185</v>
      </c>
      <c r="E21" s="476"/>
      <c r="F21" s="476"/>
      <c r="G21" s="478"/>
      <c r="H21" s="476"/>
      <c r="I21" s="571"/>
      <c r="J21" s="476"/>
      <c r="K21" s="489"/>
      <c r="L21" s="476"/>
      <c r="M21" s="481"/>
      <c r="N21" s="455"/>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189</v>
      </c>
      <c r="E26" s="476"/>
      <c r="F26" s="476"/>
      <c r="G26" s="478"/>
      <c r="H26" s="476"/>
      <c r="I26" s="571"/>
      <c r="J26" s="476"/>
      <c r="K26" s="489"/>
      <c r="L26" s="476"/>
      <c r="M26" s="481"/>
      <c r="N26" s="455"/>
      <c r="R26" s="141"/>
      <c r="S26" s="141"/>
      <c r="T26" s="141"/>
    </row>
    <row r="27" spans="1:22" ht="78.5" thickBot="1" x14ac:dyDescent="0.65">
      <c r="A27" s="471"/>
      <c r="B27" s="474"/>
      <c r="C27" s="146" t="s">
        <v>278</v>
      </c>
      <c r="D27" s="143" t="s">
        <v>185</v>
      </c>
      <c r="E27" s="428"/>
      <c r="F27" s="428"/>
      <c r="G27" s="479"/>
      <c r="H27" s="428"/>
      <c r="I27" s="574"/>
      <c r="J27" s="428"/>
      <c r="K27" s="500"/>
      <c r="L27" s="428"/>
      <c r="M27" s="482"/>
      <c r="N27" s="456"/>
      <c r="R27" s="141"/>
      <c r="S27" s="141"/>
      <c r="T27" s="141"/>
    </row>
    <row r="28" spans="1:22" ht="78" x14ac:dyDescent="0.6">
      <c r="A28" s="469" t="s">
        <v>279</v>
      </c>
      <c r="B28" s="472" t="s">
        <v>104</v>
      </c>
      <c r="C28" s="147" t="s">
        <v>280</v>
      </c>
      <c r="D28" s="144" t="s">
        <v>185</v>
      </c>
      <c r="E28" s="475" t="s">
        <v>353</v>
      </c>
      <c r="F28" s="475" t="s">
        <v>370</v>
      </c>
      <c r="G28" s="477" t="s">
        <v>427</v>
      </c>
      <c r="H28" s="475" t="s">
        <v>429</v>
      </c>
      <c r="I28" s="573" t="s">
        <v>368</v>
      </c>
      <c r="J28" s="475" t="s">
        <v>119</v>
      </c>
      <c r="K28" s="649" t="s">
        <v>824</v>
      </c>
      <c r="L28" s="475" t="s">
        <v>189</v>
      </c>
      <c r="M28" s="480"/>
      <c r="N28" s="454"/>
      <c r="R28" s="141" t="str">
        <f>IF(OR(J28='Drop downs'!$G$7,J28='Drop downs'!$G$5), B28&amp;": "&amp;K28&amp;CHAR(10),"")</f>
        <v/>
      </c>
      <c r="S28" s="141" t="str">
        <f>IF(J28='Drop downs'!$G$2,B28&amp;": "&amp;K28&amp;""," ")</f>
        <v xml:space="preserve"> </v>
      </c>
      <c r="T28" s="141" t="str">
        <f>IF(LE1_Development_Principles!E28='Drop downs'!$B$6,LE1_Development_Principles!B28&amp;": "&amp;LE1_Development_Principles!K28&amp;"","")</f>
        <v/>
      </c>
      <c r="U28" s="126" t="str">
        <f t="shared" si="0"/>
        <v/>
      </c>
      <c r="V28" s="126" t="str">
        <f>IF(N28&gt;0,B28&amp;":"&amp;N28&amp;"
","")</f>
        <v/>
      </c>
    </row>
    <row r="29" spans="1:22" ht="78" x14ac:dyDescent="0.6">
      <c r="A29" s="470"/>
      <c r="B29" s="473"/>
      <c r="C29" s="148" t="s">
        <v>281</v>
      </c>
      <c r="D29" s="145" t="s">
        <v>185</v>
      </c>
      <c r="E29" s="476"/>
      <c r="F29" s="476"/>
      <c r="G29" s="478"/>
      <c r="H29" s="476"/>
      <c r="I29" s="571"/>
      <c r="J29" s="476"/>
      <c r="K29" s="615"/>
      <c r="L29" s="476"/>
      <c r="M29" s="481"/>
      <c r="N29" s="455"/>
      <c r="R29" s="141"/>
      <c r="S29" s="141"/>
      <c r="T29" s="141"/>
    </row>
    <row r="30" spans="1:22" ht="99" customHeight="1" x14ac:dyDescent="0.6">
      <c r="A30" s="470"/>
      <c r="B30" s="473"/>
      <c r="C30" s="148" t="s">
        <v>282</v>
      </c>
      <c r="D30" s="145" t="s">
        <v>185</v>
      </c>
      <c r="E30" s="476"/>
      <c r="F30" s="476"/>
      <c r="G30" s="478"/>
      <c r="H30" s="476"/>
      <c r="I30" s="571"/>
      <c r="J30" s="476"/>
      <c r="K30" s="615"/>
      <c r="L30" s="476"/>
      <c r="M30" s="481"/>
      <c r="N30" s="455"/>
      <c r="R30" s="141"/>
      <c r="S30" s="141"/>
      <c r="T30" s="141"/>
    </row>
    <row r="31" spans="1:22" ht="99" customHeight="1" x14ac:dyDescent="0.6">
      <c r="A31" s="470"/>
      <c r="B31" s="473"/>
      <c r="C31" s="148" t="s">
        <v>283</v>
      </c>
      <c r="D31" s="145" t="s">
        <v>189</v>
      </c>
      <c r="E31" s="476"/>
      <c r="F31" s="476"/>
      <c r="G31" s="478"/>
      <c r="H31" s="476"/>
      <c r="I31" s="571"/>
      <c r="J31" s="476"/>
      <c r="K31" s="615"/>
      <c r="L31" s="476"/>
      <c r="M31" s="481"/>
      <c r="N31" s="455"/>
      <c r="R31" s="141"/>
      <c r="S31" s="141"/>
      <c r="T31" s="141"/>
    </row>
    <row r="32" spans="1:22" ht="90" customHeight="1" x14ac:dyDescent="0.6">
      <c r="A32" s="470"/>
      <c r="B32" s="473"/>
      <c r="C32" s="148" t="s">
        <v>284</v>
      </c>
      <c r="D32" s="145" t="s">
        <v>189</v>
      </c>
      <c r="E32" s="476"/>
      <c r="F32" s="476"/>
      <c r="G32" s="478"/>
      <c r="H32" s="476"/>
      <c r="I32" s="571"/>
      <c r="J32" s="476"/>
      <c r="K32" s="615"/>
      <c r="L32" s="476"/>
      <c r="M32" s="481"/>
      <c r="N32" s="455"/>
      <c r="R32" s="141"/>
      <c r="S32" s="141"/>
      <c r="T32" s="141"/>
    </row>
    <row r="33" spans="1:22" ht="106.5" customHeight="1" x14ac:dyDescent="0.6">
      <c r="A33" s="470"/>
      <c r="B33" s="473"/>
      <c r="C33" s="148" t="s">
        <v>285</v>
      </c>
      <c r="D33" s="145" t="s">
        <v>189</v>
      </c>
      <c r="E33" s="476"/>
      <c r="F33" s="476"/>
      <c r="G33" s="478"/>
      <c r="H33" s="476"/>
      <c r="I33" s="571"/>
      <c r="J33" s="476"/>
      <c r="K33" s="615"/>
      <c r="L33" s="476"/>
      <c r="M33" s="481"/>
      <c r="N33" s="455"/>
      <c r="R33" s="141"/>
      <c r="S33" s="141"/>
      <c r="T33" s="141"/>
    </row>
    <row r="34" spans="1:22" ht="97.5" customHeight="1" x14ac:dyDescent="0.6">
      <c r="A34" s="470"/>
      <c r="B34" s="473"/>
      <c r="C34" s="148" t="s">
        <v>286</v>
      </c>
      <c r="D34" s="145" t="s">
        <v>189</v>
      </c>
      <c r="E34" s="476"/>
      <c r="F34" s="476"/>
      <c r="G34" s="478"/>
      <c r="H34" s="476"/>
      <c r="I34" s="571"/>
      <c r="J34" s="476"/>
      <c r="K34" s="615"/>
      <c r="L34" s="476"/>
      <c r="M34" s="481"/>
      <c r="N34" s="455"/>
      <c r="R34" s="141"/>
      <c r="S34" s="141"/>
      <c r="T34" s="141"/>
    </row>
    <row r="35" spans="1:22" ht="119.25" customHeight="1" thickBot="1" x14ac:dyDescent="0.65">
      <c r="A35" s="517"/>
      <c r="B35" s="474"/>
      <c r="C35" s="149" t="s">
        <v>287</v>
      </c>
      <c r="D35" s="145" t="s">
        <v>189</v>
      </c>
      <c r="E35" s="483"/>
      <c r="F35" s="483"/>
      <c r="G35" s="519"/>
      <c r="H35" s="483"/>
      <c r="I35" s="572"/>
      <c r="J35" s="483"/>
      <c r="K35" s="661"/>
      <c r="L35" s="483"/>
      <c r="M35" s="492"/>
      <c r="N35" s="464"/>
      <c r="R35" s="141"/>
      <c r="S35" s="141"/>
      <c r="T35" s="141"/>
    </row>
    <row r="36" spans="1:22" ht="52" customHeight="1" x14ac:dyDescent="0.6">
      <c r="A36" s="695" t="s">
        <v>288</v>
      </c>
      <c r="B36" s="472" t="s">
        <v>105</v>
      </c>
      <c r="C36" s="150" t="s">
        <v>289</v>
      </c>
      <c r="D36" s="150" t="s">
        <v>185</v>
      </c>
      <c r="E36" s="475" t="s">
        <v>88</v>
      </c>
      <c r="F36" s="475" t="s">
        <v>88</v>
      </c>
      <c r="G36" s="477" t="s">
        <v>88</v>
      </c>
      <c r="H36" s="475" t="s">
        <v>88</v>
      </c>
      <c r="I36" s="477" t="s">
        <v>88</v>
      </c>
      <c r="J36" s="475" t="s">
        <v>121</v>
      </c>
      <c r="K36" s="499" t="s">
        <v>888</v>
      </c>
      <c r="L36" s="475" t="s">
        <v>189</v>
      </c>
      <c r="M36" s="657" t="s">
        <v>573</v>
      </c>
      <c r="N36" s="463"/>
      <c r="R36" s="141" t="str">
        <f>IF(OR(J36='Drop downs'!$G$7,J36='Drop downs'!$G$5), B36&amp;": "&amp;K36&amp;CHAR(10),"")</f>
        <v xml:space="preserve">IIA5: The policy supports residential uses within town centres as well as mixed-use developments. There is potential for a positive effect to be recorded for IIA5, however as it is not clear how many homes will be provided within town centres and mixed use development schemes, an uncertain effect is predicted.
</v>
      </c>
      <c r="S36" s="141" t="str">
        <f>IF(J36='Drop downs'!$G$2,B36&amp;": "&amp;K36&amp;""," ")</f>
        <v xml:space="preserve"> </v>
      </c>
      <c r="T36" s="141" t="str">
        <f>IF(LE1_Development_Principles!E36='Drop downs'!$B$6,LE1_Development_Principles!B36&amp;": "&amp;LE1_Development_Principles!K36&amp;"","")</f>
        <v/>
      </c>
      <c r="U36" s="126" t="str">
        <f t="shared" si="0"/>
        <v xml:space="preserve">IIA5:The policy should expand on the benefits mixed use development schemes could bring to housing development.
</v>
      </c>
      <c r="V36" s="126" t="str">
        <f>IF(N36&gt;0,B36&amp;":"&amp;N36&amp;"
","")</f>
        <v/>
      </c>
    </row>
    <row r="37" spans="1:22" ht="52" x14ac:dyDescent="0.6">
      <c r="A37" s="696"/>
      <c r="B37" s="473"/>
      <c r="C37" s="145" t="s">
        <v>290</v>
      </c>
      <c r="D37" s="145" t="s">
        <v>189</v>
      </c>
      <c r="E37" s="476"/>
      <c r="F37" s="476"/>
      <c r="G37" s="478"/>
      <c r="H37" s="476"/>
      <c r="I37" s="478"/>
      <c r="J37" s="476"/>
      <c r="K37" s="489"/>
      <c r="L37" s="476"/>
      <c r="M37" s="658"/>
      <c r="N37" s="455"/>
      <c r="R37" s="141"/>
      <c r="S37" s="141"/>
      <c r="T37" s="141"/>
    </row>
    <row r="38" spans="1:22" ht="52" x14ac:dyDescent="0.6">
      <c r="A38" s="696"/>
      <c r="B38" s="473"/>
      <c r="C38" s="145" t="s">
        <v>291</v>
      </c>
      <c r="D38" s="145" t="s">
        <v>189</v>
      </c>
      <c r="E38" s="476"/>
      <c r="F38" s="476"/>
      <c r="G38" s="478"/>
      <c r="H38" s="476"/>
      <c r="I38" s="478"/>
      <c r="J38" s="476"/>
      <c r="K38" s="489"/>
      <c r="L38" s="476"/>
      <c r="M38" s="658"/>
      <c r="N38" s="455"/>
      <c r="R38" s="141"/>
      <c r="S38" s="141"/>
      <c r="T38" s="141"/>
    </row>
    <row r="39" spans="1:22" ht="78" x14ac:dyDescent="0.6">
      <c r="A39" s="696"/>
      <c r="B39" s="473"/>
      <c r="C39" s="145" t="s">
        <v>292</v>
      </c>
      <c r="D39" s="145" t="s">
        <v>189</v>
      </c>
      <c r="E39" s="476"/>
      <c r="F39" s="476"/>
      <c r="G39" s="478"/>
      <c r="H39" s="476"/>
      <c r="I39" s="478"/>
      <c r="J39" s="476"/>
      <c r="K39" s="489"/>
      <c r="L39" s="476"/>
      <c r="M39" s="658"/>
      <c r="N39" s="455"/>
      <c r="R39" s="141"/>
      <c r="S39" s="141"/>
      <c r="T39" s="141"/>
    </row>
    <row r="40" spans="1:22" ht="104" x14ac:dyDescent="0.6">
      <c r="A40" s="696"/>
      <c r="B40" s="473"/>
      <c r="C40" s="145" t="s">
        <v>293</v>
      </c>
      <c r="D40" s="145" t="s">
        <v>189</v>
      </c>
      <c r="E40" s="476"/>
      <c r="F40" s="476"/>
      <c r="G40" s="478"/>
      <c r="H40" s="476"/>
      <c r="I40" s="478"/>
      <c r="J40" s="476"/>
      <c r="K40" s="489"/>
      <c r="L40" s="476"/>
      <c r="M40" s="658"/>
      <c r="N40" s="455"/>
      <c r="R40" s="141"/>
      <c r="S40" s="141"/>
      <c r="T40" s="141"/>
    </row>
    <row r="41" spans="1:22" ht="52.5" customHeight="1" thickBot="1" x14ac:dyDescent="0.65">
      <c r="A41" s="697"/>
      <c r="B41" s="474"/>
      <c r="C41" s="151" t="s">
        <v>294</v>
      </c>
      <c r="D41" s="145" t="s">
        <v>189</v>
      </c>
      <c r="E41" s="483"/>
      <c r="F41" s="483"/>
      <c r="G41" s="519"/>
      <c r="H41" s="483"/>
      <c r="I41" s="519"/>
      <c r="J41" s="483"/>
      <c r="K41" s="490"/>
      <c r="L41" s="483"/>
      <c r="M41" s="678"/>
      <c r="N41" s="464"/>
      <c r="R41" s="141"/>
      <c r="S41" s="141"/>
      <c r="T41" s="141"/>
    </row>
    <row r="42" spans="1:22" ht="78" x14ac:dyDescent="0.6">
      <c r="A42" s="516" t="s">
        <v>295</v>
      </c>
      <c r="B42" s="472" t="s">
        <v>106</v>
      </c>
      <c r="C42" s="150" t="s">
        <v>296</v>
      </c>
      <c r="D42" s="150" t="s">
        <v>185</v>
      </c>
      <c r="E42" s="487" t="s">
        <v>353</v>
      </c>
      <c r="F42" s="487" t="s">
        <v>370</v>
      </c>
      <c r="G42" s="518" t="s">
        <v>427</v>
      </c>
      <c r="H42" s="487" t="s">
        <v>429</v>
      </c>
      <c r="I42" s="570" t="s">
        <v>368</v>
      </c>
      <c r="J42" s="487" t="s">
        <v>119</v>
      </c>
      <c r="K42" s="643" t="s">
        <v>588</v>
      </c>
      <c r="L42" s="487" t="s">
        <v>189</v>
      </c>
      <c r="M42" s="491"/>
      <c r="N42" s="463"/>
      <c r="R42" s="141" t="str">
        <f>IF(OR(J42='Drop downs'!$G$7,J42='Drop downs'!$G$5), B42&amp;": "&amp;K42&amp;CHAR(10),"")</f>
        <v/>
      </c>
      <c r="S42" s="141" t="str">
        <f>IF(J42='Drop downs'!$G$2,B42&amp;": "&amp;K42&amp;""," ")</f>
        <v xml:space="preserve"> </v>
      </c>
      <c r="T42" s="141" t="str">
        <f>IF(LE1_Development_Principles!E42='Drop downs'!$B$6,LE1_Development_Principles!B42&amp;": "&amp;LE1_Development_Principles!K42&amp;"","")</f>
        <v/>
      </c>
      <c r="U42" s="126" t="str">
        <f t="shared" si="0"/>
        <v/>
      </c>
      <c r="V42" s="126" t="str">
        <f>IF(N42&gt;0,B42&amp;":"&amp;N42&amp;"
","")</f>
        <v/>
      </c>
    </row>
    <row r="43" spans="1:22" ht="93.75" customHeight="1" x14ac:dyDescent="0.6">
      <c r="A43" s="470"/>
      <c r="B43" s="473"/>
      <c r="C43" s="145" t="s">
        <v>297</v>
      </c>
      <c r="D43" s="145" t="s">
        <v>189</v>
      </c>
      <c r="E43" s="476"/>
      <c r="F43" s="476"/>
      <c r="G43" s="478"/>
      <c r="H43" s="476"/>
      <c r="I43" s="571"/>
      <c r="J43" s="476"/>
      <c r="K43" s="605"/>
      <c r="L43" s="476"/>
      <c r="M43" s="481"/>
      <c r="N43" s="455"/>
      <c r="R43" s="141"/>
      <c r="S43" s="141"/>
      <c r="T43" s="141"/>
    </row>
    <row r="44" spans="1:22" ht="90" customHeight="1" x14ac:dyDescent="0.6">
      <c r="A44" s="470"/>
      <c r="B44" s="473"/>
      <c r="C44" s="145" t="s">
        <v>298</v>
      </c>
      <c r="D44" s="145" t="s">
        <v>185</v>
      </c>
      <c r="E44" s="476"/>
      <c r="F44" s="476"/>
      <c r="G44" s="478"/>
      <c r="H44" s="476"/>
      <c r="I44" s="571"/>
      <c r="J44" s="476"/>
      <c r="K44" s="605"/>
      <c r="L44" s="476"/>
      <c r="M44" s="481"/>
      <c r="N44" s="455"/>
      <c r="R44" s="141"/>
      <c r="S44" s="141"/>
      <c r="T44" s="141"/>
    </row>
    <row r="45" spans="1:22" ht="78.75" customHeight="1" x14ac:dyDescent="0.6">
      <c r="A45" s="470"/>
      <c r="B45" s="473"/>
      <c r="C45" s="145" t="s">
        <v>299</v>
      </c>
      <c r="D45" s="145" t="s">
        <v>185</v>
      </c>
      <c r="E45" s="476"/>
      <c r="F45" s="476"/>
      <c r="G45" s="478"/>
      <c r="H45" s="476"/>
      <c r="I45" s="571"/>
      <c r="J45" s="476"/>
      <c r="K45" s="605"/>
      <c r="L45" s="476"/>
      <c r="M45" s="481"/>
      <c r="N45" s="455"/>
      <c r="R45" s="141"/>
      <c r="S45" s="141"/>
      <c r="T45" s="141"/>
    </row>
    <row r="46" spans="1:22" ht="99.75" customHeight="1" thickBot="1" x14ac:dyDescent="0.65">
      <c r="A46" s="517"/>
      <c r="B46" s="474"/>
      <c r="C46" s="151" t="s">
        <v>300</v>
      </c>
      <c r="D46" s="151" t="s">
        <v>189</v>
      </c>
      <c r="E46" s="483"/>
      <c r="F46" s="483"/>
      <c r="G46" s="519"/>
      <c r="H46" s="483"/>
      <c r="I46" s="572"/>
      <c r="J46" s="483"/>
      <c r="K46" s="617"/>
      <c r="L46" s="483"/>
      <c r="M46" s="492"/>
      <c r="N46" s="464"/>
      <c r="R46" s="141"/>
      <c r="S46" s="141"/>
      <c r="T46" s="141"/>
    </row>
    <row r="47" spans="1:22" ht="228.75" customHeight="1" x14ac:dyDescent="0.6">
      <c r="A47" s="516" t="s">
        <v>301</v>
      </c>
      <c r="B47" s="472" t="s">
        <v>107</v>
      </c>
      <c r="C47" s="150" t="s">
        <v>302</v>
      </c>
      <c r="D47" s="150" t="s">
        <v>185</v>
      </c>
      <c r="E47" s="487" t="s">
        <v>353</v>
      </c>
      <c r="F47" s="487" t="s">
        <v>354</v>
      </c>
      <c r="G47" s="518" t="s">
        <v>427</v>
      </c>
      <c r="H47" s="487" t="s">
        <v>429</v>
      </c>
      <c r="I47" s="570" t="s">
        <v>368</v>
      </c>
      <c r="J47" s="487" t="s">
        <v>119</v>
      </c>
      <c r="K47" s="687" t="s">
        <v>589</v>
      </c>
      <c r="L47" s="475" t="s">
        <v>189</v>
      </c>
      <c r="M47" s="491"/>
      <c r="N47" s="463"/>
      <c r="R47" s="141" t="str">
        <f>IF(OR(J47='Drop downs'!$G$7,J47='Drop downs'!$G$5), B47&amp;": "&amp;K47&amp;CHAR(10),"")</f>
        <v/>
      </c>
      <c r="S47" s="141" t="str">
        <f>IF(J47='Drop downs'!$G$2,B47&amp;": "&amp;K47&amp;""," ")</f>
        <v xml:space="preserve"> </v>
      </c>
      <c r="T47" s="141" t="str">
        <f>IF(LE1_Development_Principles!E47='Drop downs'!$B$6,LE1_Development_Principles!B47&amp;": "&amp;LE1_Development_Principles!K47&amp;"","")</f>
        <v/>
      </c>
      <c r="U47" s="126" t="str">
        <f t="shared" si="0"/>
        <v/>
      </c>
      <c r="V47" s="126" t="str">
        <f>IF(N47&gt;0,B47&amp;":"&amp;N47&amp;"
","")</f>
        <v/>
      </c>
    </row>
    <row r="48" spans="1:22" ht="159.75" customHeight="1" thickBot="1" x14ac:dyDescent="0.65">
      <c r="A48" s="471"/>
      <c r="B48" s="474"/>
      <c r="C48" s="146" t="s">
        <v>303</v>
      </c>
      <c r="D48" s="146" t="s">
        <v>189</v>
      </c>
      <c r="E48" s="483"/>
      <c r="F48" s="483"/>
      <c r="G48" s="519"/>
      <c r="H48" s="483"/>
      <c r="I48" s="572"/>
      <c r="J48" s="483"/>
      <c r="K48" s="689"/>
      <c r="L48" s="428"/>
      <c r="M48" s="482"/>
      <c r="N48" s="456"/>
      <c r="R48" s="141" t="str">
        <f>IF(OR(J48='Drop downs'!$G$7,J48='Drop downs'!$G$5), B48&amp;": "&amp;K48&amp;CHAR(10),"")</f>
        <v/>
      </c>
      <c r="S48" s="141" t="str">
        <f>IF(J48='Drop downs'!$G$2,B48&amp;": "&amp;K48&amp;""," ")</f>
        <v xml:space="preserve"> </v>
      </c>
      <c r="T48" s="141" t="str">
        <f>IF(LE1_Development_Principles!E48='Drop downs'!$B$6,LE1_Development_Principles!B48&amp;": "&amp;LE1_Development_Principles!K48&amp;"","")</f>
        <v xml:space="preserve">: </v>
      </c>
    </row>
    <row r="49" spans="1:22" ht="78" x14ac:dyDescent="0.6">
      <c r="A49" s="469" t="s">
        <v>304</v>
      </c>
      <c r="B49" s="472" t="s">
        <v>108</v>
      </c>
      <c r="C49" s="140" t="s">
        <v>305</v>
      </c>
      <c r="D49" s="140" t="s">
        <v>189</v>
      </c>
      <c r="E49" s="487" t="s">
        <v>88</v>
      </c>
      <c r="F49" s="487" t="s">
        <v>88</v>
      </c>
      <c r="G49" s="518" t="s">
        <v>88</v>
      </c>
      <c r="H49" s="487" t="s">
        <v>88</v>
      </c>
      <c r="I49" s="518" t="s">
        <v>88</v>
      </c>
      <c r="J49" s="487" t="s">
        <v>120</v>
      </c>
      <c r="K49" s="673" t="s">
        <v>367</v>
      </c>
      <c r="L49" s="475" t="s">
        <v>189</v>
      </c>
      <c r="M49" s="480"/>
      <c r="N49" s="454"/>
      <c r="R49" s="141" t="str">
        <f>IF(OR(J49='Drop downs'!$G$7,J49='Drop downs'!$G$5), B49&amp;": "&amp;K49&amp;CHAR(10),"")</f>
        <v/>
      </c>
      <c r="S49" s="141" t="str">
        <f>IF(J49='Drop downs'!$G$2,B49&amp;": "&amp;K49&amp;""," ")</f>
        <v xml:space="preserve"> </v>
      </c>
      <c r="T49" s="141" t="str">
        <f>IF(LE1_Development_Principles!E49='Drop downs'!$B$6,LE1_Development_Principles!B49&amp;": "&amp;LE1_Development_Principles!K49&amp;"","")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674"/>
      <c r="L50" s="476"/>
      <c r="M50" s="481"/>
      <c r="N50" s="455"/>
      <c r="R50" s="141"/>
      <c r="S50" s="141"/>
      <c r="T50" s="141"/>
    </row>
    <row r="51" spans="1:22" x14ac:dyDescent="0.6">
      <c r="A51" s="470"/>
      <c r="B51" s="473"/>
      <c r="C51" s="152" t="s">
        <v>307</v>
      </c>
      <c r="D51" s="142" t="s">
        <v>189</v>
      </c>
      <c r="E51" s="476"/>
      <c r="F51" s="476"/>
      <c r="G51" s="478"/>
      <c r="H51" s="476"/>
      <c r="I51" s="478"/>
      <c r="J51" s="476"/>
      <c r="K51" s="674"/>
      <c r="L51" s="476"/>
      <c r="M51" s="481"/>
      <c r="N51" s="455"/>
      <c r="R51" s="141"/>
      <c r="S51" s="141"/>
      <c r="T51" s="141"/>
    </row>
    <row r="52" spans="1:22" x14ac:dyDescent="0.6">
      <c r="A52" s="470"/>
      <c r="B52" s="473"/>
      <c r="C52" s="142" t="s">
        <v>308</v>
      </c>
      <c r="D52" s="142" t="s">
        <v>189</v>
      </c>
      <c r="E52" s="476"/>
      <c r="F52" s="476"/>
      <c r="G52" s="478"/>
      <c r="H52" s="476"/>
      <c r="I52" s="478"/>
      <c r="J52" s="476"/>
      <c r="K52" s="674"/>
      <c r="L52" s="476"/>
      <c r="M52" s="481"/>
      <c r="N52" s="455"/>
      <c r="R52" s="141"/>
      <c r="S52" s="141"/>
      <c r="T52" s="141"/>
    </row>
    <row r="53" spans="1:22" ht="26.5" thickBot="1" x14ac:dyDescent="0.65">
      <c r="A53" s="471"/>
      <c r="B53" s="474"/>
      <c r="C53" s="143" t="s">
        <v>309</v>
      </c>
      <c r="D53" s="142" t="s">
        <v>189</v>
      </c>
      <c r="E53" s="428"/>
      <c r="F53" s="428"/>
      <c r="G53" s="479"/>
      <c r="H53" s="428"/>
      <c r="I53" s="479"/>
      <c r="J53" s="428"/>
      <c r="K53" s="681"/>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IF(LE1_Development_Principles!E54='Drop downs'!$B$6,LE1_Development_Principles!B54&amp;": "&amp;LE1_Development_Principles!K54&amp;"","")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78.5" thickBot="1" x14ac:dyDescent="0.65">
      <c r="A56" s="471"/>
      <c r="B56" s="474"/>
      <c r="C56" s="155" t="s">
        <v>313</v>
      </c>
      <c r="D56" s="142"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IF(LE1_Development_Principles!E57='Drop downs'!$B$6,LE1_Development_Principles!B57&amp;": "&amp;LE1_Development_Principles!K57&amp;"","")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2" t="s">
        <v>189</v>
      </c>
      <c r="E64" s="483"/>
      <c r="F64" s="483"/>
      <c r="G64" s="519"/>
      <c r="H64" s="483"/>
      <c r="I64" s="519"/>
      <c r="J64" s="483"/>
      <c r="K64" s="490"/>
      <c r="L64" s="428"/>
      <c r="M64" s="482"/>
      <c r="N64" s="456"/>
      <c r="R64" s="141"/>
      <c r="S64" s="141"/>
      <c r="T64" s="141"/>
    </row>
    <row r="65" spans="1:22" ht="52" x14ac:dyDescent="0.6">
      <c r="A65" s="469" t="s">
        <v>843</v>
      </c>
      <c r="B65" s="472" t="s">
        <v>111</v>
      </c>
      <c r="C65" s="147" t="s">
        <v>845</v>
      </c>
      <c r="D65" s="140" t="s">
        <v>189</v>
      </c>
      <c r="E65" s="487" t="s">
        <v>88</v>
      </c>
      <c r="F65" s="487" t="s">
        <v>88</v>
      </c>
      <c r="G65" s="518" t="s">
        <v>88</v>
      </c>
      <c r="H65" s="487" t="s">
        <v>88</v>
      </c>
      <c r="I65" s="518" t="s">
        <v>88</v>
      </c>
      <c r="J65" s="487" t="s">
        <v>120</v>
      </c>
      <c r="K65" s="488" t="s">
        <v>367</v>
      </c>
      <c r="L65" s="475" t="s">
        <v>189</v>
      </c>
      <c r="M65" s="480"/>
      <c r="N65" s="454"/>
      <c r="R65" s="141" t="str">
        <f>IF(OR(J65='Drop downs'!$G$7,J65='Drop downs'!$G$5), B65&amp;": "&amp;K65&amp;CHAR(10),"")</f>
        <v/>
      </c>
      <c r="S65" s="141" t="str">
        <f>IF(J65='Drop downs'!$G$2,B65&amp;": "&amp;K65&amp;""," ")</f>
        <v xml:space="preserve"> </v>
      </c>
      <c r="T65" s="141" t="str">
        <f>IF(LE1_Development_Principles!E65='Drop downs'!$B$6,LE1_Development_Principles!B65&amp;": "&amp;LE1_Development_Principles!K65&amp;"","")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78"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2" t="s">
        <v>189</v>
      </c>
      <c r="E71" s="483"/>
      <c r="F71" s="483"/>
      <c r="G71" s="519"/>
      <c r="H71" s="483"/>
      <c r="I71" s="519"/>
      <c r="J71" s="483"/>
      <c r="K71" s="490"/>
      <c r="L71" s="428"/>
      <c r="M71" s="482"/>
      <c r="N71" s="456"/>
      <c r="R71" s="141"/>
      <c r="S71" s="141"/>
      <c r="T71" s="141"/>
    </row>
    <row r="72" spans="1:22" ht="52" x14ac:dyDescent="0.6">
      <c r="A72" s="469" t="s">
        <v>331</v>
      </c>
      <c r="B72" s="472" t="s">
        <v>112</v>
      </c>
      <c r="C72" s="147" t="s">
        <v>332</v>
      </c>
      <c r="D72" s="140" t="s">
        <v>185</v>
      </c>
      <c r="E72" s="475" t="s">
        <v>353</v>
      </c>
      <c r="F72" s="475" t="s">
        <v>354</v>
      </c>
      <c r="G72" s="477" t="s">
        <v>358</v>
      </c>
      <c r="H72" s="475" t="s">
        <v>429</v>
      </c>
      <c r="I72" s="573" t="s">
        <v>357</v>
      </c>
      <c r="J72" s="475" t="s">
        <v>119</v>
      </c>
      <c r="K72" s="692" t="s">
        <v>825</v>
      </c>
      <c r="L72" s="475" t="s">
        <v>189</v>
      </c>
      <c r="M72" s="480"/>
      <c r="N72" s="454"/>
      <c r="R72" s="141" t="str">
        <f>IF(OR(J72='Drop downs'!$G$7,J72='Drop downs'!$G$5), B72&amp;": "&amp;K72&amp;CHAR(10),"")</f>
        <v/>
      </c>
      <c r="S72" s="141" t="str">
        <f>IF(J72='Drop downs'!$G$2,B72&amp;": "&amp;K72&amp;""," ")</f>
        <v xml:space="preserve"> </v>
      </c>
      <c r="T72" s="141" t="str">
        <f>IF(LE1_Development_Principles!E72='Drop downs'!$B$6,LE1_Development_Principles!B72&amp;": "&amp;LE1_Development_Principles!K72&amp;"","")</f>
        <v/>
      </c>
      <c r="U72" s="126" t="str">
        <f t="shared" si="0"/>
        <v/>
      </c>
      <c r="V72" s="126" t="str">
        <f>IF(N72&gt;0,B72&amp;":"&amp;N72&amp;"
","")</f>
        <v/>
      </c>
    </row>
    <row r="73" spans="1:22" ht="61.5" customHeight="1" x14ac:dyDescent="0.6">
      <c r="A73" s="470"/>
      <c r="B73" s="473"/>
      <c r="C73" s="148" t="s">
        <v>333</v>
      </c>
      <c r="D73" s="142" t="s">
        <v>185</v>
      </c>
      <c r="E73" s="476"/>
      <c r="F73" s="476"/>
      <c r="G73" s="478"/>
      <c r="H73" s="476"/>
      <c r="I73" s="571"/>
      <c r="J73" s="476"/>
      <c r="K73" s="693"/>
      <c r="L73" s="476"/>
      <c r="M73" s="481"/>
      <c r="N73" s="455"/>
      <c r="R73" s="141"/>
      <c r="S73" s="141"/>
      <c r="T73" s="141"/>
    </row>
    <row r="74" spans="1:22" ht="52" x14ac:dyDescent="0.6">
      <c r="A74" s="470"/>
      <c r="B74" s="473"/>
      <c r="C74" s="148" t="s">
        <v>334</v>
      </c>
      <c r="D74" s="142" t="s">
        <v>189</v>
      </c>
      <c r="E74" s="476"/>
      <c r="F74" s="476"/>
      <c r="G74" s="478"/>
      <c r="H74" s="476"/>
      <c r="I74" s="571"/>
      <c r="J74" s="476"/>
      <c r="K74" s="693"/>
      <c r="L74" s="476"/>
      <c r="M74" s="481"/>
      <c r="N74" s="455"/>
      <c r="R74" s="141"/>
      <c r="S74" s="141"/>
      <c r="T74" s="141"/>
    </row>
    <row r="75" spans="1:22" ht="67.5" customHeight="1" x14ac:dyDescent="0.6">
      <c r="A75" s="470"/>
      <c r="B75" s="473"/>
      <c r="C75" s="148" t="s">
        <v>335</v>
      </c>
      <c r="D75" s="142" t="s">
        <v>189</v>
      </c>
      <c r="E75" s="476"/>
      <c r="F75" s="476"/>
      <c r="G75" s="478"/>
      <c r="H75" s="476"/>
      <c r="I75" s="571"/>
      <c r="J75" s="476"/>
      <c r="K75" s="693"/>
      <c r="L75" s="476"/>
      <c r="M75" s="481"/>
      <c r="N75" s="455"/>
      <c r="R75" s="141"/>
      <c r="S75" s="141"/>
      <c r="T75" s="141"/>
    </row>
    <row r="76" spans="1:22" ht="103.5" customHeight="1" thickBot="1" x14ac:dyDescent="0.65">
      <c r="A76" s="517"/>
      <c r="B76" s="474"/>
      <c r="C76" s="157" t="s">
        <v>336</v>
      </c>
      <c r="D76" s="165" t="s">
        <v>189</v>
      </c>
      <c r="E76" s="483"/>
      <c r="F76" s="483"/>
      <c r="G76" s="519"/>
      <c r="H76" s="483"/>
      <c r="I76" s="572"/>
      <c r="J76" s="483"/>
      <c r="K76" s="694"/>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18" t="s">
        <v>88</v>
      </c>
      <c r="J77" s="487" t="s">
        <v>120</v>
      </c>
      <c r="K77" s="673" t="s">
        <v>367</v>
      </c>
      <c r="L77" s="487" t="s">
        <v>189</v>
      </c>
      <c r="M77" s="491"/>
      <c r="N77" s="463"/>
      <c r="R77" s="141" t="str">
        <f>IF(OR(J77='Drop downs'!$G$7,J77='Drop downs'!$G$5), B77&amp;": "&amp;K77&amp;CHAR(10),"")</f>
        <v/>
      </c>
      <c r="S77" s="141" t="str">
        <f>IF(J77='Drop downs'!$G$2,B77&amp;": "&amp;K77&amp;""," ")</f>
        <v xml:space="preserve"> </v>
      </c>
      <c r="T77" s="141" t="str">
        <f>IF(LE1_Development_Principles!E77='Drop downs'!$B$6,LE1_Development_Principles!B77&amp;": "&amp;LE1_Development_Principles!K77&amp;"","")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674"/>
      <c r="L78" s="476"/>
      <c r="M78" s="481"/>
      <c r="N78" s="455"/>
      <c r="R78" s="141"/>
      <c r="S78" s="141"/>
      <c r="T78" s="141"/>
    </row>
    <row r="79" spans="1:22" x14ac:dyDescent="0.6">
      <c r="A79" s="527"/>
      <c r="B79" s="473"/>
      <c r="C79" s="148" t="s">
        <v>340</v>
      </c>
      <c r="D79" s="145" t="s">
        <v>189</v>
      </c>
      <c r="E79" s="476"/>
      <c r="F79" s="476"/>
      <c r="G79" s="478"/>
      <c r="H79" s="476"/>
      <c r="I79" s="478"/>
      <c r="J79" s="476"/>
      <c r="K79" s="674"/>
      <c r="L79" s="476"/>
      <c r="M79" s="481"/>
      <c r="N79" s="455"/>
      <c r="R79" s="141"/>
      <c r="S79" s="141"/>
      <c r="T79" s="141"/>
    </row>
    <row r="80" spans="1:22" x14ac:dyDescent="0.6">
      <c r="A80" s="527"/>
      <c r="B80" s="473"/>
      <c r="C80" s="159" t="s">
        <v>341</v>
      </c>
      <c r="D80" s="145" t="s">
        <v>189</v>
      </c>
      <c r="E80" s="476"/>
      <c r="F80" s="476"/>
      <c r="G80" s="478"/>
      <c r="H80" s="476"/>
      <c r="I80" s="478"/>
      <c r="J80" s="476"/>
      <c r="K80" s="674"/>
      <c r="L80" s="476"/>
      <c r="M80" s="481"/>
      <c r="N80" s="455"/>
      <c r="R80" s="141"/>
      <c r="S80" s="141"/>
      <c r="T80" s="141"/>
    </row>
    <row r="81" spans="1:22" ht="78" x14ac:dyDescent="0.6">
      <c r="A81" s="527"/>
      <c r="B81" s="473"/>
      <c r="C81" s="159" t="s">
        <v>342</v>
      </c>
      <c r="D81" s="145" t="s">
        <v>189</v>
      </c>
      <c r="E81" s="476"/>
      <c r="F81" s="476"/>
      <c r="G81" s="478"/>
      <c r="H81" s="476"/>
      <c r="I81" s="478"/>
      <c r="J81" s="476"/>
      <c r="K81" s="674"/>
      <c r="L81" s="476"/>
      <c r="M81" s="481"/>
      <c r="N81" s="455"/>
      <c r="R81" s="141"/>
      <c r="S81" s="141"/>
      <c r="T81" s="141"/>
    </row>
    <row r="82" spans="1:22" ht="78" x14ac:dyDescent="0.6">
      <c r="A82" s="527"/>
      <c r="B82" s="473"/>
      <c r="C82" s="159" t="s">
        <v>343</v>
      </c>
      <c r="D82" s="145" t="s">
        <v>189</v>
      </c>
      <c r="E82" s="476"/>
      <c r="F82" s="476"/>
      <c r="G82" s="478"/>
      <c r="H82" s="476"/>
      <c r="I82" s="478"/>
      <c r="J82" s="476"/>
      <c r="K82" s="674"/>
      <c r="L82" s="476"/>
      <c r="M82" s="481"/>
      <c r="N82" s="455"/>
      <c r="R82" s="141"/>
      <c r="S82" s="141"/>
      <c r="T82" s="141"/>
    </row>
    <row r="83" spans="1:22" ht="52.5" thickBot="1" x14ac:dyDescent="0.65">
      <c r="A83" s="528"/>
      <c r="B83" s="474"/>
      <c r="C83" s="160" t="s">
        <v>344</v>
      </c>
      <c r="D83" s="145" t="s">
        <v>189</v>
      </c>
      <c r="E83" s="483"/>
      <c r="F83" s="483"/>
      <c r="G83" s="519"/>
      <c r="H83" s="483"/>
      <c r="I83" s="519"/>
      <c r="J83" s="483"/>
      <c r="K83" s="675"/>
      <c r="L83" s="483"/>
      <c r="M83" s="492"/>
      <c r="N83" s="464"/>
      <c r="R83" s="141"/>
      <c r="S83" s="141"/>
      <c r="T83" s="141"/>
    </row>
    <row r="84" spans="1:22" ht="69" customHeight="1" x14ac:dyDescent="0.6">
      <c r="A84" s="526" t="s">
        <v>345</v>
      </c>
      <c r="B84" s="472" t="s">
        <v>114</v>
      </c>
      <c r="C84" s="161" t="s">
        <v>346</v>
      </c>
      <c r="D84" s="150" t="s">
        <v>185</v>
      </c>
      <c r="E84" s="487" t="s">
        <v>353</v>
      </c>
      <c r="F84" s="487" t="s">
        <v>370</v>
      </c>
      <c r="G84" s="518" t="s">
        <v>444</v>
      </c>
      <c r="H84" s="487" t="s">
        <v>429</v>
      </c>
      <c r="I84" s="570" t="s">
        <v>368</v>
      </c>
      <c r="J84" s="487" t="s">
        <v>119</v>
      </c>
      <c r="K84" s="687" t="s">
        <v>590</v>
      </c>
      <c r="L84" s="487" t="s">
        <v>189</v>
      </c>
      <c r="M84" s="491"/>
      <c r="N84" s="463"/>
      <c r="R84" s="141" t="str">
        <f>IF(OR(J84='Drop downs'!$G$7,J84='Drop downs'!$G$5), B84&amp;": "&amp;K84&amp;CHAR(10),"")</f>
        <v/>
      </c>
      <c r="S84" s="141" t="str">
        <f>IF(J84='Drop downs'!$G$2,B84&amp;": "&amp;K84&amp;""," ")</f>
        <v xml:space="preserve"> </v>
      </c>
      <c r="T84" s="141" t="str">
        <f>IF(LE1_Development_Principles!E84='Drop downs'!$B$6,LE1_Development_Principles!B84&amp;": "&amp;LE1_Development_Principles!K84&amp;"","")</f>
        <v/>
      </c>
      <c r="U84" s="126" t="str">
        <f t="shared" si="1"/>
        <v/>
      </c>
      <c r="V84" s="126" t="str">
        <f>IF(N84&gt;0,B84&amp;":"&amp;N84&amp;"
","")</f>
        <v/>
      </c>
    </row>
    <row r="85" spans="1:22" ht="52" x14ac:dyDescent="0.6">
      <c r="A85" s="527"/>
      <c r="B85" s="473"/>
      <c r="C85" s="159" t="s">
        <v>347</v>
      </c>
      <c r="D85" s="145" t="s">
        <v>189</v>
      </c>
      <c r="E85" s="476"/>
      <c r="F85" s="476"/>
      <c r="G85" s="478"/>
      <c r="H85" s="476"/>
      <c r="I85" s="571"/>
      <c r="J85" s="476"/>
      <c r="K85" s="688"/>
      <c r="L85" s="476"/>
      <c r="M85" s="481"/>
      <c r="N85" s="455"/>
      <c r="R85" s="141"/>
      <c r="S85" s="141"/>
      <c r="T85" s="141"/>
    </row>
    <row r="86" spans="1:22" ht="84" customHeight="1" x14ac:dyDescent="0.6">
      <c r="A86" s="527"/>
      <c r="B86" s="473"/>
      <c r="C86" s="159" t="s">
        <v>348</v>
      </c>
      <c r="D86" s="145" t="s">
        <v>189</v>
      </c>
      <c r="E86" s="476"/>
      <c r="F86" s="476"/>
      <c r="G86" s="478"/>
      <c r="H86" s="476"/>
      <c r="I86" s="571"/>
      <c r="J86" s="476"/>
      <c r="K86" s="688"/>
      <c r="L86" s="476"/>
      <c r="M86" s="481"/>
      <c r="N86" s="455"/>
      <c r="R86" s="141"/>
      <c r="S86" s="141"/>
      <c r="T86" s="141"/>
    </row>
    <row r="87" spans="1:22" ht="83.25" customHeight="1" thickBot="1" x14ac:dyDescent="0.65">
      <c r="A87" s="528"/>
      <c r="B87" s="474"/>
      <c r="C87" s="157" t="s">
        <v>349</v>
      </c>
      <c r="D87" s="151" t="s">
        <v>189</v>
      </c>
      <c r="E87" s="483"/>
      <c r="F87" s="483"/>
      <c r="G87" s="519"/>
      <c r="H87" s="483"/>
      <c r="I87" s="572"/>
      <c r="J87" s="483"/>
      <c r="K87" s="689"/>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xml:space="preserve">IIA5: The policy supports residential uses within town centres as well as mixed-use developments. There is potential for a positive effect to be recorded for IIA5, however as it is not clear how many homes will be provided within town centres and mixed use development schemes, an uncertain effect is predicted.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26" customHeight="1" x14ac:dyDescent="0.6">
      <c r="A92" s="449" t="str">
        <f>S8&amp;S18&amp;S20&amp;S28&amp;S36&amp;S42&amp;S47&amp;S48&amp;S49&amp;S54&amp;S57&amp;S65&amp;S72&amp;S77&amp;S84&amp;S87</f>
        <v xml:space="preserve">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xml:space="preserve">IIA5:The policy should expand on the benefits mixed use development schemes could bring to housing development.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DFf7NfkutZ9ZL7WwbvVoaNBkYl0PWKQ6Ep5WP5Ekc98pJd2kbK16h4mID72NN7vRT/LEcCX/ZovsQ2zY7oyFMA==" saltValue="maNttgwyKvD1hpwM19KDr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362" priority="56">
      <formula>$D50="No"</formula>
    </cfRule>
  </conditionalFormatting>
  <conditionalFormatting sqref="C8:D87">
    <cfRule type="expression" dxfId="1361" priority="55">
      <formula>$D8="No"</formula>
    </cfRule>
  </conditionalFormatting>
  <conditionalFormatting sqref="J8 J28">
    <cfRule type="cellIs" dxfId="1360" priority="92" operator="equal">
      <formula>"Minor Positive"</formula>
    </cfRule>
    <cfRule type="cellIs" dxfId="1359" priority="91" operator="equal">
      <formula>"Neutral"</formula>
    </cfRule>
    <cfRule type="cellIs" dxfId="1358" priority="90" operator="equal">
      <formula>"Uncertain"</formula>
    </cfRule>
    <cfRule type="cellIs" dxfId="1357" priority="89" operator="equal">
      <formula>"Minor Negative"</formula>
    </cfRule>
    <cfRule type="cellIs" dxfId="1356" priority="88" operator="equal">
      <formula>"Significant Negative"</formula>
    </cfRule>
    <cfRule type="cellIs" dxfId="1355" priority="93" operator="equal">
      <formula>"Significant Positive"</formula>
    </cfRule>
  </conditionalFormatting>
  <conditionalFormatting sqref="J18">
    <cfRule type="cellIs" dxfId="1354" priority="9" operator="equal">
      <formula>"Uncertain"</formula>
    </cfRule>
    <cfRule type="cellIs" dxfId="1353" priority="7" operator="equal">
      <formula>"Significant Negative"</formula>
    </cfRule>
    <cfRule type="cellIs" dxfId="1352" priority="8" operator="equal">
      <formula>"Minor Negative"</formula>
    </cfRule>
    <cfRule type="cellIs" dxfId="1351" priority="10" operator="equal">
      <formula>"Neutral"</formula>
    </cfRule>
    <cfRule type="cellIs" dxfId="1350" priority="11" operator="equal">
      <formula>"Minor Positive"</formula>
    </cfRule>
    <cfRule type="cellIs" dxfId="1349" priority="12" operator="equal">
      <formula>"Significant Positive"</formula>
    </cfRule>
  </conditionalFormatting>
  <conditionalFormatting sqref="J20">
    <cfRule type="cellIs" dxfId="1348" priority="79" operator="equal">
      <formula>"Neutral"</formula>
    </cfRule>
    <cfRule type="cellIs" dxfId="1347" priority="81" operator="equal">
      <formula>"Significant Positive"</formula>
    </cfRule>
    <cfRule type="cellIs" dxfId="1346" priority="80" operator="equal">
      <formula>"Minor Positive"</formula>
    </cfRule>
    <cfRule type="cellIs" dxfId="1345" priority="78" operator="equal">
      <formula>"Uncertain"</formula>
    </cfRule>
    <cfRule type="cellIs" dxfId="1344" priority="77" operator="equal">
      <formula>"Minor Negative"</formula>
    </cfRule>
    <cfRule type="cellIs" dxfId="1343" priority="76" operator="equal">
      <formula>"Significant Negative"</formula>
    </cfRule>
  </conditionalFormatting>
  <conditionalFormatting sqref="J36">
    <cfRule type="cellIs" dxfId="1342" priority="2" operator="equal">
      <formula>"Minor Negative"</formula>
    </cfRule>
    <cfRule type="cellIs" dxfId="1341" priority="3" operator="equal">
      <formula>"Uncertain"</formula>
    </cfRule>
    <cfRule type="cellIs" dxfId="1340" priority="4" operator="equal">
      <formula>"Neutral"</formula>
    </cfRule>
    <cfRule type="cellIs" dxfId="1339" priority="5" operator="equal">
      <formula>"Minor Positive"</formula>
    </cfRule>
    <cfRule type="cellIs" dxfId="1338" priority="6" operator="equal">
      <formula>"Significant Positive"</formula>
    </cfRule>
    <cfRule type="cellIs" dxfId="1337" priority="1" operator="equal">
      <formula>"Significant Negative"</formula>
    </cfRule>
  </conditionalFormatting>
  <conditionalFormatting sqref="J42">
    <cfRule type="cellIs" dxfId="1336" priority="67" operator="equal">
      <formula>"Neutral"</formula>
    </cfRule>
    <cfRule type="cellIs" dxfId="1335" priority="64" operator="equal">
      <formula>"Significant Negative"</formula>
    </cfRule>
    <cfRule type="cellIs" dxfId="1334" priority="66" operator="equal">
      <formula>"Uncertain"</formula>
    </cfRule>
    <cfRule type="cellIs" dxfId="1333" priority="68" operator="equal">
      <formula>"Minor Positive"</formula>
    </cfRule>
    <cfRule type="cellIs" dxfId="1332" priority="69" operator="equal">
      <formula>"Significant Positive"</formula>
    </cfRule>
    <cfRule type="cellIs" dxfId="1331" priority="65" operator="equal">
      <formula>"Minor Negative"</formula>
    </cfRule>
  </conditionalFormatting>
  <conditionalFormatting sqref="J47">
    <cfRule type="cellIs" dxfId="1330" priority="54" operator="equal">
      <formula>"Significant Positive"</formula>
    </cfRule>
    <cfRule type="cellIs" dxfId="1329" priority="50" operator="equal">
      <formula>"Minor Negative"</formula>
    </cfRule>
    <cfRule type="cellIs" dxfId="1328" priority="51" operator="equal">
      <formula>"Uncertain"</formula>
    </cfRule>
    <cfRule type="cellIs" dxfId="1327" priority="52" operator="equal">
      <formula>"Neutral"</formula>
    </cfRule>
    <cfRule type="cellIs" dxfId="1326" priority="53" operator="equal">
      <formula>"Minor Positive"</formula>
    </cfRule>
    <cfRule type="cellIs" dxfId="1325" priority="49" operator="equal">
      <formula>"Significant Negative"</formula>
    </cfRule>
  </conditionalFormatting>
  <conditionalFormatting sqref="J49">
    <cfRule type="cellIs" dxfId="1324" priority="25" operator="equal">
      <formula>"Significant Negative"</formula>
    </cfRule>
    <cfRule type="cellIs" dxfId="1323" priority="26" operator="equal">
      <formula>"Minor Negative"</formula>
    </cfRule>
    <cfRule type="cellIs" dxfId="1322" priority="27" operator="equal">
      <formula>"Uncertain"</formula>
    </cfRule>
    <cfRule type="cellIs" dxfId="1321" priority="30" operator="equal">
      <formula>"Significant Positive"</formula>
    </cfRule>
    <cfRule type="cellIs" dxfId="1320" priority="29" operator="equal">
      <formula>"Minor Positive"</formula>
    </cfRule>
    <cfRule type="cellIs" dxfId="1319" priority="28" operator="equal">
      <formula>"Neutral"</formula>
    </cfRule>
  </conditionalFormatting>
  <conditionalFormatting sqref="J54">
    <cfRule type="cellIs" dxfId="1318" priority="38" operator="equal">
      <formula>"Minor Negative"</formula>
    </cfRule>
    <cfRule type="cellIs" dxfId="1317" priority="39" operator="equal">
      <formula>"Uncertain"</formula>
    </cfRule>
    <cfRule type="cellIs" dxfId="1316" priority="42" operator="equal">
      <formula>"Significant Positive"</formula>
    </cfRule>
    <cfRule type="cellIs" dxfId="1315" priority="40" operator="equal">
      <formula>"Neutral"</formula>
    </cfRule>
    <cfRule type="cellIs" dxfId="1314" priority="37" operator="equal">
      <formula>"Significant Negative"</formula>
    </cfRule>
    <cfRule type="cellIs" dxfId="1313" priority="41" operator="equal">
      <formula>"Minor Positive"</formula>
    </cfRule>
  </conditionalFormatting>
  <conditionalFormatting sqref="J57">
    <cfRule type="cellIs" dxfId="1312" priority="43" operator="equal">
      <formula>"Significant Negative"</formula>
    </cfRule>
    <cfRule type="cellIs" dxfId="1311" priority="44" operator="equal">
      <formula>"Minor Negative"</formula>
    </cfRule>
    <cfRule type="cellIs" dxfId="1310" priority="45" operator="equal">
      <formula>"Uncertain"</formula>
    </cfRule>
    <cfRule type="cellIs" dxfId="1309" priority="46" operator="equal">
      <formula>"Neutral"</formula>
    </cfRule>
    <cfRule type="cellIs" dxfId="1308" priority="47" operator="equal">
      <formula>"Minor Positive"</formula>
    </cfRule>
    <cfRule type="cellIs" dxfId="1307" priority="48" operator="equal">
      <formula>"Significant Positive"</formula>
    </cfRule>
  </conditionalFormatting>
  <conditionalFormatting sqref="J65 J77 J84">
    <cfRule type="cellIs" dxfId="1306" priority="33" operator="equal">
      <formula>"Uncertain"</formula>
    </cfRule>
    <cfRule type="cellIs" dxfId="1305" priority="31" operator="equal">
      <formula>"Significant Negative"</formula>
    </cfRule>
    <cfRule type="cellIs" dxfId="1304" priority="35" operator="equal">
      <formula>"Minor Positive"</formula>
    </cfRule>
    <cfRule type="cellIs" dxfId="1303" priority="36" operator="equal">
      <formula>"Significant Positive"</formula>
    </cfRule>
    <cfRule type="cellIs" dxfId="1302" priority="34" operator="equal">
      <formula>"Neutral"</formula>
    </cfRule>
    <cfRule type="cellIs" dxfId="1301" priority="32" operator="equal">
      <formula>"Minor Negative"</formula>
    </cfRule>
  </conditionalFormatting>
  <conditionalFormatting sqref="J72">
    <cfRule type="cellIs" dxfId="1300" priority="13" operator="equal">
      <formula>"Significant Negative"</formula>
    </cfRule>
    <cfRule type="cellIs" dxfId="1299" priority="18" operator="equal">
      <formula>"Significant Positive"</formula>
    </cfRule>
    <cfRule type="cellIs" dxfId="1298" priority="14" operator="equal">
      <formula>"Minor Negative"</formula>
    </cfRule>
    <cfRule type="cellIs" dxfId="1297" priority="17" operator="equal">
      <formula>"Minor Positive"</formula>
    </cfRule>
    <cfRule type="cellIs" dxfId="1296" priority="16" operator="equal">
      <formula>"Neutral"</formula>
    </cfRule>
    <cfRule type="cellIs" dxfId="1295" priority="15" operator="equal">
      <formula>"Uncertain"</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74FF2BC-DF5E-457B-911E-93A874EE13F6}">
          <x14:formula1>
            <xm:f>'Drop downs'!$A$2:$A$3</xm:f>
          </x14:formula1>
          <xm:sqref>D8:D87</xm:sqref>
        </x14:dataValidation>
        <x14:dataValidation type="list" allowBlank="1" showInputMessage="1" showErrorMessage="1" xr:uid="{AEF14425-7285-4F1C-81E6-DF889237BFB5}">
          <x14:formula1>
            <xm:f>'Drop downs'!$J$2:$J$3</xm:f>
          </x14:formula1>
          <xm:sqref>L8 L18 L20 L28 L49 L42 L84 L54 L57 L65 L72 L77 L36 L47</xm:sqref>
        </x14:dataValidation>
        <x14:dataValidation type="list" allowBlank="1" showInputMessage="1" showErrorMessage="1" xr:uid="{1F327A16-34E3-400C-80B7-16780851AE2E}">
          <x14:formula1>
            <xm:f>'Drop downs'!$B$2:$B$4</xm:f>
          </x14:formula1>
          <xm:sqref>E8 E72 E20 E28 E49 E42 E47 E84 E65 E18 E54 E57 E77 E36</xm:sqref>
        </x14:dataValidation>
        <x14:dataValidation type="list" allowBlank="1" showInputMessage="1" showErrorMessage="1" xr:uid="{12066972-ED78-4276-A1DB-0E4A7610E3D5}">
          <x14:formula1>
            <xm:f>'Drop downs'!$C$2:$C$5</xm:f>
          </x14:formula1>
          <xm:sqref>F8 F72 F20 F28 F49 F42 F47 F84 F65 F18 F54 F57 F77 F36</xm:sqref>
        </x14:dataValidation>
        <x14:dataValidation type="list" allowBlank="1" showInputMessage="1" showErrorMessage="1" xr:uid="{093362A7-C65E-4A79-880F-5208F5660EF8}">
          <x14:formula1>
            <xm:f>'Drop downs'!$D$2:$D$7</xm:f>
          </x14:formula1>
          <xm:sqref>G8 G72 G20 G28 G49 G42 G47 G84 G65 G18 G54 G57 G77 G36</xm:sqref>
        </x14:dataValidation>
        <x14:dataValidation type="list" allowBlank="1" showInputMessage="1" showErrorMessage="1" xr:uid="{0805AB3E-B0B9-4DEE-8288-5AEC57A7CA47}">
          <x14:formula1>
            <xm:f>'Drop downs'!$E$2:$E$6</xm:f>
          </x14:formula1>
          <xm:sqref>H8 H72 H20 H28 H49 H42 H47 H84 H65 H18 H54 H57 H77 H36</xm:sqref>
        </x14:dataValidation>
        <x14:dataValidation type="list" allowBlank="1" showInputMessage="1" showErrorMessage="1" xr:uid="{1C9CBFD2-A9E9-477A-BDA3-703112051979}">
          <x14:formula1>
            <xm:f>'Drop downs'!$F$2:$F$6</xm:f>
          </x14:formula1>
          <xm:sqref>I8 I72 I20 I28 I49 I42 I47 I84 I65 I18 I54 I57 I77 I36</xm:sqref>
        </x14:dataValidation>
        <x14:dataValidation type="list" allowBlank="1" showInputMessage="1" showErrorMessage="1" xr:uid="{ABB1E9E4-A398-47BA-9E53-11F83D04712D}">
          <x14:formula1>
            <xm:f>'Drop downs'!$G$2:$G$7</xm:f>
          </x14:formula1>
          <xm:sqref>J8 J72 J20 J28 J49 J42 J47 J84 J65 J18 J54 J57 J77 J36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ABFE-E110-4290-AFE9-8DEACC00E91D}">
  <sheetPr codeName="Sheet70"/>
  <dimension ref="A1:V98"/>
  <sheetViews>
    <sheetView showGridLines="0" zoomScaleNormal="100" workbookViewId="0">
      <selection activeCell="C1" sqref="C1:F1"/>
    </sheetView>
  </sheetViews>
  <sheetFormatPr defaultColWidth="8.54296875" defaultRowHeight="26" x14ac:dyDescent="0.6"/>
  <cols>
    <col min="1" max="1" width="71.08984375" style="126" customWidth="1"/>
    <col min="2" max="2" width="12.269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5.6328125" style="126" customWidth="1"/>
    <col min="12" max="12" width="20.7265625" style="126" customWidth="1"/>
    <col min="13" max="14" width="41.453125" style="126" customWidth="1"/>
    <col min="15" max="15" width="28.7265625" style="126" customWidth="1"/>
    <col min="16"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591</v>
      </c>
      <c r="D1" s="393"/>
      <c r="E1" s="393"/>
      <c r="F1" s="394"/>
      <c r="G1" s="227"/>
      <c r="I1" s="229"/>
      <c r="J1" s="128"/>
      <c r="K1" s="128"/>
    </row>
    <row r="2" spans="1:22" x14ac:dyDescent="0.6">
      <c r="A2" s="125" t="s">
        <v>21</v>
      </c>
      <c r="B2" s="129"/>
      <c r="C2" s="393" t="s">
        <v>252</v>
      </c>
      <c r="D2" s="393"/>
      <c r="E2" s="393"/>
      <c r="F2" s="394"/>
      <c r="I2" s="230"/>
      <c r="J2" s="130"/>
      <c r="K2" s="130"/>
    </row>
    <row r="3" spans="1:22" ht="129" customHeight="1" x14ac:dyDescent="0.6">
      <c r="A3" s="131" t="s">
        <v>22</v>
      </c>
      <c r="B3" s="132"/>
      <c r="C3" s="393" t="s">
        <v>592</v>
      </c>
      <c r="D3" s="393"/>
      <c r="E3" s="393"/>
      <c r="F3" s="394"/>
      <c r="I3" s="230"/>
      <c r="J3" s="130"/>
      <c r="K3" s="130"/>
    </row>
    <row r="4" spans="1:22" x14ac:dyDescent="0.6">
      <c r="A4" s="131" t="s">
        <v>23</v>
      </c>
      <c r="B4" s="133"/>
      <c r="C4" s="395" t="s">
        <v>561</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353</v>
      </c>
      <c r="F8" s="493" t="s">
        <v>398</v>
      </c>
      <c r="G8" s="505" t="s">
        <v>358</v>
      </c>
      <c r="H8" s="493" t="s">
        <v>478</v>
      </c>
      <c r="I8" s="593" t="s">
        <v>357</v>
      </c>
      <c r="J8" s="475" t="s">
        <v>249</v>
      </c>
      <c r="K8" s="604" t="s">
        <v>593</v>
      </c>
      <c r="L8" s="475" t="s">
        <v>185</v>
      </c>
      <c r="M8" s="480"/>
      <c r="N8" s="454"/>
      <c r="R8" s="141" t="str">
        <f>IF(OR(J8='Drop downs'!$G$7,J8='Drop downs'!$G$5), B8&amp;": "&amp;K8&amp;CHAR(10),"")</f>
        <v/>
      </c>
      <c r="S8" s="141" t="str">
        <f>IF(J8='Drop downs'!$G$2,B8&amp;": "&amp;K8&amp;""," ")</f>
        <v>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v>
      </c>
      <c r="T8" s="141" t="str">
        <f>IF(LE2_Nighttime_Evening_Economy!E8='Drop downs'!$B$6,LE2_Nighttime_Evening_Economy!B8&amp;": "&amp;LE2_Nighttime_Evening_Economy!K8&amp;"","")</f>
        <v/>
      </c>
      <c r="U8" s="126" t="str">
        <f>IF(M8&gt;0,B8&amp;":"&amp;M8&amp;"
","")</f>
        <v/>
      </c>
      <c r="V8" s="126" t="str">
        <f>IF(N8&gt;0,B8&amp;":"&amp;N8&amp;"
","")</f>
        <v/>
      </c>
    </row>
    <row r="9" spans="1:22" ht="88.5" customHeight="1" x14ac:dyDescent="0.6">
      <c r="A9" s="470"/>
      <c r="B9" s="503"/>
      <c r="C9" s="142" t="s">
        <v>258</v>
      </c>
      <c r="D9" s="142" t="s">
        <v>189</v>
      </c>
      <c r="E9" s="494"/>
      <c r="F9" s="494"/>
      <c r="G9" s="506"/>
      <c r="H9" s="494"/>
      <c r="I9" s="594"/>
      <c r="J9" s="476"/>
      <c r="K9" s="605"/>
      <c r="L9" s="476"/>
      <c r="M9" s="481"/>
      <c r="N9" s="455"/>
      <c r="R9" s="141"/>
      <c r="S9" s="141"/>
      <c r="T9" s="141"/>
    </row>
    <row r="10" spans="1:22" ht="66" customHeight="1" x14ac:dyDescent="0.6">
      <c r="A10" s="470"/>
      <c r="B10" s="503"/>
      <c r="C10" s="142" t="s">
        <v>259</v>
      </c>
      <c r="D10" s="142" t="s">
        <v>185</v>
      </c>
      <c r="E10" s="494"/>
      <c r="F10" s="494"/>
      <c r="G10" s="506"/>
      <c r="H10" s="494"/>
      <c r="I10" s="594"/>
      <c r="J10" s="476"/>
      <c r="K10" s="605"/>
      <c r="L10" s="476"/>
      <c r="M10" s="481"/>
      <c r="N10" s="455"/>
      <c r="R10" s="141"/>
      <c r="S10" s="141"/>
      <c r="T10" s="141"/>
    </row>
    <row r="11" spans="1:22" ht="69.75" customHeight="1" x14ac:dyDescent="0.6">
      <c r="A11" s="470"/>
      <c r="B11" s="503"/>
      <c r="C11" s="142" t="s">
        <v>260</v>
      </c>
      <c r="D11" s="142" t="s">
        <v>185</v>
      </c>
      <c r="E11" s="494"/>
      <c r="F11" s="494"/>
      <c r="G11" s="506"/>
      <c r="H11" s="494"/>
      <c r="I11" s="594"/>
      <c r="J11" s="476"/>
      <c r="K11" s="605"/>
      <c r="L11" s="476"/>
      <c r="M11" s="481"/>
      <c r="N11" s="455"/>
      <c r="R11" s="141"/>
      <c r="S11" s="141"/>
      <c r="T11" s="141"/>
    </row>
    <row r="12" spans="1:22" ht="108.75" customHeight="1" x14ac:dyDescent="0.6">
      <c r="A12" s="470"/>
      <c r="B12" s="503"/>
      <c r="C12" s="142" t="s">
        <v>261</v>
      </c>
      <c r="D12" s="142" t="s">
        <v>185</v>
      </c>
      <c r="E12" s="494"/>
      <c r="F12" s="494"/>
      <c r="G12" s="506"/>
      <c r="H12" s="494"/>
      <c r="I12" s="594"/>
      <c r="J12" s="476"/>
      <c r="K12" s="605"/>
      <c r="L12" s="476"/>
      <c r="M12" s="481"/>
      <c r="N12" s="455"/>
      <c r="R12" s="141"/>
      <c r="S12" s="141"/>
      <c r="T12" s="141"/>
    </row>
    <row r="13" spans="1:22" ht="88.5" customHeight="1" x14ac:dyDescent="0.6">
      <c r="A13" s="470"/>
      <c r="B13" s="503"/>
      <c r="C13" s="142" t="s">
        <v>262</v>
      </c>
      <c r="D13" s="142" t="s">
        <v>189</v>
      </c>
      <c r="E13" s="494"/>
      <c r="F13" s="494"/>
      <c r="G13" s="506"/>
      <c r="H13" s="494"/>
      <c r="I13" s="594"/>
      <c r="J13" s="476"/>
      <c r="K13" s="605"/>
      <c r="L13" s="476"/>
      <c r="M13" s="481"/>
      <c r="N13" s="455"/>
      <c r="R13" s="141"/>
      <c r="S13" s="141"/>
      <c r="T13" s="141"/>
    </row>
    <row r="14" spans="1:22" ht="78" x14ac:dyDescent="0.6">
      <c r="A14" s="470"/>
      <c r="B14" s="503"/>
      <c r="C14" s="142" t="s">
        <v>263</v>
      </c>
      <c r="D14" s="142" t="s">
        <v>185</v>
      </c>
      <c r="E14" s="494"/>
      <c r="F14" s="494"/>
      <c r="G14" s="506"/>
      <c r="H14" s="494"/>
      <c r="I14" s="594"/>
      <c r="J14" s="476"/>
      <c r="K14" s="605"/>
      <c r="L14" s="476"/>
      <c r="M14" s="481"/>
      <c r="N14" s="455"/>
      <c r="R14" s="141"/>
      <c r="S14" s="141"/>
      <c r="T14" s="141"/>
    </row>
    <row r="15" spans="1:22" ht="92.25" customHeight="1" x14ac:dyDescent="0.6">
      <c r="A15" s="470"/>
      <c r="B15" s="503"/>
      <c r="C15" s="142" t="s">
        <v>264</v>
      </c>
      <c r="D15" s="142" t="s">
        <v>185</v>
      </c>
      <c r="E15" s="494"/>
      <c r="F15" s="494"/>
      <c r="G15" s="506"/>
      <c r="H15" s="494"/>
      <c r="I15" s="594"/>
      <c r="J15" s="476"/>
      <c r="K15" s="605"/>
      <c r="L15" s="476"/>
      <c r="M15" s="481"/>
      <c r="N15" s="455"/>
      <c r="R15" s="141"/>
      <c r="S15" s="141"/>
      <c r="T15" s="141"/>
    </row>
    <row r="16" spans="1:22" ht="78" x14ac:dyDescent="0.6">
      <c r="A16" s="470"/>
      <c r="B16" s="503"/>
      <c r="C16" s="142" t="s">
        <v>265</v>
      </c>
      <c r="D16" s="142" t="s">
        <v>185</v>
      </c>
      <c r="E16" s="494"/>
      <c r="F16" s="494"/>
      <c r="G16" s="506"/>
      <c r="H16" s="494"/>
      <c r="I16" s="594"/>
      <c r="J16" s="476"/>
      <c r="K16" s="605"/>
      <c r="L16" s="476"/>
      <c r="M16" s="481"/>
      <c r="N16" s="455"/>
      <c r="R16" s="141"/>
      <c r="S16" s="141"/>
      <c r="T16" s="141"/>
    </row>
    <row r="17" spans="1:22" ht="52.5" thickBot="1" x14ac:dyDescent="0.65">
      <c r="A17" s="471"/>
      <c r="B17" s="504"/>
      <c r="C17" s="143" t="s">
        <v>266</v>
      </c>
      <c r="D17" s="143" t="s">
        <v>185</v>
      </c>
      <c r="E17" s="495"/>
      <c r="F17" s="495"/>
      <c r="G17" s="507"/>
      <c r="H17" s="495"/>
      <c r="I17" s="595"/>
      <c r="J17" s="428"/>
      <c r="K17" s="606"/>
      <c r="L17" s="428"/>
      <c r="M17" s="482"/>
      <c r="N17" s="456"/>
      <c r="R17" s="141"/>
      <c r="S17" s="141"/>
      <c r="T17" s="141"/>
    </row>
    <row r="18" spans="1:22" ht="147.75" customHeight="1" x14ac:dyDescent="0.6">
      <c r="A18" s="511" t="s">
        <v>267</v>
      </c>
      <c r="B18" s="472" t="s">
        <v>102</v>
      </c>
      <c r="C18" s="140" t="s">
        <v>268</v>
      </c>
      <c r="D18" s="140" t="s">
        <v>185</v>
      </c>
      <c r="E18" s="475" t="s">
        <v>353</v>
      </c>
      <c r="F18" s="475" t="s">
        <v>354</v>
      </c>
      <c r="G18" s="477" t="s">
        <v>427</v>
      </c>
      <c r="H18" s="475" t="s">
        <v>478</v>
      </c>
      <c r="I18" s="573" t="s">
        <v>368</v>
      </c>
      <c r="J18" s="475" t="s">
        <v>119</v>
      </c>
      <c r="K18" s="604" t="s">
        <v>594</v>
      </c>
      <c r="L18" s="475" t="s">
        <v>189</v>
      </c>
      <c r="M18" s="480"/>
      <c r="N18" s="454"/>
      <c r="R18" s="141" t="str">
        <f>IF(OR(J18='Drop downs'!$G$7,J18='Drop downs'!$G$5), B18&amp;": "&amp;K18&amp;CHAR(10),"")</f>
        <v/>
      </c>
      <c r="S18" s="141" t="str">
        <f>IF(J18='Drop downs'!$G$2,B18&amp;": "&amp;K18&amp;""," ")</f>
        <v xml:space="preserve"> </v>
      </c>
      <c r="T18" s="141" t="str">
        <f>IF(LE2_Nighttime_Evening_Economy!E18='Drop downs'!$B$6,LE2_Nighttime_Evening_Economy!B18&amp;": "&amp;LE2_Nighttime_Evening_Economy!K18&amp;"","")</f>
        <v/>
      </c>
      <c r="U18" s="126" t="str">
        <f t="shared" ref="U18:U72" si="0">IF(M18&gt;0,B18&amp;":"&amp;M18&amp;"
","")</f>
        <v/>
      </c>
      <c r="V18" s="126" t="str">
        <f>IF(N18&gt;0,B18&amp;":"&amp;N18&amp;"
","")</f>
        <v/>
      </c>
    </row>
    <row r="19" spans="1:22" ht="162.75" customHeight="1" thickBot="1" x14ac:dyDescent="0.65">
      <c r="A19" s="512"/>
      <c r="B19" s="474"/>
      <c r="C19" s="143" t="s">
        <v>269</v>
      </c>
      <c r="D19" s="143" t="s">
        <v>189</v>
      </c>
      <c r="E19" s="428"/>
      <c r="F19" s="428"/>
      <c r="G19" s="479"/>
      <c r="H19" s="428"/>
      <c r="I19" s="574"/>
      <c r="J19" s="428"/>
      <c r="K19" s="606"/>
      <c r="L19" s="428"/>
      <c r="M19" s="482"/>
      <c r="N19" s="456"/>
      <c r="R19" s="141"/>
      <c r="S19" s="141"/>
      <c r="T19" s="141"/>
    </row>
    <row r="20" spans="1:22" ht="260" customHeight="1" x14ac:dyDescent="0.6">
      <c r="A20" s="469" t="s">
        <v>270</v>
      </c>
      <c r="B20" s="472" t="s">
        <v>103</v>
      </c>
      <c r="C20" s="144" t="s">
        <v>271</v>
      </c>
      <c r="D20" s="140" t="s">
        <v>185</v>
      </c>
      <c r="E20" s="475" t="s">
        <v>353</v>
      </c>
      <c r="F20" s="475" t="s">
        <v>370</v>
      </c>
      <c r="G20" s="477" t="s">
        <v>427</v>
      </c>
      <c r="H20" s="475" t="s">
        <v>429</v>
      </c>
      <c r="I20" s="573" t="s">
        <v>457</v>
      </c>
      <c r="J20" s="475" t="s">
        <v>123</v>
      </c>
      <c r="K20" s="575" t="s">
        <v>990</v>
      </c>
      <c r="L20" s="475" t="s">
        <v>189</v>
      </c>
      <c r="M20" s="657" t="s">
        <v>991</v>
      </c>
      <c r="N20" s="439"/>
      <c r="O20" s="139"/>
      <c r="R20" s="141" t="str">
        <f>IF(OR(J20='Drop downs'!$G$7,J20='Drop downs'!$G$5), B20&amp;": "&amp;K20&amp;CHAR(10),"")</f>
        <v/>
      </c>
      <c r="S20" s="141" t="str">
        <f>IF(J20='Drop downs'!$G$2,B20&amp;": "&amp;K20&amp;""," ")</f>
        <v xml:space="preserve"> </v>
      </c>
      <c r="T20" s="141" t="str">
        <f>IF(LE2_Nighttime_Evening_Economy!E20='Drop downs'!$B$6,LE2_Nighttime_Evening_Economy!B20&amp;": "&amp;LE2_Nighttime_Evening_Economy!K20&amp;"","")</f>
        <v/>
      </c>
      <c r="U20" s="126" t="str">
        <f t="shared" si="0"/>
        <v xml:space="preserve">IIA3:The policy should make reference to policy GR3B which aims to ensure safety across new developments. Whilst policy GR3B will likley provide some safety measures, greater consideration should be given to night time users, ensuring a safe environment and in particular for women and girls, along with the LGBTQ+ community.
</v>
      </c>
      <c r="V20" s="126" t="str">
        <f>IF(N20&gt;0,B20&amp;":"&amp;N20&amp;"
","")</f>
        <v/>
      </c>
    </row>
    <row r="21" spans="1:22" ht="52" x14ac:dyDescent="0.6">
      <c r="A21" s="470"/>
      <c r="B21" s="473"/>
      <c r="C21" s="145" t="s">
        <v>272</v>
      </c>
      <c r="D21" s="142" t="s">
        <v>189</v>
      </c>
      <c r="E21" s="476"/>
      <c r="F21" s="476"/>
      <c r="G21" s="478"/>
      <c r="H21" s="476"/>
      <c r="I21" s="571"/>
      <c r="J21" s="476"/>
      <c r="K21" s="576"/>
      <c r="L21" s="476"/>
      <c r="M21" s="658"/>
      <c r="N21" s="566"/>
      <c r="R21" s="141"/>
      <c r="S21" s="141"/>
      <c r="T21" s="141"/>
    </row>
    <row r="22" spans="1:22" ht="52" x14ac:dyDescent="0.6">
      <c r="A22" s="470"/>
      <c r="B22" s="473"/>
      <c r="C22" s="145" t="s">
        <v>273</v>
      </c>
      <c r="D22" s="142" t="s">
        <v>189</v>
      </c>
      <c r="E22" s="476"/>
      <c r="F22" s="476"/>
      <c r="G22" s="478"/>
      <c r="H22" s="476"/>
      <c r="I22" s="571"/>
      <c r="J22" s="476"/>
      <c r="K22" s="576"/>
      <c r="L22" s="476"/>
      <c r="M22" s="658"/>
      <c r="N22" s="566"/>
      <c r="R22" s="141"/>
      <c r="S22" s="141"/>
      <c r="T22" s="141"/>
    </row>
    <row r="23" spans="1:22" ht="52" x14ac:dyDescent="0.6">
      <c r="A23" s="470"/>
      <c r="B23" s="473"/>
      <c r="C23" s="145" t="s">
        <v>274</v>
      </c>
      <c r="D23" s="142" t="s">
        <v>189</v>
      </c>
      <c r="E23" s="476"/>
      <c r="F23" s="476"/>
      <c r="G23" s="478"/>
      <c r="H23" s="476"/>
      <c r="I23" s="571"/>
      <c r="J23" s="476"/>
      <c r="K23" s="576"/>
      <c r="L23" s="476"/>
      <c r="M23" s="658"/>
      <c r="N23" s="566"/>
      <c r="R23" s="141"/>
      <c r="S23" s="141"/>
      <c r="T23" s="141"/>
    </row>
    <row r="24" spans="1:22" ht="52" x14ac:dyDescent="0.6">
      <c r="A24" s="470"/>
      <c r="B24" s="473"/>
      <c r="C24" s="145" t="s">
        <v>275</v>
      </c>
      <c r="D24" s="142" t="s">
        <v>189</v>
      </c>
      <c r="E24" s="476"/>
      <c r="F24" s="476"/>
      <c r="G24" s="478"/>
      <c r="H24" s="476"/>
      <c r="I24" s="571"/>
      <c r="J24" s="476"/>
      <c r="K24" s="576"/>
      <c r="L24" s="476"/>
      <c r="M24" s="658"/>
      <c r="N24" s="566"/>
      <c r="R24" s="141"/>
      <c r="S24" s="141"/>
      <c r="T24" s="141"/>
    </row>
    <row r="25" spans="1:22" ht="104" x14ac:dyDescent="0.6">
      <c r="A25" s="470"/>
      <c r="B25" s="473"/>
      <c r="C25" s="145" t="s">
        <v>276</v>
      </c>
      <c r="D25" s="142" t="s">
        <v>185</v>
      </c>
      <c r="E25" s="476"/>
      <c r="F25" s="476"/>
      <c r="G25" s="478"/>
      <c r="H25" s="476"/>
      <c r="I25" s="571"/>
      <c r="J25" s="476"/>
      <c r="K25" s="576"/>
      <c r="L25" s="476"/>
      <c r="M25" s="658"/>
      <c r="N25" s="566"/>
      <c r="R25" s="141"/>
      <c r="S25" s="141"/>
      <c r="T25" s="141"/>
    </row>
    <row r="26" spans="1:22" ht="52" x14ac:dyDescent="0.6">
      <c r="A26" s="470"/>
      <c r="B26" s="473"/>
      <c r="C26" s="145" t="s">
        <v>277</v>
      </c>
      <c r="D26" s="142" t="s">
        <v>185</v>
      </c>
      <c r="E26" s="476"/>
      <c r="F26" s="476"/>
      <c r="G26" s="478"/>
      <c r="H26" s="476"/>
      <c r="I26" s="571"/>
      <c r="J26" s="476"/>
      <c r="K26" s="576"/>
      <c r="L26" s="476"/>
      <c r="M26" s="658"/>
      <c r="N26" s="566"/>
      <c r="R26" s="141"/>
      <c r="S26" s="141"/>
      <c r="T26" s="141"/>
    </row>
    <row r="27" spans="1:22" ht="78.5" thickBot="1" x14ac:dyDescent="0.65">
      <c r="A27" s="471"/>
      <c r="B27" s="474"/>
      <c r="C27" s="146" t="s">
        <v>278</v>
      </c>
      <c r="D27" s="142" t="s">
        <v>189</v>
      </c>
      <c r="E27" s="428"/>
      <c r="F27" s="428"/>
      <c r="G27" s="479"/>
      <c r="H27" s="428"/>
      <c r="I27" s="574"/>
      <c r="J27" s="428"/>
      <c r="K27" s="577"/>
      <c r="L27" s="428"/>
      <c r="M27" s="659"/>
      <c r="N27" s="567"/>
      <c r="R27" s="141"/>
      <c r="S27" s="141"/>
      <c r="T27" s="141"/>
    </row>
    <row r="28" spans="1:22" ht="78" x14ac:dyDescent="0.6">
      <c r="A28" s="469" t="s">
        <v>279</v>
      </c>
      <c r="B28" s="472" t="s">
        <v>104</v>
      </c>
      <c r="C28" s="147" t="s">
        <v>280</v>
      </c>
      <c r="D28" s="144" t="s">
        <v>189</v>
      </c>
      <c r="E28" s="475" t="s">
        <v>88</v>
      </c>
      <c r="F28" s="475" t="s">
        <v>88</v>
      </c>
      <c r="G28" s="477" t="s">
        <v>88</v>
      </c>
      <c r="H28" s="475" t="s">
        <v>88</v>
      </c>
      <c r="I28" s="477" t="s">
        <v>88</v>
      </c>
      <c r="J28" s="475" t="s">
        <v>120</v>
      </c>
      <c r="K28" s="499" t="s">
        <v>367</v>
      </c>
      <c r="L28" s="475" t="s">
        <v>189</v>
      </c>
      <c r="M28" s="480"/>
      <c r="N28" s="454"/>
      <c r="R28" s="141" t="str">
        <f>IF(OR(J28='Drop downs'!$G$7,J28='Drop downs'!$G$5), B28&amp;": "&amp;K28&amp;CHAR(10),"")</f>
        <v/>
      </c>
      <c r="S28" s="141" t="str">
        <f>IF(J28='Drop downs'!$G$2,B28&amp;": "&amp;K28&amp;""," ")</f>
        <v xml:space="preserve"> </v>
      </c>
      <c r="T28" s="141" t="str">
        <f>IF(LE2_Nighttime_Evening_Economy!E28='Drop downs'!$B$6,LE2_Nighttime_Evening_Economy!B28&amp;": "&amp;LE2_Nighttime_Evening_Economy!K28&amp;"","")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81"/>
      <c r="N29" s="455"/>
      <c r="R29" s="141"/>
      <c r="S29" s="141"/>
      <c r="T29" s="141"/>
    </row>
    <row r="30" spans="1:22" ht="52" x14ac:dyDescent="0.6">
      <c r="A30" s="470"/>
      <c r="B30" s="473"/>
      <c r="C30" s="148" t="s">
        <v>282</v>
      </c>
      <c r="D30" s="145" t="s">
        <v>189</v>
      </c>
      <c r="E30" s="476"/>
      <c r="F30" s="476"/>
      <c r="G30" s="478"/>
      <c r="H30" s="476"/>
      <c r="I30" s="478"/>
      <c r="J30" s="476"/>
      <c r="K30" s="489"/>
      <c r="L30" s="476"/>
      <c r="M30" s="481"/>
      <c r="N30" s="455"/>
      <c r="R30" s="141"/>
      <c r="S30" s="141"/>
      <c r="T30" s="141"/>
    </row>
    <row r="31" spans="1:22" ht="52" x14ac:dyDescent="0.6">
      <c r="A31" s="470"/>
      <c r="B31" s="473"/>
      <c r="C31" s="148" t="s">
        <v>283</v>
      </c>
      <c r="D31" s="145" t="s">
        <v>189</v>
      </c>
      <c r="E31" s="476"/>
      <c r="F31" s="476"/>
      <c r="G31" s="478"/>
      <c r="H31" s="476"/>
      <c r="I31" s="478"/>
      <c r="J31" s="476"/>
      <c r="K31" s="489"/>
      <c r="L31" s="476"/>
      <c r="M31" s="481"/>
      <c r="N31" s="455"/>
      <c r="R31" s="141"/>
      <c r="S31" s="141"/>
      <c r="T31" s="141"/>
    </row>
    <row r="32" spans="1:22" ht="52" x14ac:dyDescent="0.6">
      <c r="A32" s="470"/>
      <c r="B32" s="473"/>
      <c r="C32" s="148" t="s">
        <v>284</v>
      </c>
      <c r="D32" s="145" t="s">
        <v>189</v>
      </c>
      <c r="E32" s="476"/>
      <c r="F32" s="476"/>
      <c r="G32" s="478"/>
      <c r="H32" s="476"/>
      <c r="I32" s="478"/>
      <c r="J32" s="476"/>
      <c r="K32" s="489"/>
      <c r="L32" s="476"/>
      <c r="M32" s="481"/>
      <c r="N32" s="455"/>
      <c r="R32" s="141"/>
      <c r="S32" s="141"/>
      <c r="T32" s="141"/>
    </row>
    <row r="33" spans="1:22" x14ac:dyDescent="0.6">
      <c r="A33" s="470"/>
      <c r="B33" s="473"/>
      <c r="C33" s="148" t="s">
        <v>285</v>
      </c>
      <c r="D33" s="145" t="s">
        <v>189</v>
      </c>
      <c r="E33" s="476"/>
      <c r="F33" s="476"/>
      <c r="G33" s="478"/>
      <c r="H33" s="476"/>
      <c r="I33" s="478"/>
      <c r="J33" s="476"/>
      <c r="K33" s="489"/>
      <c r="L33" s="476"/>
      <c r="M33" s="481"/>
      <c r="N33" s="455"/>
      <c r="R33" s="141"/>
      <c r="S33" s="141"/>
      <c r="T33" s="141"/>
    </row>
    <row r="34" spans="1:22" ht="52" x14ac:dyDescent="0.6">
      <c r="A34" s="470"/>
      <c r="B34" s="473"/>
      <c r="C34" s="148" t="s">
        <v>286</v>
      </c>
      <c r="D34" s="145" t="s">
        <v>189</v>
      </c>
      <c r="E34" s="476"/>
      <c r="F34" s="476"/>
      <c r="G34" s="478"/>
      <c r="H34" s="476"/>
      <c r="I34" s="478"/>
      <c r="J34" s="476"/>
      <c r="K34" s="489"/>
      <c r="L34" s="476"/>
      <c r="M34" s="481"/>
      <c r="N34" s="455"/>
      <c r="R34" s="141"/>
      <c r="S34" s="141"/>
      <c r="T34" s="141"/>
    </row>
    <row r="35" spans="1:22" ht="52.5" thickBot="1" x14ac:dyDescent="0.65">
      <c r="A35" s="517"/>
      <c r="B35" s="474"/>
      <c r="C35" s="149" t="s">
        <v>287</v>
      </c>
      <c r="D35" s="145" t="s">
        <v>189</v>
      </c>
      <c r="E35" s="483"/>
      <c r="F35" s="483"/>
      <c r="G35" s="519"/>
      <c r="H35" s="483"/>
      <c r="I35" s="519"/>
      <c r="J35" s="483"/>
      <c r="K35" s="490"/>
      <c r="L35" s="483"/>
      <c r="M35" s="492"/>
      <c r="N35" s="464"/>
      <c r="R35" s="141"/>
      <c r="S35" s="141"/>
      <c r="T35" s="141"/>
    </row>
    <row r="36" spans="1:22" ht="52" x14ac:dyDescent="0.6">
      <c r="A36" s="516" t="s">
        <v>288</v>
      </c>
      <c r="B36" s="472" t="s">
        <v>105</v>
      </c>
      <c r="C36" s="150" t="s">
        <v>289</v>
      </c>
      <c r="D36" s="150" t="s">
        <v>189</v>
      </c>
      <c r="E36" s="487" t="s">
        <v>88</v>
      </c>
      <c r="F36" s="487" t="s">
        <v>88</v>
      </c>
      <c r="G36" s="518" t="s">
        <v>88</v>
      </c>
      <c r="H36" s="487" t="s">
        <v>88</v>
      </c>
      <c r="I36" s="518" t="s">
        <v>88</v>
      </c>
      <c r="J36" s="487" t="s">
        <v>120</v>
      </c>
      <c r="K36" s="488" t="s">
        <v>367</v>
      </c>
      <c r="L36" s="487" t="s">
        <v>189</v>
      </c>
      <c r="M36" s="491"/>
      <c r="N36" s="463"/>
      <c r="R36" s="141" t="str">
        <f>IF(OR(J36='Drop downs'!$G$7,J36='Drop downs'!$G$5), B36&amp;": "&amp;K36&amp;CHAR(10),"")</f>
        <v/>
      </c>
      <c r="S36" s="141" t="str">
        <f>IF(J36='Drop downs'!$G$2,B36&amp;": "&amp;K36&amp;""," ")</f>
        <v xml:space="preserve"> </v>
      </c>
      <c r="T36" s="141" t="str">
        <f>IF(LE2_Nighttime_Evening_Economy!E36='Drop downs'!$B$6,LE2_Nighttime_Evening_Economy!B36&amp;": "&amp;LE2_Nighttime_Evening_Economy!K36&amp;"","")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517"/>
      <c r="B41" s="474"/>
      <c r="C41" s="151" t="s">
        <v>294</v>
      </c>
      <c r="D41" s="145" t="s">
        <v>189</v>
      </c>
      <c r="E41" s="483"/>
      <c r="F41" s="483"/>
      <c r="G41" s="519"/>
      <c r="H41" s="483"/>
      <c r="I41" s="519"/>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18" t="s">
        <v>88</v>
      </c>
      <c r="J42" s="487" t="s">
        <v>120</v>
      </c>
      <c r="K42" s="673" t="s">
        <v>367</v>
      </c>
      <c r="L42" s="487" t="s">
        <v>189</v>
      </c>
      <c r="M42" s="491"/>
      <c r="N42" s="463"/>
      <c r="R42" s="141" t="str">
        <f>IF(OR(J42='Drop downs'!$G$7,J42='Drop downs'!$G$5), B42&amp;": "&amp;K42&amp;CHAR(10),"")</f>
        <v/>
      </c>
      <c r="S42" s="141" t="str">
        <f>IF(J42='Drop downs'!$G$2,B42&amp;": "&amp;K42&amp;""," ")</f>
        <v xml:space="preserve"> </v>
      </c>
      <c r="T42" s="141" t="str">
        <f>IF(LE2_Nighttime_Evening_Economy!E42='Drop downs'!$B$6,LE2_Nighttime_Evening_Economy!B42&amp;": "&amp;LE2_Nighttime_Evening_Economy!K42&amp;"","")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674"/>
      <c r="L43" s="476"/>
      <c r="M43" s="481"/>
      <c r="N43" s="455"/>
      <c r="R43" s="141"/>
      <c r="S43" s="141"/>
      <c r="T43" s="141"/>
    </row>
    <row r="44" spans="1:22" ht="52" x14ac:dyDescent="0.6">
      <c r="A44" s="470"/>
      <c r="B44" s="473"/>
      <c r="C44" s="145" t="s">
        <v>298</v>
      </c>
      <c r="D44" s="145" t="s">
        <v>189</v>
      </c>
      <c r="E44" s="476"/>
      <c r="F44" s="476"/>
      <c r="G44" s="478"/>
      <c r="H44" s="476"/>
      <c r="I44" s="478"/>
      <c r="J44" s="476"/>
      <c r="K44" s="674"/>
      <c r="L44" s="476"/>
      <c r="M44" s="481"/>
      <c r="N44" s="455"/>
      <c r="R44" s="141"/>
      <c r="S44" s="141"/>
      <c r="T44" s="141"/>
    </row>
    <row r="45" spans="1:22" ht="52" x14ac:dyDescent="0.6">
      <c r="A45" s="470"/>
      <c r="B45" s="473"/>
      <c r="C45" s="145" t="s">
        <v>299</v>
      </c>
      <c r="D45" s="145" t="s">
        <v>189</v>
      </c>
      <c r="E45" s="476"/>
      <c r="F45" s="476"/>
      <c r="G45" s="478"/>
      <c r="H45" s="476"/>
      <c r="I45" s="478"/>
      <c r="J45" s="476"/>
      <c r="K45" s="674"/>
      <c r="L45" s="476"/>
      <c r="M45" s="481"/>
      <c r="N45" s="455"/>
      <c r="R45" s="141"/>
      <c r="S45" s="141"/>
      <c r="T45" s="141"/>
    </row>
    <row r="46" spans="1:22" ht="78.5" thickBot="1" x14ac:dyDescent="0.65">
      <c r="A46" s="517"/>
      <c r="B46" s="474"/>
      <c r="C46" s="151" t="s">
        <v>300</v>
      </c>
      <c r="D46" s="145" t="s">
        <v>189</v>
      </c>
      <c r="E46" s="483"/>
      <c r="F46" s="483"/>
      <c r="G46" s="519"/>
      <c r="H46" s="483"/>
      <c r="I46" s="519"/>
      <c r="J46" s="483"/>
      <c r="K46" s="675"/>
      <c r="L46" s="483"/>
      <c r="M46" s="492"/>
      <c r="N46" s="464"/>
      <c r="R46" s="141"/>
      <c r="S46" s="141"/>
      <c r="T46" s="141"/>
    </row>
    <row r="47" spans="1:22" ht="215.25" customHeight="1" x14ac:dyDescent="0.6">
      <c r="A47" s="516" t="s">
        <v>301</v>
      </c>
      <c r="B47" s="472" t="s">
        <v>107</v>
      </c>
      <c r="C47" s="150" t="s">
        <v>302</v>
      </c>
      <c r="D47" s="150" t="s">
        <v>185</v>
      </c>
      <c r="E47" s="487" t="s">
        <v>353</v>
      </c>
      <c r="F47" s="487" t="s">
        <v>354</v>
      </c>
      <c r="G47" s="518" t="s">
        <v>427</v>
      </c>
      <c r="H47" s="487" t="s">
        <v>478</v>
      </c>
      <c r="I47" s="570" t="s">
        <v>368</v>
      </c>
      <c r="J47" s="487" t="s">
        <v>119</v>
      </c>
      <c r="K47" s="687" t="s">
        <v>595</v>
      </c>
      <c r="L47" s="475" t="s">
        <v>189</v>
      </c>
      <c r="M47" s="491"/>
      <c r="N47" s="463"/>
      <c r="R47" s="141" t="str">
        <f>IF(OR(J47='Drop downs'!$G$7,J47='Drop downs'!$G$5), B47&amp;": "&amp;K47&amp;CHAR(10),"")</f>
        <v/>
      </c>
      <c r="S47" s="141" t="str">
        <f>IF(J47='Drop downs'!$G$2,B47&amp;": "&amp;K47&amp;""," ")</f>
        <v xml:space="preserve"> </v>
      </c>
      <c r="T47" s="141" t="str">
        <f>IF(LE2_Nighttime_Evening_Economy!E47='Drop downs'!$B$6,LE2_Nighttime_Evening_Economy!B47&amp;": "&amp;LE2_Nighttime_Evening_Economy!K47&amp;"","")</f>
        <v/>
      </c>
      <c r="U47" s="126" t="str">
        <f t="shared" si="0"/>
        <v/>
      </c>
      <c r="V47" s="126" t="str">
        <f>IF(N47&gt;0,B47&amp;":"&amp;N47&amp;"
","")</f>
        <v/>
      </c>
    </row>
    <row r="48" spans="1:22" ht="201" customHeight="1" thickBot="1" x14ac:dyDescent="0.65">
      <c r="A48" s="471"/>
      <c r="B48" s="474"/>
      <c r="C48" s="146" t="s">
        <v>303</v>
      </c>
      <c r="D48" s="146" t="s">
        <v>189</v>
      </c>
      <c r="E48" s="483"/>
      <c r="F48" s="483"/>
      <c r="G48" s="519"/>
      <c r="H48" s="483"/>
      <c r="I48" s="572"/>
      <c r="J48" s="483"/>
      <c r="K48" s="689"/>
      <c r="L48" s="428"/>
      <c r="M48" s="482"/>
      <c r="N48" s="456"/>
      <c r="R48" s="141" t="str">
        <f>IF(OR(J48='Drop downs'!$G$7,J48='Drop downs'!$G$5), B48&amp;": "&amp;K48&amp;CHAR(10),"")</f>
        <v/>
      </c>
      <c r="S48" s="141" t="str">
        <f>IF(J48='Drop downs'!$G$2,B48&amp;": "&amp;K48&amp;""," ")</f>
        <v xml:space="preserve"> </v>
      </c>
      <c r="T48" s="141" t="str">
        <f>IF(LE2_Nighttime_Evening_Economy!E48='Drop downs'!$B$6,LE2_Nighttime_Evening_Economy!B48&amp;": "&amp;LE2_Nighttime_Evening_Economy!K48&amp;"","")</f>
        <v xml:space="preserve">: </v>
      </c>
    </row>
    <row r="49" spans="1:22" ht="78" x14ac:dyDescent="0.6">
      <c r="A49" s="469" t="s">
        <v>304</v>
      </c>
      <c r="B49" s="472" t="s">
        <v>108</v>
      </c>
      <c r="C49" s="140" t="s">
        <v>305</v>
      </c>
      <c r="D49" s="140" t="s">
        <v>189</v>
      </c>
      <c r="E49" s="487" t="s">
        <v>88</v>
      </c>
      <c r="F49" s="487" t="s">
        <v>88</v>
      </c>
      <c r="G49" s="518" t="s">
        <v>88</v>
      </c>
      <c r="H49" s="487" t="s">
        <v>88</v>
      </c>
      <c r="I49" s="518" t="s">
        <v>88</v>
      </c>
      <c r="J49" s="487" t="s">
        <v>120</v>
      </c>
      <c r="K49" s="673" t="s">
        <v>367</v>
      </c>
      <c r="L49" s="475" t="s">
        <v>189</v>
      </c>
      <c r="M49" s="480"/>
      <c r="N49" s="454"/>
      <c r="R49" s="141" t="str">
        <f>IF(OR(J49='Drop downs'!$G$7,J49='Drop downs'!$G$5), B49&amp;": "&amp;K49&amp;CHAR(10),"")</f>
        <v/>
      </c>
      <c r="S49" s="141" t="str">
        <f>IF(J49='Drop downs'!$G$2,B49&amp;": "&amp;K49&amp;""," ")</f>
        <v xml:space="preserve"> </v>
      </c>
      <c r="T49" s="141" t="str">
        <f>IF(LE2_Nighttime_Evening_Economy!E49='Drop downs'!$B$6,LE2_Nighttime_Evening_Economy!B49&amp;": "&amp;LE2_Nighttime_Evening_Economy!K49&amp;"","")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674"/>
      <c r="L50" s="476"/>
      <c r="M50" s="481"/>
      <c r="N50" s="455"/>
      <c r="R50" s="141"/>
      <c r="S50" s="141"/>
      <c r="T50" s="141"/>
    </row>
    <row r="51" spans="1:22" x14ac:dyDescent="0.6">
      <c r="A51" s="470"/>
      <c r="B51" s="473"/>
      <c r="C51" s="152" t="s">
        <v>307</v>
      </c>
      <c r="D51" s="142" t="s">
        <v>189</v>
      </c>
      <c r="E51" s="476"/>
      <c r="F51" s="476"/>
      <c r="G51" s="478"/>
      <c r="H51" s="476"/>
      <c r="I51" s="478"/>
      <c r="J51" s="476"/>
      <c r="K51" s="674"/>
      <c r="L51" s="476"/>
      <c r="M51" s="481"/>
      <c r="N51" s="455"/>
      <c r="R51" s="141"/>
      <c r="S51" s="141"/>
      <c r="T51" s="141"/>
    </row>
    <row r="52" spans="1:22" x14ac:dyDescent="0.6">
      <c r="A52" s="470"/>
      <c r="B52" s="473"/>
      <c r="C52" s="142" t="s">
        <v>308</v>
      </c>
      <c r="D52" s="142" t="s">
        <v>189</v>
      </c>
      <c r="E52" s="476"/>
      <c r="F52" s="476"/>
      <c r="G52" s="478"/>
      <c r="H52" s="476"/>
      <c r="I52" s="478"/>
      <c r="J52" s="476"/>
      <c r="K52" s="674"/>
      <c r="L52" s="476"/>
      <c r="M52" s="481"/>
      <c r="N52" s="455"/>
      <c r="R52" s="141"/>
      <c r="S52" s="141"/>
      <c r="T52" s="141"/>
    </row>
    <row r="53" spans="1:22" ht="26.5" thickBot="1" x14ac:dyDescent="0.65">
      <c r="A53" s="471"/>
      <c r="B53" s="474"/>
      <c r="C53" s="143" t="s">
        <v>309</v>
      </c>
      <c r="D53" s="142" t="s">
        <v>189</v>
      </c>
      <c r="E53" s="428"/>
      <c r="F53" s="428"/>
      <c r="G53" s="479"/>
      <c r="H53" s="428"/>
      <c r="I53" s="479"/>
      <c r="J53" s="428"/>
      <c r="K53" s="681"/>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IF(LE2_Nighttime_Evening_Economy!E54='Drop downs'!$B$6,LE2_Nighttime_Evening_Economy!B54&amp;": "&amp;LE2_Nighttime_Evening_Economy!K54&amp;"","")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78.5" thickBot="1" x14ac:dyDescent="0.65">
      <c r="A56" s="471"/>
      <c r="B56" s="474"/>
      <c r="C56" s="155" t="s">
        <v>313</v>
      </c>
      <c r="D56" s="143"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IF(LE2_Nighttime_Evening_Economy!E57='Drop downs'!$B$6,LE2_Nighttime_Evening_Economy!B57&amp;": "&amp;LE2_Nighttime_Evening_Economy!K57&amp;"","")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ht="5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2" t="s">
        <v>189</v>
      </c>
      <c r="E64" s="483"/>
      <c r="F64" s="483"/>
      <c r="G64" s="519"/>
      <c r="H64" s="483"/>
      <c r="I64" s="519"/>
      <c r="J64" s="483"/>
      <c r="K64" s="490"/>
      <c r="L64" s="428"/>
      <c r="M64" s="482"/>
      <c r="N64" s="456"/>
      <c r="R64" s="141"/>
      <c r="S64" s="141"/>
      <c r="T64" s="141"/>
    </row>
    <row r="65" spans="1:22" ht="52" x14ac:dyDescent="0.6">
      <c r="A65" s="469" t="s">
        <v>843</v>
      </c>
      <c r="B65" s="472" t="s">
        <v>111</v>
      </c>
      <c r="C65" s="147" t="s">
        <v>845</v>
      </c>
      <c r="D65" s="140" t="s">
        <v>189</v>
      </c>
      <c r="E65" s="487" t="s">
        <v>88</v>
      </c>
      <c r="F65" s="487" t="s">
        <v>88</v>
      </c>
      <c r="G65" s="518" t="s">
        <v>88</v>
      </c>
      <c r="H65" s="487" t="s">
        <v>88</v>
      </c>
      <c r="I65" s="518" t="s">
        <v>88</v>
      </c>
      <c r="J65" s="487" t="s">
        <v>120</v>
      </c>
      <c r="K65" s="488" t="s">
        <v>367</v>
      </c>
      <c r="L65" s="475" t="s">
        <v>189</v>
      </c>
      <c r="M65" s="480"/>
      <c r="N65" s="454"/>
      <c r="R65" s="141" t="str">
        <f>IF(OR(J65='Drop downs'!$G$7,J65='Drop downs'!$G$5), B65&amp;": "&amp;K65&amp;CHAR(10),"")</f>
        <v/>
      </c>
      <c r="S65" s="141" t="str">
        <f>IF(J65='Drop downs'!$G$2,B65&amp;": "&amp;K65&amp;""," ")</f>
        <v xml:space="preserve"> </v>
      </c>
      <c r="T65" s="141" t="str">
        <f>IF(LE2_Nighttime_Evening_Economy!E65='Drop downs'!$B$6,LE2_Nighttime_Evening_Economy!B65&amp;": "&amp;LE2_Nighttime_Evening_Economy!K65&amp;"","")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104"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2" t="s">
        <v>189</v>
      </c>
      <c r="E71" s="483"/>
      <c r="F71" s="483"/>
      <c r="G71" s="519"/>
      <c r="H71" s="483"/>
      <c r="I71" s="519"/>
      <c r="J71" s="483"/>
      <c r="K71" s="490"/>
      <c r="L71" s="428"/>
      <c r="M71" s="482"/>
      <c r="N71" s="456"/>
      <c r="R71" s="141"/>
      <c r="S71" s="141"/>
      <c r="T71" s="141"/>
    </row>
    <row r="72" spans="1:22" ht="52" x14ac:dyDescent="0.6">
      <c r="A72" s="469" t="s">
        <v>331</v>
      </c>
      <c r="B72" s="472" t="s">
        <v>112</v>
      </c>
      <c r="C72" s="147" t="s">
        <v>332</v>
      </c>
      <c r="D72" s="140" t="s">
        <v>189</v>
      </c>
      <c r="E72" s="487" t="s">
        <v>88</v>
      </c>
      <c r="F72" s="487" t="s">
        <v>88</v>
      </c>
      <c r="G72" s="518" t="s">
        <v>88</v>
      </c>
      <c r="H72" s="487" t="s">
        <v>88</v>
      </c>
      <c r="I72" s="518" t="s">
        <v>88</v>
      </c>
      <c r="J72" s="487" t="s">
        <v>120</v>
      </c>
      <c r="K72" s="684" t="s">
        <v>367</v>
      </c>
      <c r="L72" s="475" t="s">
        <v>189</v>
      </c>
      <c r="M72" s="480"/>
      <c r="N72" s="454"/>
      <c r="R72" s="141" t="str">
        <f>IF(OR(J72='Drop downs'!$G$7,J72='Drop downs'!$G$5), B72&amp;": "&amp;K72&amp;CHAR(10),"")</f>
        <v/>
      </c>
      <c r="S72" s="141" t="str">
        <f>IF(J72='Drop downs'!$G$2,B72&amp;": "&amp;K72&amp;""," ")</f>
        <v xml:space="preserve"> </v>
      </c>
      <c r="T72" s="141" t="str">
        <f>IF(LE2_Nighttime_Evening_Economy!E72='Drop downs'!$B$6,LE2_Nighttime_Evening_Economy!B72&amp;": "&amp;LE2_Nighttime_Evening_Economy!K72&amp;"","")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685"/>
      <c r="L73" s="476"/>
      <c r="M73" s="481"/>
      <c r="N73" s="455"/>
      <c r="R73" s="141"/>
      <c r="S73" s="141"/>
      <c r="T73" s="141"/>
    </row>
    <row r="74" spans="1:22" ht="52" x14ac:dyDescent="0.6">
      <c r="A74" s="470"/>
      <c r="B74" s="473"/>
      <c r="C74" s="148" t="s">
        <v>334</v>
      </c>
      <c r="D74" s="142" t="s">
        <v>189</v>
      </c>
      <c r="E74" s="476"/>
      <c r="F74" s="476"/>
      <c r="G74" s="478"/>
      <c r="H74" s="476"/>
      <c r="I74" s="478"/>
      <c r="J74" s="476"/>
      <c r="K74" s="685"/>
      <c r="L74" s="476"/>
      <c r="M74" s="481"/>
      <c r="N74" s="455"/>
      <c r="R74" s="141"/>
      <c r="S74" s="141"/>
      <c r="T74" s="141"/>
    </row>
    <row r="75" spans="1:22" x14ac:dyDescent="0.6">
      <c r="A75" s="470"/>
      <c r="B75" s="473"/>
      <c r="C75" s="148" t="s">
        <v>335</v>
      </c>
      <c r="D75" s="142" t="s">
        <v>189</v>
      </c>
      <c r="E75" s="476"/>
      <c r="F75" s="476"/>
      <c r="G75" s="478"/>
      <c r="H75" s="476"/>
      <c r="I75" s="478"/>
      <c r="J75" s="476"/>
      <c r="K75" s="685"/>
      <c r="L75" s="476"/>
      <c r="M75" s="481"/>
      <c r="N75" s="455"/>
      <c r="R75" s="141"/>
      <c r="S75" s="141"/>
      <c r="T75" s="141"/>
    </row>
    <row r="76" spans="1:22" ht="26.5" thickBot="1" x14ac:dyDescent="0.65">
      <c r="A76" s="517"/>
      <c r="B76" s="474"/>
      <c r="C76" s="157" t="s">
        <v>336</v>
      </c>
      <c r="D76" s="142" t="s">
        <v>189</v>
      </c>
      <c r="E76" s="483"/>
      <c r="F76" s="483"/>
      <c r="G76" s="519"/>
      <c r="H76" s="483"/>
      <c r="I76" s="519"/>
      <c r="J76" s="483"/>
      <c r="K76" s="686"/>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18" t="s">
        <v>88</v>
      </c>
      <c r="J77" s="487" t="s">
        <v>120</v>
      </c>
      <c r="K77" s="673" t="s">
        <v>367</v>
      </c>
      <c r="L77" s="487" t="s">
        <v>189</v>
      </c>
      <c r="M77" s="491"/>
      <c r="N77" s="463"/>
      <c r="R77" s="141" t="str">
        <f>IF(OR(J77='Drop downs'!$G$7,J77='Drop downs'!$G$5), B77&amp;": "&amp;K77&amp;CHAR(10),"")</f>
        <v/>
      </c>
      <c r="S77" s="141" t="str">
        <f>IF(J77='Drop downs'!$G$2,B77&amp;": "&amp;K77&amp;""," ")</f>
        <v xml:space="preserve"> </v>
      </c>
      <c r="T77" s="141" t="str">
        <f>IF(LE2_Nighttime_Evening_Economy!E77='Drop downs'!$B$6,LE2_Nighttime_Evening_Economy!B77&amp;": "&amp;LE2_Nighttime_Evening_Economy!K77&amp;"","")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674"/>
      <c r="L78" s="476"/>
      <c r="M78" s="481"/>
      <c r="N78" s="455"/>
      <c r="R78" s="141"/>
      <c r="S78" s="141"/>
      <c r="T78" s="141"/>
    </row>
    <row r="79" spans="1:22" x14ac:dyDescent="0.6">
      <c r="A79" s="527"/>
      <c r="B79" s="473"/>
      <c r="C79" s="148" t="s">
        <v>340</v>
      </c>
      <c r="D79" s="145" t="s">
        <v>189</v>
      </c>
      <c r="E79" s="476"/>
      <c r="F79" s="476"/>
      <c r="G79" s="478"/>
      <c r="H79" s="476"/>
      <c r="I79" s="478"/>
      <c r="J79" s="476"/>
      <c r="K79" s="674"/>
      <c r="L79" s="476"/>
      <c r="M79" s="481"/>
      <c r="N79" s="455"/>
      <c r="R79" s="141"/>
      <c r="S79" s="141"/>
      <c r="T79" s="141"/>
    </row>
    <row r="80" spans="1:22" x14ac:dyDescent="0.6">
      <c r="A80" s="527"/>
      <c r="B80" s="473"/>
      <c r="C80" s="159" t="s">
        <v>341</v>
      </c>
      <c r="D80" s="145" t="s">
        <v>189</v>
      </c>
      <c r="E80" s="476"/>
      <c r="F80" s="476"/>
      <c r="G80" s="478"/>
      <c r="H80" s="476"/>
      <c r="I80" s="478"/>
      <c r="J80" s="476"/>
      <c r="K80" s="674"/>
      <c r="L80" s="476"/>
      <c r="M80" s="481"/>
      <c r="N80" s="455"/>
      <c r="R80" s="141"/>
      <c r="S80" s="141"/>
      <c r="T80" s="141"/>
    </row>
    <row r="81" spans="1:22" ht="78" x14ac:dyDescent="0.6">
      <c r="A81" s="527"/>
      <c r="B81" s="473"/>
      <c r="C81" s="159" t="s">
        <v>342</v>
      </c>
      <c r="D81" s="145" t="s">
        <v>189</v>
      </c>
      <c r="E81" s="476"/>
      <c r="F81" s="476"/>
      <c r="G81" s="478"/>
      <c r="H81" s="476"/>
      <c r="I81" s="478"/>
      <c r="J81" s="476"/>
      <c r="K81" s="674"/>
      <c r="L81" s="476"/>
      <c r="M81" s="481"/>
      <c r="N81" s="455"/>
      <c r="R81" s="141"/>
      <c r="S81" s="141"/>
      <c r="T81" s="141"/>
    </row>
    <row r="82" spans="1:22" ht="78" x14ac:dyDescent="0.6">
      <c r="A82" s="527"/>
      <c r="B82" s="473"/>
      <c r="C82" s="159" t="s">
        <v>343</v>
      </c>
      <c r="D82" s="145" t="s">
        <v>189</v>
      </c>
      <c r="E82" s="476"/>
      <c r="F82" s="476"/>
      <c r="G82" s="478"/>
      <c r="H82" s="476"/>
      <c r="I82" s="478"/>
      <c r="J82" s="476"/>
      <c r="K82" s="674"/>
      <c r="L82" s="476"/>
      <c r="M82" s="481"/>
      <c r="N82" s="455"/>
      <c r="R82" s="141"/>
      <c r="S82" s="141"/>
      <c r="T82" s="141"/>
    </row>
    <row r="83" spans="1:22" ht="52.5" thickBot="1" x14ac:dyDescent="0.65">
      <c r="A83" s="528"/>
      <c r="B83" s="474"/>
      <c r="C83" s="160" t="s">
        <v>344</v>
      </c>
      <c r="D83" s="145" t="s">
        <v>189</v>
      </c>
      <c r="E83" s="483"/>
      <c r="F83" s="483"/>
      <c r="G83" s="519"/>
      <c r="H83" s="483"/>
      <c r="I83" s="519"/>
      <c r="J83" s="483"/>
      <c r="K83" s="675"/>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18" t="s">
        <v>88</v>
      </c>
      <c r="J84" s="487" t="s">
        <v>120</v>
      </c>
      <c r="K84" s="673" t="s">
        <v>367</v>
      </c>
      <c r="L84" s="487" t="s">
        <v>189</v>
      </c>
      <c r="M84" s="491"/>
      <c r="N84" s="463"/>
      <c r="R84" s="141" t="str">
        <f>IF(OR(J84='Drop downs'!$G$7,J84='Drop downs'!$G$5), B84&amp;": "&amp;K84&amp;CHAR(10),"")</f>
        <v/>
      </c>
      <c r="S84" s="141" t="str">
        <f>IF(J84='Drop downs'!$G$2,B84&amp;": "&amp;K84&amp;""," ")</f>
        <v xml:space="preserve"> </v>
      </c>
      <c r="T84" s="141" t="str">
        <f>IF(LE2_Nighttime_Evening_Economy!E84='Drop downs'!$B$6,LE2_Nighttime_Evening_Economy!B84&amp;": "&amp;LE2_Nighttime_Evening_Economy!K84&amp;"","")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674"/>
      <c r="L85" s="476"/>
      <c r="M85" s="481"/>
      <c r="N85" s="455"/>
      <c r="R85" s="141"/>
      <c r="S85" s="141"/>
      <c r="T85" s="141"/>
    </row>
    <row r="86" spans="1:22" ht="52" x14ac:dyDescent="0.6">
      <c r="A86" s="527"/>
      <c r="B86" s="473"/>
      <c r="C86" s="159" t="s">
        <v>348</v>
      </c>
      <c r="D86" s="145" t="s">
        <v>189</v>
      </c>
      <c r="E86" s="476"/>
      <c r="F86" s="476"/>
      <c r="G86" s="478"/>
      <c r="H86" s="476"/>
      <c r="I86" s="478"/>
      <c r="J86" s="476"/>
      <c r="K86" s="674"/>
      <c r="L86" s="476"/>
      <c r="M86" s="481"/>
      <c r="N86" s="455"/>
      <c r="R86" s="141"/>
      <c r="S86" s="141"/>
      <c r="T86" s="141"/>
    </row>
    <row r="87" spans="1:22" ht="26.5" thickBot="1" x14ac:dyDescent="0.65">
      <c r="A87" s="528"/>
      <c r="B87" s="474"/>
      <c r="C87" s="157" t="s">
        <v>349</v>
      </c>
      <c r="D87" s="145" t="s">
        <v>189</v>
      </c>
      <c r="E87" s="483"/>
      <c r="F87" s="483"/>
      <c r="G87" s="519"/>
      <c r="H87" s="483"/>
      <c r="I87" s="519"/>
      <c r="J87" s="483"/>
      <c r="K87" s="675"/>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17.75" customHeight="1" x14ac:dyDescent="0.6">
      <c r="A92" s="449" t="str">
        <f>S8&amp;S18&amp;S20&amp;S28&amp;S36&amp;S42&amp;S47&amp;S48&amp;S49&amp;S54&amp;S57&amp;S65&amp;S72&amp;S77&amp;S84&amp;S87</f>
        <v xml:space="preserve">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62.5" customHeight="1" thickBot="1" x14ac:dyDescent="0.65">
      <c r="A96" s="442" t="str">
        <f>U8&amp;U18&amp;U20&amp;U28&amp;U36&amp;U42&amp;U47&amp;U49&amp;U54&amp;U57&amp;U65&amp;U72&amp;U77&amp;U84</f>
        <v xml:space="preserve">IIA3:The policy should make reference to policy GR3B which aims to ensure safety across new developments. Whilst policy GR3B will likley provide some safety measures, greater consideration should be given to night time users, ensuring a safe environment and in particular for women and girls, along with the LGBTQ+ community.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djVcTbLOAVV1kwV45lWtnEPga5d9BOJfeGl5gecZ1kOc75aEjGJqEZ77R/HALHMrhOZ5+v2oJUgw6bvfATQ0uQ==" saltValue="dQoA641keLe7PJ71N7m6Fw=="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15">
    <cfRule type="expression" dxfId="1294" priority="668">
      <formula>#REF!="No"</formula>
    </cfRule>
  </conditionalFormatting>
  <conditionalFormatting sqref="C16">
    <cfRule type="expression" dxfId="1293" priority="667">
      <formula>$D15="No"</formula>
    </cfRule>
  </conditionalFormatting>
  <conditionalFormatting sqref="C50:C53">
    <cfRule type="expression" dxfId="1292" priority="62">
      <formula>$D50="No"</formula>
    </cfRule>
  </conditionalFormatting>
  <conditionalFormatting sqref="C8:D14 D15:D16 C17:D87">
    <cfRule type="expression" dxfId="1291" priority="63">
      <formula>$D8="No"</formula>
    </cfRule>
  </conditionalFormatting>
  <conditionalFormatting sqref="J8">
    <cfRule type="cellIs" dxfId="1290" priority="94" operator="equal">
      <formula>"Significant Negative"</formula>
    </cfRule>
    <cfRule type="cellIs" dxfId="1289" priority="97" operator="equal">
      <formula>"Neutral"</formula>
    </cfRule>
    <cfRule type="cellIs" dxfId="1288" priority="96" operator="equal">
      <formula>"Uncertain"</formula>
    </cfRule>
    <cfRule type="cellIs" dxfId="1287" priority="95" operator="equal">
      <formula>"Minor Negative"</formula>
    </cfRule>
    <cfRule type="cellIs" dxfId="1286" priority="98" operator="equal">
      <formula>"Minor Positive"</formula>
    </cfRule>
    <cfRule type="cellIs" dxfId="1285" priority="99" operator="equal">
      <formula>"Significant Positive"</formula>
    </cfRule>
  </conditionalFormatting>
  <conditionalFormatting sqref="J18">
    <cfRule type="cellIs" dxfId="1284" priority="1" operator="equal">
      <formula>"Significant Negative"</formula>
    </cfRule>
    <cfRule type="cellIs" dxfId="1283" priority="2" operator="equal">
      <formula>"Minor Negative"</formula>
    </cfRule>
    <cfRule type="cellIs" dxfId="1282" priority="3" operator="equal">
      <formula>"Uncertain"</formula>
    </cfRule>
    <cfRule type="cellIs" dxfId="1281" priority="4" operator="equal">
      <formula>"Neutral"</formula>
    </cfRule>
    <cfRule type="cellIs" dxfId="1280" priority="5" operator="equal">
      <formula>"Minor Positive"</formula>
    </cfRule>
    <cfRule type="cellIs" dxfId="1279" priority="6" operator="equal">
      <formula>"Significant Positive"</formula>
    </cfRule>
  </conditionalFormatting>
  <conditionalFormatting sqref="J20">
    <cfRule type="cellIs" dxfId="1278" priority="50" operator="equal">
      <formula>"Minor Negative"</formula>
    </cfRule>
    <cfRule type="cellIs" dxfId="1277" priority="49" operator="equal">
      <formula>"Significant Negative"</formula>
    </cfRule>
    <cfRule type="cellIs" dxfId="1276" priority="53" operator="equal">
      <formula>"Minor Positive"</formula>
    </cfRule>
    <cfRule type="cellIs" dxfId="1275" priority="52" operator="equal">
      <formula>"Neutral"</formula>
    </cfRule>
    <cfRule type="cellIs" dxfId="1274" priority="51" operator="equal">
      <formula>"Uncertain"</formula>
    </cfRule>
    <cfRule type="cellIs" dxfId="1273" priority="54" operator="equal">
      <formula>"Significant Positive"</formula>
    </cfRule>
  </conditionalFormatting>
  <conditionalFormatting sqref="J28 J57">
    <cfRule type="cellIs" dxfId="1272" priority="56" operator="equal">
      <formula>"Minor Negative"</formula>
    </cfRule>
    <cfRule type="cellIs" dxfId="1271" priority="55" operator="equal">
      <formula>"Significant Negative"</formula>
    </cfRule>
    <cfRule type="cellIs" dxfId="1270" priority="57" operator="equal">
      <formula>"Uncertain"</formula>
    </cfRule>
    <cfRule type="cellIs" dxfId="1269" priority="58" operator="equal">
      <formula>"Neutral"</formula>
    </cfRule>
    <cfRule type="cellIs" dxfId="1268" priority="59" operator="equal">
      <formula>"Minor Positive"</formula>
    </cfRule>
    <cfRule type="cellIs" dxfId="1267" priority="60" operator="equal">
      <formula>"Significant Positive"</formula>
    </cfRule>
  </conditionalFormatting>
  <conditionalFormatting sqref="J36">
    <cfRule type="cellIs" dxfId="1266" priority="23" operator="equal">
      <formula>"Minor Positive"</formula>
    </cfRule>
    <cfRule type="cellIs" dxfId="1265" priority="24" operator="equal">
      <formula>"Significant Positive"</formula>
    </cfRule>
    <cfRule type="cellIs" dxfId="1264" priority="19" operator="equal">
      <formula>"Significant Negative"</formula>
    </cfRule>
    <cfRule type="cellIs" dxfId="1263" priority="20" operator="equal">
      <formula>"Minor Negative"</formula>
    </cfRule>
    <cfRule type="cellIs" dxfId="1262" priority="21" operator="equal">
      <formula>"Uncertain"</formula>
    </cfRule>
    <cfRule type="cellIs" dxfId="1261" priority="22" operator="equal">
      <formula>"Neutral"</formula>
    </cfRule>
  </conditionalFormatting>
  <conditionalFormatting sqref="J42">
    <cfRule type="cellIs" dxfId="1260" priority="14" operator="equal">
      <formula>"Minor Negative"</formula>
    </cfRule>
    <cfRule type="cellIs" dxfId="1259" priority="15" operator="equal">
      <formula>"Uncertain"</formula>
    </cfRule>
    <cfRule type="cellIs" dxfId="1258" priority="16" operator="equal">
      <formula>"Neutral"</formula>
    </cfRule>
    <cfRule type="cellIs" dxfId="1257" priority="18" operator="equal">
      <formula>"Significant Positive"</formula>
    </cfRule>
    <cfRule type="cellIs" dxfId="1256" priority="17" operator="equal">
      <formula>"Minor Positive"</formula>
    </cfRule>
    <cfRule type="cellIs" dxfId="1255" priority="13" operator="equal">
      <formula>"Significant Negative"</formula>
    </cfRule>
  </conditionalFormatting>
  <conditionalFormatting sqref="J47">
    <cfRule type="cellIs" dxfId="1254" priority="9" operator="equal">
      <formula>"Uncertain"</formula>
    </cfRule>
    <cfRule type="cellIs" dxfId="1253" priority="12" operator="equal">
      <formula>"Significant Positive"</formula>
    </cfRule>
    <cfRule type="cellIs" dxfId="1252" priority="11" operator="equal">
      <formula>"Minor Positive"</formula>
    </cfRule>
    <cfRule type="cellIs" dxfId="1251" priority="10" operator="equal">
      <formula>"Neutral"</formula>
    </cfRule>
    <cfRule type="cellIs" dxfId="1250" priority="8" operator="equal">
      <formula>"Minor Negative"</formula>
    </cfRule>
    <cfRule type="cellIs" dxfId="1249" priority="7" operator="equal">
      <formula>"Significant Negative"</formula>
    </cfRule>
  </conditionalFormatting>
  <conditionalFormatting sqref="J49">
    <cfRule type="cellIs" dxfId="1248" priority="36" operator="equal">
      <formula>"Significant Positive"</formula>
    </cfRule>
    <cfRule type="cellIs" dxfId="1247" priority="35" operator="equal">
      <formula>"Minor Positive"</formula>
    </cfRule>
    <cfRule type="cellIs" dxfId="1246" priority="34" operator="equal">
      <formula>"Neutral"</formula>
    </cfRule>
    <cfRule type="cellIs" dxfId="1245" priority="33" operator="equal">
      <formula>"Uncertain"</formula>
    </cfRule>
    <cfRule type="cellIs" dxfId="1244" priority="32" operator="equal">
      <formula>"Minor Negative"</formula>
    </cfRule>
    <cfRule type="cellIs" dxfId="1243" priority="31" operator="equal">
      <formula>"Significant Negative"</formula>
    </cfRule>
  </conditionalFormatting>
  <conditionalFormatting sqref="J54">
    <cfRule type="cellIs" dxfId="1242" priority="48" operator="equal">
      <formula>"Significant Positive"</formula>
    </cfRule>
    <cfRule type="cellIs" dxfId="1241" priority="47" operator="equal">
      <formula>"Minor Positive"</formula>
    </cfRule>
    <cfRule type="cellIs" dxfId="1240" priority="43" operator="equal">
      <formula>"Significant Negative"</formula>
    </cfRule>
    <cfRule type="cellIs" dxfId="1239" priority="44" operator="equal">
      <formula>"Minor Negative"</formula>
    </cfRule>
    <cfRule type="cellIs" dxfId="1238" priority="45" operator="equal">
      <formula>"Uncertain"</formula>
    </cfRule>
    <cfRule type="cellIs" dxfId="1237" priority="46" operator="equal">
      <formula>"Neutral"</formula>
    </cfRule>
  </conditionalFormatting>
  <conditionalFormatting sqref="J65 J72 J77 J84">
    <cfRule type="cellIs" dxfId="1236" priority="39" operator="equal">
      <formula>"Uncertain"</formula>
    </cfRule>
    <cfRule type="cellIs" dxfId="1235" priority="38" operator="equal">
      <formula>"Minor Negative"</formula>
    </cfRule>
    <cfRule type="cellIs" dxfId="1234" priority="37" operator="equal">
      <formula>"Significant Negative"</formula>
    </cfRule>
    <cfRule type="cellIs" dxfId="1233" priority="40" operator="equal">
      <formula>"Neutral"</formula>
    </cfRule>
    <cfRule type="cellIs" dxfId="1232" priority="41" operator="equal">
      <formula>"Minor Positive"</formula>
    </cfRule>
    <cfRule type="cellIs" dxfId="1231" priority="4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18ACF95-538A-4181-B500-76208550C38C}">
          <x14:formula1>
            <xm:f>'Drop downs'!$G$2:$G$7</xm:f>
          </x14:formula1>
          <xm:sqref>J8 J47 J20 J28 J84 J65 J72 J54 J57 J77 J36 J42 J49 J18</xm:sqref>
        </x14:dataValidation>
        <x14:dataValidation type="list" allowBlank="1" showInputMessage="1" showErrorMessage="1" xr:uid="{EB7C6CDE-51AC-45E0-A3BA-8179254744C6}">
          <x14:formula1>
            <xm:f>'Drop downs'!$F$2:$F$6</xm:f>
          </x14:formula1>
          <xm:sqref>I8 I47 I20 I28 I84 I65 I72 I54 I57 I77 I36 I42 I49 I18</xm:sqref>
        </x14:dataValidation>
        <x14:dataValidation type="list" allowBlank="1" showInputMessage="1" showErrorMessage="1" xr:uid="{A9871FA5-9AEA-4CE9-B0F5-15C8D5052170}">
          <x14:formula1>
            <xm:f>'Drop downs'!$E$2:$E$6</xm:f>
          </x14:formula1>
          <xm:sqref>H8 H47 H20 H28 H84 H65 H72 H54 H57 H77 H36 H42 H49 H18</xm:sqref>
        </x14:dataValidation>
        <x14:dataValidation type="list" allowBlank="1" showInputMessage="1" showErrorMessage="1" xr:uid="{37006CBC-5D59-433E-96CA-30D785828C98}">
          <x14:formula1>
            <xm:f>'Drop downs'!$D$2:$D$7</xm:f>
          </x14:formula1>
          <xm:sqref>G8 G47 G20 G28 G84 G65 G72 G54 G57 G77 G36 G42 G49 G18</xm:sqref>
        </x14:dataValidation>
        <x14:dataValidation type="list" allowBlank="1" showInputMessage="1" showErrorMessage="1" xr:uid="{6F22DDA8-36B8-49F5-BBFF-333A37D950B2}">
          <x14:formula1>
            <xm:f>'Drop downs'!$C$2:$C$5</xm:f>
          </x14:formula1>
          <xm:sqref>F8 F47 F20 F28 F84 F65 F72 F54 F57 F77 F36 F42 F49 F18</xm:sqref>
        </x14:dataValidation>
        <x14:dataValidation type="list" allowBlank="1" showInputMessage="1" showErrorMessage="1" xr:uid="{A4110A9E-B573-457F-9A82-7B877AAE7DDD}">
          <x14:formula1>
            <xm:f>'Drop downs'!$B$2:$B$4</xm:f>
          </x14:formula1>
          <xm:sqref>E8 E47 E20 E28 E84 E65 E72 E54 E57 E77 E36 E42 E49 E18</xm:sqref>
        </x14:dataValidation>
        <x14:dataValidation type="list" allowBlank="1" showInputMessage="1" showErrorMessage="1" xr:uid="{C579E82A-F51E-4C8F-9A9F-A0B4EE93FBD3}">
          <x14:formula1>
            <xm:f>'Drop downs'!$J$2:$J$3</xm:f>
          </x14:formula1>
          <xm:sqref>L8 L18 L20 L28 L36 L42 L84 L54 L57 L65 L72 L77 L49 L47</xm:sqref>
        </x14:dataValidation>
        <x14:dataValidation type="list" allowBlank="1" showInputMessage="1" showErrorMessage="1" xr:uid="{F98FD6AC-450C-4EE0-8EDB-4087A5CB8524}">
          <x14:formula1>
            <xm:f>'Drop downs'!$A$2:$A$3</xm:f>
          </x14:formula1>
          <xm:sqref>D8:D87</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DA66-A171-493B-B6AB-F2C9E9F55B7E}">
  <sheetPr codeName="Sheet71"/>
  <dimension ref="A1:V98"/>
  <sheetViews>
    <sheetView showGridLines="0" zoomScaleNormal="100" workbookViewId="0">
      <selection activeCell="C1" sqref="C1:F1"/>
    </sheetView>
  </sheetViews>
  <sheetFormatPr defaultColWidth="8.54296875" defaultRowHeight="26" x14ac:dyDescent="0.6"/>
  <cols>
    <col min="1" max="1" width="73.81640625" style="126" customWidth="1"/>
    <col min="2" max="2" width="7.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26953125" style="228" customWidth="1"/>
    <col min="10" max="10" width="20.7265625" style="126" customWidth="1"/>
    <col min="11" max="11" width="90" style="126" customWidth="1"/>
    <col min="12" max="12" width="20.7265625" style="126" customWidth="1"/>
    <col min="13" max="14" width="41.4531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596</v>
      </c>
      <c r="D1" s="393"/>
      <c r="E1" s="393"/>
      <c r="F1" s="394"/>
      <c r="G1" s="227"/>
      <c r="I1" s="229"/>
      <c r="J1" s="128"/>
      <c r="K1" s="128"/>
    </row>
    <row r="2" spans="1:22" x14ac:dyDescent="0.6">
      <c r="A2" s="125" t="s">
        <v>21</v>
      </c>
      <c r="B2" s="129"/>
      <c r="C2" s="393" t="s">
        <v>252</v>
      </c>
      <c r="D2" s="393"/>
      <c r="E2" s="393"/>
      <c r="F2" s="394"/>
      <c r="I2" s="230"/>
      <c r="J2" s="130"/>
      <c r="K2" s="130"/>
    </row>
    <row r="3" spans="1:22" ht="91" customHeight="1" x14ac:dyDescent="0.6">
      <c r="A3" s="131" t="s">
        <v>22</v>
      </c>
      <c r="B3" s="132"/>
      <c r="C3" s="393" t="s">
        <v>597</v>
      </c>
      <c r="D3" s="393"/>
      <c r="E3" s="393"/>
      <c r="F3" s="394"/>
      <c r="I3" s="230"/>
      <c r="J3" s="130"/>
      <c r="K3" s="130"/>
    </row>
    <row r="4" spans="1:22" x14ac:dyDescent="0.6">
      <c r="A4" s="131" t="s">
        <v>23</v>
      </c>
      <c r="B4" s="133"/>
      <c r="C4" s="395" t="s">
        <v>561</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353</v>
      </c>
      <c r="F8" s="493" t="s">
        <v>354</v>
      </c>
      <c r="G8" s="505" t="s">
        <v>358</v>
      </c>
      <c r="H8" s="493" t="s">
        <v>478</v>
      </c>
      <c r="I8" s="593" t="s">
        <v>357</v>
      </c>
      <c r="J8" s="475" t="s">
        <v>119</v>
      </c>
      <c r="K8" s="604" t="s">
        <v>918</v>
      </c>
      <c r="L8" s="475" t="s">
        <v>189</v>
      </c>
      <c r="M8" s="480"/>
      <c r="N8" s="454"/>
      <c r="R8" s="141" t="str">
        <f>IF(OR(J8='Drop downs'!$G$7,J8='Drop downs'!$G$5), B8&amp;": "&amp;K8&amp;CHAR(10),"")</f>
        <v/>
      </c>
      <c r="S8" s="141" t="str">
        <f>IF(J8='Drop downs'!$G$2,B8&amp;": "&amp;K8&amp;""," ")</f>
        <v xml:space="preserve"> </v>
      </c>
      <c r="T8" s="141" t="str">
        <f>IF(LE3_Industrial_Land!E8='Drop downs'!$B$6,LE3_Industrial_Land!B8&amp;": "&amp;LE3_Industrial_Land!K8&amp;"","")</f>
        <v/>
      </c>
      <c r="U8" s="126" t="str">
        <f>IF(M8&gt;0,B8&amp;":"&amp;M8&amp;"
","")</f>
        <v/>
      </c>
      <c r="V8" s="126" t="str">
        <f>IF(N8&gt;0,B8&amp;":"&amp;N8&amp;"
","")</f>
        <v/>
      </c>
    </row>
    <row r="9" spans="1:22" ht="120" customHeight="1" x14ac:dyDescent="0.6">
      <c r="A9" s="470"/>
      <c r="B9" s="503"/>
      <c r="C9" s="142" t="s">
        <v>258</v>
      </c>
      <c r="D9" s="142" t="s">
        <v>189</v>
      </c>
      <c r="E9" s="494"/>
      <c r="F9" s="494"/>
      <c r="G9" s="506"/>
      <c r="H9" s="494"/>
      <c r="I9" s="594"/>
      <c r="J9" s="476"/>
      <c r="K9" s="605"/>
      <c r="L9" s="476"/>
      <c r="M9" s="481"/>
      <c r="N9" s="455"/>
      <c r="R9" s="141"/>
      <c r="S9" s="141"/>
      <c r="T9" s="141"/>
    </row>
    <row r="10" spans="1:22" ht="87.75" customHeight="1" x14ac:dyDescent="0.6">
      <c r="A10" s="470"/>
      <c r="B10" s="503"/>
      <c r="C10" s="142" t="s">
        <v>259</v>
      </c>
      <c r="D10" s="142" t="s">
        <v>185</v>
      </c>
      <c r="E10" s="494"/>
      <c r="F10" s="494"/>
      <c r="G10" s="506"/>
      <c r="H10" s="494"/>
      <c r="I10" s="594"/>
      <c r="J10" s="476"/>
      <c r="K10" s="605"/>
      <c r="L10" s="476"/>
      <c r="M10" s="481"/>
      <c r="N10" s="455"/>
      <c r="R10" s="141"/>
      <c r="S10" s="141"/>
      <c r="T10" s="141"/>
    </row>
    <row r="11" spans="1:22" ht="88.5" customHeight="1" x14ac:dyDescent="0.6">
      <c r="A11" s="470"/>
      <c r="B11" s="503"/>
      <c r="C11" s="142" t="s">
        <v>260</v>
      </c>
      <c r="D11" s="142" t="s">
        <v>185</v>
      </c>
      <c r="E11" s="494"/>
      <c r="F11" s="494"/>
      <c r="G11" s="506"/>
      <c r="H11" s="494"/>
      <c r="I11" s="594"/>
      <c r="J11" s="476"/>
      <c r="K11" s="605"/>
      <c r="L11" s="476"/>
      <c r="M11" s="481"/>
      <c r="N11" s="455"/>
      <c r="R11" s="141"/>
      <c r="S11" s="141"/>
      <c r="T11" s="141"/>
    </row>
    <row r="12" spans="1:22" ht="96.75" customHeight="1" x14ac:dyDescent="0.6">
      <c r="A12" s="470"/>
      <c r="B12" s="503"/>
      <c r="C12" s="142" t="s">
        <v>261</v>
      </c>
      <c r="D12" s="142" t="s">
        <v>189</v>
      </c>
      <c r="E12" s="494"/>
      <c r="F12" s="494"/>
      <c r="G12" s="506"/>
      <c r="H12" s="494"/>
      <c r="I12" s="594"/>
      <c r="J12" s="476"/>
      <c r="K12" s="605"/>
      <c r="L12" s="476"/>
      <c r="M12" s="481"/>
      <c r="N12" s="455"/>
      <c r="R12" s="141"/>
      <c r="S12" s="141"/>
      <c r="T12" s="141"/>
    </row>
    <row r="13" spans="1:22" ht="97.5" customHeight="1" x14ac:dyDescent="0.6">
      <c r="A13" s="470"/>
      <c r="B13" s="503"/>
      <c r="C13" s="142" t="s">
        <v>262</v>
      </c>
      <c r="D13" s="142" t="s">
        <v>189</v>
      </c>
      <c r="E13" s="494"/>
      <c r="F13" s="494"/>
      <c r="G13" s="506"/>
      <c r="H13" s="494"/>
      <c r="I13" s="594"/>
      <c r="J13" s="476"/>
      <c r="K13" s="605"/>
      <c r="L13" s="476"/>
      <c r="M13" s="481"/>
      <c r="N13" s="455"/>
      <c r="R13" s="141"/>
      <c r="S13" s="141"/>
      <c r="T13" s="141"/>
    </row>
    <row r="14" spans="1:22" ht="147.75" customHeight="1" x14ac:dyDescent="0.6">
      <c r="A14" s="470"/>
      <c r="B14" s="503"/>
      <c r="C14" s="142" t="s">
        <v>263</v>
      </c>
      <c r="D14" s="142" t="s">
        <v>189</v>
      </c>
      <c r="E14" s="494"/>
      <c r="F14" s="494"/>
      <c r="G14" s="506"/>
      <c r="H14" s="494"/>
      <c r="I14" s="594"/>
      <c r="J14" s="476"/>
      <c r="K14" s="605"/>
      <c r="L14" s="476"/>
      <c r="M14" s="481"/>
      <c r="N14" s="455"/>
      <c r="R14" s="141"/>
      <c r="S14" s="141"/>
      <c r="T14" s="141"/>
    </row>
    <row r="15" spans="1:22" ht="120" customHeight="1" x14ac:dyDescent="0.6">
      <c r="A15" s="470"/>
      <c r="B15" s="503"/>
      <c r="C15" s="142" t="s">
        <v>264</v>
      </c>
      <c r="D15" s="142" t="s">
        <v>189</v>
      </c>
      <c r="E15" s="494"/>
      <c r="F15" s="494"/>
      <c r="G15" s="506"/>
      <c r="H15" s="494"/>
      <c r="I15" s="594"/>
      <c r="J15" s="476"/>
      <c r="K15" s="605"/>
      <c r="L15" s="476"/>
      <c r="M15" s="481"/>
      <c r="N15" s="455"/>
      <c r="R15" s="141"/>
      <c r="S15" s="141"/>
      <c r="T15" s="141"/>
    </row>
    <row r="16" spans="1:22" ht="114.75" customHeight="1" x14ac:dyDescent="0.6">
      <c r="A16" s="470"/>
      <c r="B16" s="503"/>
      <c r="C16" s="142" t="s">
        <v>265</v>
      </c>
      <c r="D16" s="142" t="s">
        <v>185</v>
      </c>
      <c r="E16" s="494"/>
      <c r="F16" s="494"/>
      <c r="G16" s="506"/>
      <c r="H16" s="494"/>
      <c r="I16" s="594"/>
      <c r="J16" s="476"/>
      <c r="K16" s="605"/>
      <c r="L16" s="476"/>
      <c r="M16" s="481"/>
      <c r="N16" s="455"/>
      <c r="R16" s="141"/>
      <c r="S16" s="141"/>
      <c r="T16" s="141"/>
    </row>
    <row r="17" spans="1:22" ht="148.5" customHeight="1" thickBot="1" x14ac:dyDescent="0.65">
      <c r="A17" s="471"/>
      <c r="B17" s="504"/>
      <c r="C17" s="143" t="s">
        <v>266</v>
      </c>
      <c r="D17" s="143" t="s">
        <v>185</v>
      </c>
      <c r="E17" s="495"/>
      <c r="F17" s="495"/>
      <c r="G17" s="507"/>
      <c r="H17" s="495"/>
      <c r="I17" s="595"/>
      <c r="J17" s="428"/>
      <c r="K17" s="606"/>
      <c r="L17" s="428"/>
      <c r="M17" s="482"/>
      <c r="N17" s="456"/>
      <c r="R17" s="141"/>
      <c r="S17" s="141"/>
      <c r="T17" s="141"/>
    </row>
    <row r="18" spans="1:22" ht="210" customHeight="1" x14ac:dyDescent="0.6">
      <c r="A18" s="511" t="s">
        <v>267</v>
      </c>
      <c r="B18" s="472" t="s">
        <v>102</v>
      </c>
      <c r="C18" s="140" t="s">
        <v>268</v>
      </c>
      <c r="D18" s="140" t="s">
        <v>185</v>
      </c>
      <c r="E18" s="475" t="s">
        <v>353</v>
      </c>
      <c r="F18" s="475" t="s">
        <v>354</v>
      </c>
      <c r="G18" s="477" t="s">
        <v>427</v>
      </c>
      <c r="H18" s="475" t="s">
        <v>478</v>
      </c>
      <c r="I18" s="573" t="s">
        <v>368</v>
      </c>
      <c r="J18" s="475" t="s">
        <v>119</v>
      </c>
      <c r="K18" s="649" t="s">
        <v>826</v>
      </c>
      <c r="L18" s="475" t="s">
        <v>189</v>
      </c>
      <c r="M18" s="480"/>
      <c r="N18" s="454"/>
      <c r="R18" s="141" t="str">
        <f>IF(OR(J18='Drop downs'!$G$7,J18='Drop downs'!$G$5), B18&amp;": "&amp;K18&amp;CHAR(10),"")</f>
        <v/>
      </c>
      <c r="S18" s="141" t="str">
        <f>IF(J18='Drop downs'!$G$2,B18&amp;": "&amp;K18&amp;""," ")</f>
        <v xml:space="preserve"> </v>
      </c>
      <c r="T18" s="141" t="str">
        <f>IF(LE3_Industrial_Land!E18='Drop downs'!$B$6,LE3_Industrial_Land!B18&amp;": "&amp;LE3_Industrial_Land!K18&amp;"","")</f>
        <v/>
      </c>
      <c r="U18" s="126" t="str">
        <f t="shared" ref="U18:U72" si="0">IF(M18&gt;0,B18&amp;":"&amp;M18&amp;"
","")</f>
        <v/>
      </c>
      <c r="V18" s="126" t="str">
        <f>IF(N18&gt;0,B18&amp;":"&amp;N18&amp;"
","")</f>
        <v/>
      </c>
    </row>
    <row r="19" spans="1:22" ht="295.5" customHeight="1" thickBot="1" x14ac:dyDescent="0.65">
      <c r="A19" s="512"/>
      <c r="B19" s="474"/>
      <c r="C19" s="143" t="s">
        <v>269</v>
      </c>
      <c r="D19" s="143" t="s">
        <v>189</v>
      </c>
      <c r="E19" s="428"/>
      <c r="F19" s="428"/>
      <c r="G19" s="479"/>
      <c r="H19" s="428"/>
      <c r="I19" s="574"/>
      <c r="J19" s="428"/>
      <c r="K19" s="616"/>
      <c r="L19" s="428"/>
      <c r="M19" s="482"/>
      <c r="N19" s="456"/>
      <c r="R19" s="141"/>
      <c r="S19" s="141"/>
      <c r="T19" s="141"/>
    </row>
    <row r="20" spans="1:22" ht="156" x14ac:dyDescent="0.6">
      <c r="A20" s="469" t="s">
        <v>270</v>
      </c>
      <c r="B20" s="472" t="s">
        <v>103</v>
      </c>
      <c r="C20" s="144" t="s">
        <v>271</v>
      </c>
      <c r="D20" s="140" t="s">
        <v>189</v>
      </c>
      <c r="E20" s="475" t="s">
        <v>88</v>
      </c>
      <c r="F20" s="475" t="s">
        <v>88</v>
      </c>
      <c r="G20" s="477" t="s">
        <v>88</v>
      </c>
      <c r="H20" s="475" t="s">
        <v>88</v>
      </c>
      <c r="I20" s="477"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IF(LE3_Industrial_Land!E20='Drop downs'!$B$6,LE3_Industrial_Land!B20&amp;": "&amp;LE3_Industrial_Land!K20&amp;"","")</f>
        <v/>
      </c>
      <c r="U20" s="126" t="str">
        <f t="shared" si="0"/>
        <v/>
      </c>
      <c r="V20" s="126" t="str">
        <f>IF(N20&gt;0,B20&amp;":"&amp;N20&amp;"
","")</f>
        <v/>
      </c>
    </row>
    <row r="21" spans="1:22" ht="52" x14ac:dyDescent="0.6">
      <c r="A21" s="470"/>
      <c r="B21" s="473"/>
      <c r="C21" s="145" t="s">
        <v>272</v>
      </c>
      <c r="D21" s="142" t="s">
        <v>189</v>
      </c>
      <c r="E21" s="476"/>
      <c r="F21" s="476"/>
      <c r="G21" s="478"/>
      <c r="H21" s="476"/>
      <c r="I21" s="478"/>
      <c r="J21" s="476"/>
      <c r="K21" s="489"/>
      <c r="L21" s="476"/>
      <c r="M21" s="481"/>
      <c r="N21" s="455"/>
      <c r="R21" s="141"/>
      <c r="S21" s="141"/>
      <c r="T21" s="141"/>
    </row>
    <row r="22" spans="1:22" ht="52" x14ac:dyDescent="0.6">
      <c r="A22" s="470"/>
      <c r="B22" s="473"/>
      <c r="C22" s="145" t="s">
        <v>273</v>
      </c>
      <c r="D22" s="142" t="s">
        <v>189</v>
      </c>
      <c r="E22" s="476"/>
      <c r="F22" s="476"/>
      <c r="G22" s="478"/>
      <c r="H22" s="476"/>
      <c r="I22" s="478"/>
      <c r="J22" s="476"/>
      <c r="K22" s="489"/>
      <c r="L22" s="476"/>
      <c r="M22" s="481"/>
      <c r="N22" s="455"/>
      <c r="R22" s="141"/>
      <c r="S22" s="141"/>
      <c r="T22" s="141"/>
    </row>
    <row r="23" spans="1:22" ht="52" x14ac:dyDescent="0.6">
      <c r="A23" s="470"/>
      <c r="B23" s="473"/>
      <c r="C23" s="145" t="s">
        <v>274</v>
      </c>
      <c r="D23" s="142" t="s">
        <v>189</v>
      </c>
      <c r="E23" s="476"/>
      <c r="F23" s="476"/>
      <c r="G23" s="478"/>
      <c r="H23" s="476"/>
      <c r="I23" s="478"/>
      <c r="J23" s="476"/>
      <c r="K23" s="489"/>
      <c r="L23" s="476"/>
      <c r="M23" s="481"/>
      <c r="N23" s="455"/>
      <c r="R23" s="141"/>
      <c r="S23" s="141"/>
      <c r="T23" s="141"/>
    </row>
    <row r="24" spans="1:22" ht="52" x14ac:dyDescent="0.6">
      <c r="A24" s="470"/>
      <c r="B24" s="473"/>
      <c r="C24" s="145" t="s">
        <v>275</v>
      </c>
      <c r="D24" s="142" t="s">
        <v>189</v>
      </c>
      <c r="E24" s="476"/>
      <c r="F24" s="476"/>
      <c r="G24" s="478"/>
      <c r="H24" s="476"/>
      <c r="I24" s="478"/>
      <c r="J24" s="476"/>
      <c r="K24" s="489"/>
      <c r="L24" s="476"/>
      <c r="M24" s="481"/>
      <c r="N24" s="455"/>
      <c r="R24" s="141"/>
      <c r="S24" s="141"/>
      <c r="T24" s="141"/>
    </row>
    <row r="25" spans="1:22" ht="104" x14ac:dyDescent="0.6">
      <c r="A25" s="470"/>
      <c r="B25" s="473"/>
      <c r="C25" s="145" t="s">
        <v>276</v>
      </c>
      <c r="D25" s="142" t="s">
        <v>189</v>
      </c>
      <c r="E25" s="476"/>
      <c r="F25" s="476"/>
      <c r="G25" s="478"/>
      <c r="H25" s="476"/>
      <c r="I25" s="478"/>
      <c r="J25" s="476"/>
      <c r="K25" s="489"/>
      <c r="L25" s="476"/>
      <c r="M25" s="481"/>
      <c r="N25" s="455"/>
      <c r="R25" s="141"/>
      <c r="S25" s="141"/>
      <c r="T25" s="141"/>
    </row>
    <row r="26" spans="1:22" ht="52" x14ac:dyDescent="0.6">
      <c r="A26" s="470"/>
      <c r="B26" s="473"/>
      <c r="C26" s="145" t="s">
        <v>277</v>
      </c>
      <c r="D26" s="142" t="s">
        <v>189</v>
      </c>
      <c r="E26" s="476"/>
      <c r="F26" s="476"/>
      <c r="G26" s="478"/>
      <c r="H26" s="476"/>
      <c r="I26" s="478"/>
      <c r="J26" s="476"/>
      <c r="K26" s="489"/>
      <c r="L26" s="476"/>
      <c r="M26" s="481"/>
      <c r="N26" s="455"/>
      <c r="R26" s="141"/>
      <c r="S26" s="141"/>
      <c r="T26" s="141"/>
    </row>
    <row r="27" spans="1:22" ht="78.5" thickBot="1" x14ac:dyDescent="0.65">
      <c r="A27" s="471"/>
      <c r="B27" s="474"/>
      <c r="C27" s="146" t="s">
        <v>278</v>
      </c>
      <c r="D27" s="142" t="s">
        <v>189</v>
      </c>
      <c r="E27" s="428"/>
      <c r="F27" s="428"/>
      <c r="G27" s="479"/>
      <c r="H27" s="428"/>
      <c r="I27" s="479"/>
      <c r="J27" s="428"/>
      <c r="K27" s="500"/>
      <c r="L27" s="428"/>
      <c r="M27" s="482"/>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477" t="s">
        <v>88</v>
      </c>
      <c r="J28" s="475" t="s">
        <v>120</v>
      </c>
      <c r="K28" s="499" t="s">
        <v>367</v>
      </c>
      <c r="L28" s="475" t="s">
        <v>189</v>
      </c>
      <c r="M28" s="480"/>
      <c r="N28" s="454"/>
      <c r="R28" s="141" t="str">
        <f>IF(OR(J28='Drop downs'!$G$7,J28='Drop downs'!$G$5), B28&amp;": "&amp;K28&amp;CHAR(10),"")</f>
        <v/>
      </c>
      <c r="S28" s="141" t="str">
        <f>IF(J28='Drop downs'!$G$2,B28&amp;": "&amp;K28&amp;""," ")</f>
        <v xml:space="preserve"> </v>
      </c>
      <c r="T28" s="141" t="str">
        <f>IF(LE3_Industrial_Land!E28='Drop downs'!$B$6,LE3_Industrial_Land!B28&amp;": "&amp;LE3_Industrial_Land!K28&amp;"","")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81"/>
      <c r="N29" s="455"/>
      <c r="R29" s="141"/>
      <c r="S29" s="141"/>
      <c r="T29" s="141"/>
    </row>
    <row r="30" spans="1:22" ht="52" x14ac:dyDescent="0.6">
      <c r="A30" s="470"/>
      <c r="B30" s="473"/>
      <c r="C30" s="148" t="s">
        <v>282</v>
      </c>
      <c r="D30" s="145" t="s">
        <v>189</v>
      </c>
      <c r="E30" s="476"/>
      <c r="F30" s="476"/>
      <c r="G30" s="478"/>
      <c r="H30" s="476"/>
      <c r="I30" s="478"/>
      <c r="J30" s="476"/>
      <c r="K30" s="489"/>
      <c r="L30" s="476"/>
      <c r="M30" s="481"/>
      <c r="N30" s="455"/>
      <c r="R30" s="141"/>
      <c r="S30" s="141"/>
      <c r="T30" s="141"/>
    </row>
    <row r="31" spans="1:22" ht="52" x14ac:dyDescent="0.6">
      <c r="A31" s="470"/>
      <c r="B31" s="473"/>
      <c r="C31" s="148" t="s">
        <v>283</v>
      </c>
      <c r="D31" s="145" t="s">
        <v>189</v>
      </c>
      <c r="E31" s="476"/>
      <c r="F31" s="476"/>
      <c r="G31" s="478"/>
      <c r="H31" s="476"/>
      <c r="I31" s="478"/>
      <c r="J31" s="476"/>
      <c r="K31" s="489"/>
      <c r="L31" s="476"/>
      <c r="M31" s="481"/>
      <c r="N31" s="455"/>
      <c r="R31" s="141"/>
      <c r="S31" s="141"/>
      <c r="T31" s="141"/>
    </row>
    <row r="32" spans="1:22" ht="52" x14ac:dyDescent="0.6">
      <c r="A32" s="470"/>
      <c r="B32" s="473"/>
      <c r="C32" s="148" t="s">
        <v>284</v>
      </c>
      <c r="D32" s="145" t="s">
        <v>189</v>
      </c>
      <c r="E32" s="476"/>
      <c r="F32" s="476"/>
      <c r="G32" s="478"/>
      <c r="H32" s="476"/>
      <c r="I32" s="478"/>
      <c r="J32" s="476"/>
      <c r="K32" s="489"/>
      <c r="L32" s="476"/>
      <c r="M32" s="481"/>
      <c r="N32" s="455"/>
      <c r="R32" s="141"/>
      <c r="S32" s="141"/>
      <c r="T32" s="141"/>
    </row>
    <row r="33" spans="1:22" x14ac:dyDescent="0.6">
      <c r="A33" s="470"/>
      <c r="B33" s="473"/>
      <c r="C33" s="148" t="s">
        <v>285</v>
      </c>
      <c r="D33" s="145" t="s">
        <v>189</v>
      </c>
      <c r="E33" s="476"/>
      <c r="F33" s="476"/>
      <c r="G33" s="478"/>
      <c r="H33" s="476"/>
      <c r="I33" s="478"/>
      <c r="J33" s="476"/>
      <c r="K33" s="489"/>
      <c r="L33" s="476"/>
      <c r="M33" s="481"/>
      <c r="N33" s="455"/>
      <c r="R33" s="141"/>
      <c r="S33" s="141"/>
      <c r="T33" s="141"/>
    </row>
    <row r="34" spans="1:22" ht="52" x14ac:dyDescent="0.6">
      <c r="A34" s="470"/>
      <c r="B34" s="473"/>
      <c r="C34" s="148" t="s">
        <v>286</v>
      </c>
      <c r="D34" s="145" t="s">
        <v>189</v>
      </c>
      <c r="E34" s="476"/>
      <c r="F34" s="476"/>
      <c r="G34" s="478"/>
      <c r="H34" s="476"/>
      <c r="I34" s="478"/>
      <c r="J34" s="476"/>
      <c r="K34" s="489"/>
      <c r="L34" s="476"/>
      <c r="M34" s="481"/>
      <c r="N34" s="455"/>
      <c r="R34" s="141"/>
      <c r="S34" s="141"/>
      <c r="T34" s="141"/>
    </row>
    <row r="35" spans="1:22" ht="52.5" thickBot="1" x14ac:dyDescent="0.65">
      <c r="A35" s="517"/>
      <c r="B35" s="474"/>
      <c r="C35" s="149" t="s">
        <v>287</v>
      </c>
      <c r="D35" s="145" t="s">
        <v>189</v>
      </c>
      <c r="E35" s="483"/>
      <c r="F35" s="483"/>
      <c r="G35" s="519"/>
      <c r="H35" s="483"/>
      <c r="I35" s="519"/>
      <c r="J35" s="483"/>
      <c r="K35" s="490"/>
      <c r="L35" s="483"/>
      <c r="M35" s="492"/>
      <c r="N35" s="464"/>
      <c r="R35" s="141"/>
      <c r="S35" s="141"/>
      <c r="T35" s="141"/>
    </row>
    <row r="36" spans="1:22" ht="52" x14ac:dyDescent="0.6">
      <c r="A36" s="516" t="s">
        <v>288</v>
      </c>
      <c r="B36" s="472" t="s">
        <v>105</v>
      </c>
      <c r="C36" s="150" t="s">
        <v>289</v>
      </c>
      <c r="D36" s="150" t="s">
        <v>185</v>
      </c>
      <c r="E36" s="487" t="s">
        <v>88</v>
      </c>
      <c r="F36" s="487" t="s">
        <v>88</v>
      </c>
      <c r="G36" s="518" t="s">
        <v>88</v>
      </c>
      <c r="H36" s="487" t="s">
        <v>88</v>
      </c>
      <c r="I36" s="518" t="s">
        <v>88</v>
      </c>
      <c r="J36" s="487" t="s">
        <v>120</v>
      </c>
      <c r="K36" s="488" t="s">
        <v>367</v>
      </c>
      <c r="L36" s="487" t="s">
        <v>189</v>
      </c>
      <c r="M36" s="491"/>
      <c r="N36" s="463"/>
      <c r="R36" s="141" t="str">
        <f>IF(OR(J36='Drop downs'!$G$7,J36='Drop downs'!$G$5), B36&amp;": "&amp;K36&amp;CHAR(10),"")</f>
        <v/>
      </c>
      <c r="S36" s="141" t="str">
        <f>IF(J36='Drop downs'!$G$2,B36&amp;": "&amp;K36&amp;""," ")</f>
        <v xml:space="preserve"> </v>
      </c>
      <c r="T36" s="141" t="str">
        <f>IF(LE3_Industrial_Land!E36='Drop downs'!$B$6,LE3_Industrial_Land!B36&amp;": "&amp;LE3_Industrial_Land!K36&amp;"","")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517"/>
      <c r="B41" s="474"/>
      <c r="C41" s="151" t="s">
        <v>294</v>
      </c>
      <c r="D41" s="145" t="s">
        <v>189</v>
      </c>
      <c r="E41" s="483"/>
      <c r="F41" s="483"/>
      <c r="G41" s="519"/>
      <c r="H41" s="483"/>
      <c r="I41" s="519"/>
      <c r="J41" s="483"/>
      <c r="K41" s="490"/>
      <c r="L41" s="483"/>
      <c r="M41" s="492"/>
      <c r="N41" s="464"/>
      <c r="R41" s="141"/>
      <c r="S41" s="141"/>
      <c r="T41" s="141"/>
    </row>
    <row r="42" spans="1:22" ht="78" x14ac:dyDescent="0.6">
      <c r="A42" s="516" t="s">
        <v>295</v>
      </c>
      <c r="B42" s="472" t="s">
        <v>106</v>
      </c>
      <c r="C42" s="150" t="s">
        <v>296</v>
      </c>
      <c r="D42" s="150" t="s">
        <v>189</v>
      </c>
      <c r="E42" s="487" t="s">
        <v>353</v>
      </c>
      <c r="F42" s="487" t="s">
        <v>370</v>
      </c>
      <c r="G42" s="518" t="s">
        <v>358</v>
      </c>
      <c r="H42" s="487" t="s">
        <v>478</v>
      </c>
      <c r="I42" s="570" t="s">
        <v>357</v>
      </c>
      <c r="J42" s="487" t="s">
        <v>119</v>
      </c>
      <c r="K42" s="687" t="s">
        <v>598</v>
      </c>
      <c r="L42" s="487" t="s">
        <v>189</v>
      </c>
      <c r="M42" s="491"/>
      <c r="N42" s="463"/>
      <c r="R42" s="141" t="str">
        <f>IF(OR(J42='Drop downs'!$G$7,J42='Drop downs'!$G$5), B42&amp;": "&amp;K42&amp;CHAR(10),"")</f>
        <v/>
      </c>
      <c r="S42" s="141" t="str">
        <f>IF(J42='Drop downs'!$G$2,B42&amp;": "&amp;K42&amp;""," ")</f>
        <v xml:space="preserve"> </v>
      </c>
      <c r="T42" s="141" t="str">
        <f>IF(LE3_Industrial_Land!E42='Drop downs'!$B$6,LE3_Industrial_Land!B42&amp;": "&amp;LE3_Industrial_Land!K42&amp;"","")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688"/>
      <c r="L43" s="476"/>
      <c r="M43" s="481"/>
      <c r="N43" s="455"/>
      <c r="R43" s="141"/>
      <c r="S43" s="141"/>
      <c r="T43" s="141"/>
    </row>
    <row r="44" spans="1:22" ht="73.5" customHeight="1" x14ac:dyDescent="0.6">
      <c r="A44" s="470"/>
      <c r="B44" s="473"/>
      <c r="C44" s="145" t="s">
        <v>298</v>
      </c>
      <c r="D44" s="145" t="s">
        <v>189</v>
      </c>
      <c r="E44" s="476"/>
      <c r="F44" s="476"/>
      <c r="G44" s="478"/>
      <c r="H44" s="476"/>
      <c r="I44" s="571"/>
      <c r="J44" s="476"/>
      <c r="K44" s="688"/>
      <c r="L44" s="476"/>
      <c r="M44" s="481"/>
      <c r="N44" s="455"/>
      <c r="R44" s="141"/>
      <c r="S44" s="141"/>
      <c r="T44" s="141"/>
    </row>
    <row r="45" spans="1:22" ht="52" x14ac:dyDescent="0.6">
      <c r="A45" s="470"/>
      <c r="B45" s="473"/>
      <c r="C45" s="145" t="s">
        <v>299</v>
      </c>
      <c r="D45" s="145" t="s">
        <v>189</v>
      </c>
      <c r="E45" s="476"/>
      <c r="F45" s="476"/>
      <c r="G45" s="478"/>
      <c r="H45" s="476"/>
      <c r="I45" s="571"/>
      <c r="J45" s="476"/>
      <c r="K45" s="688"/>
      <c r="L45" s="476"/>
      <c r="M45" s="481"/>
      <c r="N45" s="455"/>
      <c r="R45" s="141"/>
      <c r="S45" s="141"/>
      <c r="T45" s="141"/>
    </row>
    <row r="46" spans="1:22" ht="108.5" customHeight="1" thickBot="1" x14ac:dyDescent="0.65">
      <c r="A46" s="471"/>
      <c r="B46" s="474"/>
      <c r="C46" s="146" t="s">
        <v>300</v>
      </c>
      <c r="D46" s="146" t="s">
        <v>185</v>
      </c>
      <c r="E46" s="428"/>
      <c r="F46" s="428"/>
      <c r="G46" s="479"/>
      <c r="H46" s="428"/>
      <c r="I46" s="574"/>
      <c r="J46" s="428"/>
      <c r="K46" s="698"/>
      <c r="L46" s="428"/>
      <c r="M46" s="482"/>
      <c r="N46" s="456"/>
      <c r="R46" s="141"/>
      <c r="S46" s="141"/>
      <c r="T46" s="141"/>
    </row>
    <row r="47" spans="1:22" ht="130" x14ac:dyDescent="0.6">
      <c r="A47" s="469" t="s">
        <v>301</v>
      </c>
      <c r="B47" s="472" t="s">
        <v>107</v>
      </c>
      <c r="C47" s="144" t="s">
        <v>302</v>
      </c>
      <c r="D47" s="144" t="s">
        <v>189</v>
      </c>
      <c r="E47" s="475" t="s">
        <v>88</v>
      </c>
      <c r="F47" s="475" t="s">
        <v>88</v>
      </c>
      <c r="G47" s="477" t="s">
        <v>88</v>
      </c>
      <c r="H47" s="475" t="s">
        <v>88</v>
      </c>
      <c r="I47" s="477" t="s">
        <v>88</v>
      </c>
      <c r="J47" s="475" t="s">
        <v>120</v>
      </c>
      <c r="K47" s="679" t="s">
        <v>367</v>
      </c>
      <c r="L47" s="475" t="s">
        <v>189</v>
      </c>
      <c r="M47" s="480"/>
      <c r="N47" s="454"/>
      <c r="R47" s="141" t="str">
        <f>IF(OR(J47='Drop downs'!$G$7,J47='Drop downs'!$G$5), B47&amp;": "&amp;K47&amp;CHAR(10),"")</f>
        <v/>
      </c>
      <c r="S47" s="141" t="str">
        <f>IF(J47='Drop downs'!$G$2,B47&amp;": "&amp;K47&amp;""," ")</f>
        <v xml:space="preserve"> </v>
      </c>
      <c r="T47" s="141" t="str">
        <f>IF(LE3_Industrial_Land!E47='Drop downs'!$B$6,LE3_Industrial_Land!B47&amp;": "&amp;LE3_Industrial_Land!K47&amp;"","")</f>
        <v/>
      </c>
      <c r="U47" s="126" t="str">
        <f t="shared" si="0"/>
        <v/>
      </c>
      <c r="V47" s="126" t="str">
        <f>IF(N47&gt;0,B47&amp;":"&amp;N47&amp;"
","")</f>
        <v/>
      </c>
    </row>
    <row r="48" spans="1:22" ht="126" customHeight="1" thickBot="1" x14ac:dyDescent="0.65">
      <c r="A48" s="517"/>
      <c r="B48" s="474"/>
      <c r="C48" s="151" t="s">
        <v>303</v>
      </c>
      <c r="D48" s="151" t="s">
        <v>189</v>
      </c>
      <c r="E48" s="483"/>
      <c r="F48" s="483"/>
      <c r="G48" s="519"/>
      <c r="H48" s="483"/>
      <c r="I48" s="519"/>
      <c r="J48" s="483"/>
      <c r="K48" s="675"/>
      <c r="L48" s="483"/>
      <c r="M48" s="492"/>
      <c r="N48" s="464"/>
      <c r="R48" s="141" t="str">
        <f>IF(OR(J48='Drop downs'!$G$7,J48='Drop downs'!$G$5), B48&amp;": "&amp;K48&amp;CHAR(10),"")</f>
        <v/>
      </c>
      <c r="S48" s="141" t="str">
        <f>IF(J48='Drop downs'!$G$2,B48&amp;": "&amp;K48&amp;""," ")</f>
        <v xml:space="preserve"> </v>
      </c>
      <c r="T48" s="141" t="str">
        <f>IF(LE3_Industrial_Land!E48='Drop downs'!$B$6,LE3_Industrial_Land!B48&amp;": "&amp;LE3_Industrial_Land!K48&amp;"","")</f>
        <v xml:space="preserve">: </v>
      </c>
    </row>
    <row r="49" spans="1:22" ht="78" x14ac:dyDescent="0.6">
      <c r="A49" s="469" t="s">
        <v>304</v>
      </c>
      <c r="B49" s="472" t="s">
        <v>108</v>
      </c>
      <c r="C49" s="140" t="s">
        <v>305</v>
      </c>
      <c r="D49" s="140" t="s">
        <v>185</v>
      </c>
      <c r="E49" s="487" t="s">
        <v>364</v>
      </c>
      <c r="F49" s="487" t="s">
        <v>370</v>
      </c>
      <c r="G49" s="518" t="s">
        <v>358</v>
      </c>
      <c r="H49" s="487" t="s">
        <v>478</v>
      </c>
      <c r="I49" s="570" t="s">
        <v>357</v>
      </c>
      <c r="J49" s="487" t="s">
        <v>119</v>
      </c>
      <c r="K49" s="687" t="s">
        <v>599</v>
      </c>
      <c r="L49" s="475" t="s">
        <v>189</v>
      </c>
      <c r="M49" s="480"/>
      <c r="N49" s="454"/>
      <c r="R49" s="141" t="str">
        <f>IF(OR(J49='Drop downs'!$G$7,J49='Drop downs'!$G$5), B49&amp;": "&amp;K49&amp;CHAR(10),"")</f>
        <v/>
      </c>
      <c r="S49" s="141" t="str">
        <f>IF(J49='Drop downs'!$G$2,B49&amp;": "&amp;K49&amp;""," ")</f>
        <v xml:space="preserve"> </v>
      </c>
      <c r="T49" s="141" t="str">
        <f>IF(LE3_Industrial_Land!E49='Drop downs'!$B$6,LE3_Industrial_Land!B49&amp;": "&amp;LE3_Industrial_Land!K49&amp;"","")</f>
        <v/>
      </c>
      <c r="U49" s="126" t="str">
        <f t="shared" si="0"/>
        <v/>
      </c>
      <c r="V49" s="126" t="str">
        <f>IF(N49&gt;0,B49&amp;":"&amp;N49&amp;"
","")</f>
        <v/>
      </c>
    </row>
    <row r="50" spans="1:22" ht="67.5" customHeight="1" x14ac:dyDescent="0.6">
      <c r="A50" s="470"/>
      <c r="B50" s="473"/>
      <c r="C50" s="142" t="s">
        <v>306</v>
      </c>
      <c r="D50" s="142" t="s">
        <v>189</v>
      </c>
      <c r="E50" s="476"/>
      <c r="F50" s="476"/>
      <c r="G50" s="478"/>
      <c r="H50" s="476"/>
      <c r="I50" s="571"/>
      <c r="J50" s="476"/>
      <c r="K50" s="688"/>
      <c r="L50" s="476"/>
      <c r="M50" s="481"/>
      <c r="N50" s="455"/>
      <c r="R50" s="141"/>
      <c r="S50" s="141"/>
      <c r="T50" s="141"/>
    </row>
    <row r="51" spans="1:22" ht="51" customHeight="1" x14ac:dyDescent="0.6">
      <c r="A51" s="470"/>
      <c r="B51" s="473"/>
      <c r="C51" s="152" t="s">
        <v>307</v>
      </c>
      <c r="D51" s="142" t="s">
        <v>189</v>
      </c>
      <c r="E51" s="476"/>
      <c r="F51" s="476"/>
      <c r="G51" s="478"/>
      <c r="H51" s="476"/>
      <c r="I51" s="571"/>
      <c r="J51" s="476"/>
      <c r="K51" s="688"/>
      <c r="L51" s="476"/>
      <c r="M51" s="481"/>
      <c r="N51" s="455"/>
      <c r="R51" s="141"/>
      <c r="S51" s="141"/>
      <c r="T51" s="141"/>
    </row>
    <row r="52" spans="1:22" ht="93.75" customHeight="1" x14ac:dyDescent="0.6">
      <c r="A52" s="470"/>
      <c r="B52" s="473"/>
      <c r="C52" s="142" t="s">
        <v>308</v>
      </c>
      <c r="D52" s="142" t="s">
        <v>189</v>
      </c>
      <c r="E52" s="476"/>
      <c r="F52" s="476"/>
      <c r="G52" s="478"/>
      <c r="H52" s="476"/>
      <c r="I52" s="571"/>
      <c r="J52" s="476"/>
      <c r="K52" s="688"/>
      <c r="L52" s="476"/>
      <c r="M52" s="481"/>
      <c r="N52" s="455"/>
      <c r="R52" s="141"/>
      <c r="S52" s="141"/>
      <c r="T52" s="141"/>
    </row>
    <row r="53" spans="1:22" ht="26.5" thickBot="1" x14ac:dyDescent="0.65">
      <c r="A53" s="471"/>
      <c r="B53" s="474"/>
      <c r="C53" s="143" t="s">
        <v>309</v>
      </c>
      <c r="D53" s="142" t="s">
        <v>189</v>
      </c>
      <c r="E53" s="428"/>
      <c r="F53" s="428"/>
      <c r="G53" s="479"/>
      <c r="H53" s="428"/>
      <c r="I53" s="574"/>
      <c r="J53" s="428"/>
      <c r="K53" s="698"/>
      <c r="L53" s="428"/>
      <c r="M53" s="482"/>
      <c r="N53" s="456"/>
      <c r="R53" s="141"/>
      <c r="S53" s="141"/>
      <c r="T53" s="141"/>
    </row>
    <row r="54" spans="1:22" ht="86.25" customHeight="1" x14ac:dyDescent="0.6">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IF(LE3_Industrial_Land!E54='Drop downs'!$B$6,LE3_Industrial_Land!B54&amp;": "&amp;LE3_Industrial_Land!K54&amp;"","")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78.5" thickBot="1" x14ac:dyDescent="0.65">
      <c r="A56" s="471"/>
      <c r="B56" s="474"/>
      <c r="C56" s="155" t="s">
        <v>313</v>
      </c>
      <c r="D56" s="143"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IF(LE3_Industrial_Land!E57='Drop downs'!$B$6,LE3_Industrial_Land!B57&amp;": "&amp;LE3_Industrial_Land!K57&amp;"","")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ht="5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2" t="s">
        <v>189</v>
      </c>
      <c r="E64" s="483"/>
      <c r="F64" s="483"/>
      <c r="G64" s="519"/>
      <c r="H64" s="483"/>
      <c r="I64" s="519"/>
      <c r="J64" s="483"/>
      <c r="K64" s="490"/>
      <c r="L64" s="428"/>
      <c r="M64" s="482"/>
      <c r="N64" s="456"/>
      <c r="R64" s="141"/>
      <c r="S64" s="141"/>
      <c r="T64" s="141"/>
    </row>
    <row r="65" spans="1:22" ht="52" x14ac:dyDescent="0.6">
      <c r="A65" s="469" t="s">
        <v>843</v>
      </c>
      <c r="B65" s="472" t="s">
        <v>111</v>
      </c>
      <c r="C65" s="147" t="s">
        <v>845</v>
      </c>
      <c r="D65" s="140" t="s">
        <v>189</v>
      </c>
      <c r="E65" s="487" t="s">
        <v>88</v>
      </c>
      <c r="F65" s="487" t="s">
        <v>88</v>
      </c>
      <c r="G65" s="518" t="s">
        <v>88</v>
      </c>
      <c r="H65" s="487" t="s">
        <v>88</v>
      </c>
      <c r="I65" s="518" t="s">
        <v>88</v>
      </c>
      <c r="J65" s="487" t="s">
        <v>120</v>
      </c>
      <c r="K65" s="488" t="s">
        <v>367</v>
      </c>
      <c r="L65" s="475" t="s">
        <v>189</v>
      </c>
      <c r="M65" s="480"/>
      <c r="N65" s="454"/>
      <c r="R65" s="141" t="str">
        <f>IF(OR(J65='Drop downs'!$G$7,J65='Drop downs'!$G$5), B65&amp;": "&amp;K65&amp;CHAR(10),"")</f>
        <v/>
      </c>
      <c r="S65" s="141" t="str">
        <f>IF(J65='Drop downs'!$G$2,B65&amp;": "&amp;K65&amp;""," ")</f>
        <v xml:space="preserve"> </v>
      </c>
      <c r="T65" s="141" t="str">
        <f>IF(LE3_Industrial_Land!E65='Drop downs'!$B$6,LE3_Industrial_Land!B65&amp;": "&amp;LE3_Industrial_Land!K65&amp;"","")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104"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2" t="s">
        <v>189</v>
      </c>
      <c r="E71" s="483"/>
      <c r="F71" s="483"/>
      <c r="G71" s="519"/>
      <c r="H71" s="483"/>
      <c r="I71" s="519"/>
      <c r="J71" s="483"/>
      <c r="K71" s="490"/>
      <c r="L71" s="428"/>
      <c r="M71" s="482"/>
      <c r="N71" s="456"/>
      <c r="R71" s="141"/>
      <c r="S71" s="141"/>
      <c r="T71" s="141"/>
    </row>
    <row r="72" spans="1:22" ht="52" x14ac:dyDescent="0.6">
      <c r="A72" s="469" t="s">
        <v>331</v>
      </c>
      <c r="B72" s="472" t="s">
        <v>112</v>
      </c>
      <c r="C72" s="147" t="s">
        <v>332</v>
      </c>
      <c r="D72" s="140" t="s">
        <v>189</v>
      </c>
      <c r="E72" s="487" t="s">
        <v>88</v>
      </c>
      <c r="F72" s="487" t="s">
        <v>88</v>
      </c>
      <c r="G72" s="518" t="s">
        <v>88</v>
      </c>
      <c r="H72" s="487" t="s">
        <v>88</v>
      </c>
      <c r="I72" s="518" t="s">
        <v>88</v>
      </c>
      <c r="J72" s="487" t="s">
        <v>120</v>
      </c>
      <c r="K72" s="684" t="s">
        <v>367</v>
      </c>
      <c r="L72" s="475" t="s">
        <v>189</v>
      </c>
      <c r="M72" s="480"/>
      <c r="N72" s="454"/>
      <c r="R72" s="141" t="str">
        <f>IF(OR(J72='Drop downs'!$G$7,J72='Drop downs'!$G$5), B72&amp;": "&amp;K72&amp;CHAR(10),"")</f>
        <v/>
      </c>
      <c r="S72" s="141" t="str">
        <f>IF(J72='Drop downs'!$G$2,B72&amp;": "&amp;K72&amp;""," ")</f>
        <v xml:space="preserve"> </v>
      </c>
      <c r="T72" s="141" t="str">
        <f>IF(LE3_Industrial_Land!E72='Drop downs'!$B$6,LE3_Industrial_Land!B72&amp;": "&amp;LE3_Industrial_Land!K72&amp;"","")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685"/>
      <c r="L73" s="476"/>
      <c r="M73" s="481"/>
      <c r="N73" s="455"/>
      <c r="R73" s="141"/>
      <c r="S73" s="141"/>
      <c r="T73" s="141"/>
    </row>
    <row r="74" spans="1:22" ht="52" x14ac:dyDescent="0.6">
      <c r="A74" s="470"/>
      <c r="B74" s="473"/>
      <c r="C74" s="148" t="s">
        <v>334</v>
      </c>
      <c r="D74" s="142" t="s">
        <v>189</v>
      </c>
      <c r="E74" s="476"/>
      <c r="F74" s="476"/>
      <c r="G74" s="478"/>
      <c r="H74" s="476"/>
      <c r="I74" s="478"/>
      <c r="J74" s="476"/>
      <c r="K74" s="685"/>
      <c r="L74" s="476"/>
      <c r="M74" s="481"/>
      <c r="N74" s="455"/>
      <c r="R74" s="141"/>
      <c r="S74" s="141"/>
      <c r="T74" s="141"/>
    </row>
    <row r="75" spans="1:22" x14ac:dyDescent="0.6">
      <c r="A75" s="470"/>
      <c r="B75" s="473"/>
      <c r="C75" s="148" t="s">
        <v>335</v>
      </c>
      <c r="D75" s="142" t="s">
        <v>189</v>
      </c>
      <c r="E75" s="476"/>
      <c r="F75" s="476"/>
      <c r="G75" s="478"/>
      <c r="H75" s="476"/>
      <c r="I75" s="478"/>
      <c r="J75" s="476"/>
      <c r="K75" s="685"/>
      <c r="L75" s="476"/>
      <c r="M75" s="481"/>
      <c r="N75" s="455"/>
      <c r="R75" s="141"/>
      <c r="S75" s="141"/>
      <c r="T75" s="141"/>
    </row>
    <row r="76" spans="1:22" ht="26.5" thickBot="1" x14ac:dyDescent="0.65">
      <c r="A76" s="517"/>
      <c r="B76" s="474"/>
      <c r="C76" s="157" t="s">
        <v>336</v>
      </c>
      <c r="D76" s="142" t="s">
        <v>189</v>
      </c>
      <c r="E76" s="483"/>
      <c r="F76" s="483"/>
      <c r="G76" s="519"/>
      <c r="H76" s="483"/>
      <c r="I76" s="519"/>
      <c r="J76" s="483"/>
      <c r="K76" s="686"/>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18" t="s">
        <v>88</v>
      </c>
      <c r="J77" s="487" t="s">
        <v>120</v>
      </c>
      <c r="K77" s="673" t="s">
        <v>367</v>
      </c>
      <c r="L77" s="487" t="s">
        <v>189</v>
      </c>
      <c r="M77" s="491"/>
      <c r="N77" s="463"/>
      <c r="R77" s="141" t="str">
        <f>IF(OR(J77='Drop downs'!$G$7,J77='Drop downs'!$G$5), B77&amp;": "&amp;K77&amp;CHAR(10),"")</f>
        <v/>
      </c>
      <c r="S77" s="141" t="str">
        <f>IF(J77='Drop downs'!$G$2,B77&amp;": "&amp;K77&amp;""," ")</f>
        <v xml:space="preserve"> </v>
      </c>
      <c r="T77" s="141" t="str">
        <f>IF(LE3_Industrial_Land!E77='Drop downs'!$B$6,LE3_Industrial_Land!B77&amp;": "&amp;LE3_Industrial_Land!K77&amp;"","")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674"/>
      <c r="L78" s="476"/>
      <c r="M78" s="481"/>
      <c r="N78" s="455"/>
      <c r="R78" s="141"/>
      <c r="S78" s="141"/>
      <c r="T78" s="141"/>
    </row>
    <row r="79" spans="1:22" x14ac:dyDescent="0.6">
      <c r="A79" s="527"/>
      <c r="B79" s="473"/>
      <c r="C79" s="148" t="s">
        <v>340</v>
      </c>
      <c r="D79" s="145" t="s">
        <v>189</v>
      </c>
      <c r="E79" s="476"/>
      <c r="F79" s="476"/>
      <c r="G79" s="478"/>
      <c r="H79" s="476"/>
      <c r="I79" s="478"/>
      <c r="J79" s="476"/>
      <c r="K79" s="674"/>
      <c r="L79" s="476"/>
      <c r="M79" s="481"/>
      <c r="N79" s="455"/>
      <c r="R79" s="141"/>
      <c r="S79" s="141"/>
      <c r="T79" s="141"/>
    </row>
    <row r="80" spans="1:22" x14ac:dyDescent="0.6">
      <c r="A80" s="527"/>
      <c r="B80" s="473"/>
      <c r="C80" s="159" t="s">
        <v>341</v>
      </c>
      <c r="D80" s="145" t="s">
        <v>189</v>
      </c>
      <c r="E80" s="476"/>
      <c r="F80" s="476"/>
      <c r="G80" s="478"/>
      <c r="H80" s="476"/>
      <c r="I80" s="478"/>
      <c r="J80" s="476"/>
      <c r="K80" s="674"/>
      <c r="L80" s="476"/>
      <c r="M80" s="481"/>
      <c r="N80" s="455"/>
      <c r="R80" s="141"/>
      <c r="S80" s="141"/>
      <c r="T80" s="141"/>
    </row>
    <row r="81" spans="1:22" ht="78" x14ac:dyDescent="0.6">
      <c r="A81" s="527"/>
      <c r="B81" s="473"/>
      <c r="C81" s="159" t="s">
        <v>342</v>
      </c>
      <c r="D81" s="145" t="s">
        <v>189</v>
      </c>
      <c r="E81" s="476"/>
      <c r="F81" s="476"/>
      <c r="G81" s="478"/>
      <c r="H81" s="476"/>
      <c r="I81" s="478"/>
      <c r="J81" s="476"/>
      <c r="K81" s="674"/>
      <c r="L81" s="476"/>
      <c r="M81" s="481"/>
      <c r="N81" s="455"/>
      <c r="R81" s="141"/>
      <c r="S81" s="141"/>
      <c r="T81" s="141"/>
    </row>
    <row r="82" spans="1:22" ht="78" x14ac:dyDescent="0.6">
      <c r="A82" s="527"/>
      <c r="B82" s="473"/>
      <c r="C82" s="159" t="s">
        <v>343</v>
      </c>
      <c r="D82" s="145" t="s">
        <v>189</v>
      </c>
      <c r="E82" s="476"/>
      <c r="F82" s="476"/>
      <c r="G82" s="478"/>
      <c r="H82" s="476"/>
      <c r="I82" s="478"/>
      <c r="J82" s="476"/>
      <c r="K82" s="674"/>
      <c r="L82" s="476"/>
      <c r="M82" s="481"/>
      <c r="N82" s="455"/>
      <c r="R82" s="141"/>
      <c r="S82" s="141"/>
      <c r="T82" s="141"/>
    </row>
    <row r="83" spans="1:22" ht="52.5" thickBot="1" x14ac:dyDescent="0.65">
      <c r="A83" s="528"/>
      <c r="B83" s="474"/>
      <c r="C83" s="160" t="s">
        <v>344</v>
      </c>
      <c r="D83" s="151" t="s">
        <v>189</v>
      </c>
      <c r="E83" s="483"/>
      <c r="F83" s="483"/>
      <c r="G83" s="519"/>
      <c r="H83" s="483"/>
      <c r="I83" s="519"/>
      <c r="J83" s="483"/>
      <c r="K83" s="675"/>
      <c r="L83" s="483"/>
      <c r="M83" s="492"/>
      <c r="N83" s="464"/>
      <c r="R83" s="141"/>
      <c r="S83" s="141"/>
      <c r="T83" s="141"/>
    </row>
    <row r="84" spans="1:22" ht="117.75" customHeight="1" x14ac:dyDescent="0.6">
      <c r="A84" s="526" t="s">
        <v>345</v>
      </c>
      <c r="B84" s="472" t="s">
        <v>114</v>
      </c>
      <c r="C84" s="161" t="s">
        <v>346</v>
      </c>
      <c r="D84" s="150" t="s">
        <v>189</v>
      </c>
      <c r="E84" s="487" t="s">
        <v>353</v>
      </c>
      <c r="F84" s="487" t="s">
        <v>370</v>
      </c>
      <c r="G84" s="518" t="s">
        <v>358</v>
      </c>
      <c r="H84" s="487" t="s">
        <v>478</v>
      </c>
      <c r="I84" s="570" t="s">
        <v>357</v>
      </c>
      <c r="J84" s="487" t="s">
        <v>119</v>
      </c>
      <c r="K84" s="687" t="s">
        <v>600</v>
      </c>
      <c r="L84" s="487" t="s">
        <v>189</v>
      </c>
      <c r="M84" s="491"/>
      <c r="N84" s="463"/>
      <c r="R84" s="141" t="str">
        <f>IF(OR(J84='Drop downs'!$G$7,J84='Drop downs'!$G$5), B84&amp;": "&amp;K84&amp;CHAR(10),"")</f>
        <v/>
      </c>
      <c r="S84" s="141" t="str">
        <f>IF(J84='Drop downs'!$G$2,B84&amp;": "&amp;K84&amp;""," ")</f>
        <v xml:space="preserve"> </v>
      </c>
      <c r="T84" s="141" t="str">
        <f>IF(LE3_Industrial_Land!E84='Drop downs'!$B$6,LE3_Industrial_Land!B84&amp;": "&amp;LE3_Industrial_Land!K84&amp;"","")</f>
        <v/>
      </c>
      <c r="U84" s="126" t="str">
        <f t="shared" si="1"/>
        <v/>
      </c>
      <c r="V84" s="126" t="str">
        <f>IF(N84&gt;0,B84&amp;":"&amp;N84&amp;"
","")</f>
        <v/>
      </c>
    </row>
    <row r="85" spans="1:22" ht="93.75" customHeight="1" x14ac:dyDescent="0.6">
      <c r="A85" s="527"/>
      <c r="B85" s="473"/>
      <c r="C85" s="159" t="s">
        <v>347</v>
      </c>
      <c r="D85" s="145" t="s">
        <v>189</v>
      </c>
      <c r="E85" s="476"/>
      <c r="F85" s="476"/>
      <c r="G85" s="478"/>
      <c r="H85" s="476"/>
      <c r="I85" s="571"/>
      <c r="J85" s="476"/>
      <c r="K85" s="688"/>
      <c r="L85" s="476"/>
      <c r="M85" s="481"/>
      <c r="N85" s="455"/>
      <c r="R85" s="141"/>
      <c r="S85" s="141"/>
      <c r="T85" s="141"/>
    </row>
    <row r="86" spans="1:22" ht="88.5" customHeight="1" x14ac:dyDescent="0.6">
      <c r="A86" s="527"/>
      <c r="B86" s="473"/>
      <c r="C86" s="159" t="s">
        <v>348</v>
      </c>
      <c r="D86" s="145" t="s">
        <v>189</v>
      </c>
      <c r="E86" s="476"/>
      <c r="F86" s="476"/>
      <c r="G86" s="478"/>
      <c r="H86" s="476"/>
      <c r="I86" s="571"/>
      <c r="J86" s="476"/>
      <c r="K86" s="688"/>
      <c r="L86" s="476"/>
      <c r="M86" s="481"/>
      <c r="N86" s="455"/>
      <c r="R86" s="141"/>
      <c r="S86" s="141"/>
      <c r="T86" s="141"/>
    </row>
    <row r="87" spans="1:22" ht="36.5" customHeight="1" thickBot="1" x14ac:dyDescent="0.65">
      <c r="A87" s="528"/>
      <c r="B87" s="474"/>
      <c r="C87" s="157" t="s">
        <v>349</v>
      </c>
      <c r="D87" s="145" t="s">
        <v>189</v>
      </c>
      <c r="E87" s="483"/>
      <c r="F87" s="483"/>
      <c r="G87" s="519"/>
      <c r="H87" s="483"/>
      <c r="I87" s="572"/>
      <c r="J87" s="483"/>
      <c r="K87" s="689"/>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M2h0aHyFRiYIQ0R0oQoV5KNlTDXVxRSVFszjSVvL5UcQgjVpvixDNKxif1q+x+c0/LomNP3YVPxHLfgwQVNENg==" saltValue="bWQILo3QlKbObOzhln65x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230" priority="56">
      <formula>$D50="No"</formula>
    </cfRule>
  </conditionalFormatting>
  <conditionalFormatting sqref="C8:D87">
    <cfRule type="expression" dxfId="1229" priority="55">
      <formula>$D8="No"</formula>
    </cfRule>
  </conditionalFormatting>
  <conditionalFormatting sqref="J8 J18">
    <cfRule type="cellIs" dxfId="1228" priority="90" operator="equal">
      <formula>"Uncertain"</formula>
    </cfRule>
    <cfRule type="cellIs" dxfId="1227" priority="89" operator="equal">
      <formula>"Minor Negative"</formula>
    </cfRule>
    <cfRule type="cellIs" dxfId="1226" priority="88" operator="equal">
      <formula>"Significant Negative"</formula>
    </cfRule>
    <cfRule type="cellIs" dxfId="1225" priority="93" operator="equal">
      <formula>"Significant Positive"</formula>
    </cfRule>
    <cfRule type="cellIs" dxfId="1224" priority="91" operator="equal">
      <formula>"Neutral"</formula>
    </cfRule>
    <cfRule type="cellIs" dxfId="1223" priority="92" operator="equal">
      <formula>"Minor Positive"</formula>
    </cfRule>
  </conditionalFormatting>
  <conditionalFormatting sqref="J20">
    <cfRule type="cellIs" dxfId="1222" priority="47" operator="equal">
      <formula>"Minor Positive"</formula>
    </cfRule>
    <cfRule type="cellIs" dxfId="1221" priority="46" operator="equal">
      <formula>"Neutral"</formula>
    </cfRule>
    <cfRule type="cellIs" dxfId="1220" priority="45" operator="equal">
      <formula>"Uncertain"</formula>
    </cfRule>
    <cfRule type="cellIs" dxfId="1219" priority="44" operator="equal">
      <formula>"Minor Negative"</formula>
    </cfRule>
    <cfRule type="cellIs" dxfId="1218" priority="43" operator="equal">
      <formula>"Significant Negative"</formula>
    </cfRule>
    <cfRule type="cellIs" dxfId="1217" priority="48" operator="equal">
      <formula>"Significant Positive"</formula>
    </cfRule>
  </conditionalFormatting>
  <conditionalFormatting sqref="J28 J57">
    <cfRule type="cellIs" dxfId="1216" priority="54" operator="equal">
      <formula>"Significant Positive"</formula>
    </cfRule>
    <cfRule type="cellIs" dxfId="1215" priority="53" operator="equal">
      <formula>"Minor Positive"</formula>
    </cfRule>
    <cfRule type="cellIs" dxfId="1214" priority="52" operator="equal">
      <formula>"Neutral"</formula>
    </cfRule>
    <cfRule type="cellIs" dxfId="1213" priority="51" operator="equal">
      <formula>"Uncertain"</formula>
    </cfRule>
    <cfRule type="cellIs" dxfId="1212" priority="50" operator="equal">
      <formula>"Minor Negative"</formula>
    </cfRule>
    <cfRule type="cellIs" dxfId="1211" priority="49" operator="equal">
      <formula>"Significant Negative"</formula>
    </cfRule>
  </conditionalFormatting>
  <conditionalFormatting sqref="J36">
    <cfRule type="cellIs" dxfId="1210" priority="15" operator="equal">
      <formula>"Uncertain"</formula>
    </cfRule>
    <cfRule type="cellIs" dxfId="1209" priority="13" operator="equal">
      <formula>"Significant Negative"</formula>
    </cfRule>
    <cfRule type="cellIs" dxfId="1208" priority="14" operator="equal">
      <formula>"Minor Negative"</formula>
    </cfRule>
    <cfRule type="cellIs" dxfId="1207" priority="16" operator="equal">
      <formula>"Neutral"</formula>
    </cfRule>
    <cfRule type="cellIs" dxfId="1206" priority="17" operator="equal">
      <formula>"Minor Positive"</formula>
    </cfRule>
    <cfRule type="cellIs" dxfId="1205" priority="18" operator="equal">
      <formula>"Significant Positive"</formula>
    </cfRule>
  </conditionalFormatting>
  <conditionalFormatting sqref="J42">
    <cfRule type="cellIs" dxfId="1204" priority="11" operator="equal">
      <formula>"Minor Positive"</formula>
    </cfRule>
    <cfRule type="cellIs" dxfId="1203" priority="12" operator="equal">
      <formula>"Significant Positive"</formula>
    </cfRule>
    <cfRule type="cellIs" dxfId="1202" priority="8" operator="equal">
      <formula>"Minor Negative"</formula>
    </cfRule>
    <cfRule type="cellIs" dxfId="1201" priority="7" operator="equal">
      <formula>"Significant Negative"</formula>
    </cfRule>
    <cfRule type="cellIs" dxfId="1200" priority="9" operator="equal">
      <formula>"Uncertain"</formula>
    </cfRule>
    <cfRule type="cellIs" dxfId="1199" priority="10" operator="equal">
      <formula>"Neutral"</formula>
    </cfRule>
  </conditionalFormatting>
  <conditionalFormatting sqref="J47">
    <cfRule type="cellIs" dxfId="1198" priority="1" operator="equal">
      <formula>"Significant Negative"</formula>
    </cfRule>
    <cfRule type="cellIs" dxfId="1197" priority="6" operator="equal">
      <formula>"Significant Positive"</formula>
    </cfRule>
    <cfRule type="cellIs" dxfId="1196" priority="5" operator="equal">
      <formula>"Minor Positive"</formula>
    </cfRule>
    <cfRule type="cellIs" dxfId="1195" priority="4" operator="equal">
      <formula>"Neutral"</formula>
    </cfRule>
    <cfRule type="cellIs" dxfId="1194" priority="3" operator="equal">
      <formula>"Uncertain"</formula>
    </cfRule>
    <cfRule type="cellIs" dxfId="1193" priority="2" operator="equal">
      <formula>"Minor Negative"</formula>
    </cfRule>
  </conditionalFormatting>
  <conditionalFormatting sqref="J49">
    <cfRule type="cellIs" dxfId="1192" priority="30" operator="equal">
      <formula>"Significant Positive"</formula>
    </cfRule>
    <cfRule type="cellIs" dxfId="1191" priority="29" operator="equal">
      <formula>"Minor Positive"</formula>
    </cfRule>
    <cfRule type="cellIs" dxfId="1190" priority="28" operator="equal">
      <formula>"Neutral"</formula>
    </cfRule>
    <cfRule type="cellIs" dxfId="1189" priority="27" operator="equal">
      <formula>"Uncertain"</formula>
    </cfRule>
    <cfRule type="cellIs" dxfId="1188" priority="26" operator="equal">
      <formula>"Minor Negative"</formula>
    </cfRule>
    <cfRule type="cellIs" dxfId="1187" priority="25" operator="equal">
      <formula>"Significant Negative"</formula>
    </cfRule>
  </conditionalFormatting>
  <conditionalFormatting sqref="J54">
    <cfRule type="cellIs" dxfId="1186" priority="39" operator="equal">
      <formula>"Uncertain"</formula>
    </cfRule>
    <cfRule type="cellIs" dxfId="1185" priority="40" operator="equal">
      <formula>"Neutral"</formula>
    </cfRule>
    <cfRule type="cellIs" dxfId="1184" priority="41" operator="equal">
      <formula>"Minor Positive"</formula>
    </cfRule>
    <cfRule type="cellIs" dxfId="1183" priority="42" operator="equal">
      <formula>"Significant Positive"</formula>
    </cfRule>
    <cfRule type="cellIs" dxfId="1182" priority="37" operator="equal">
      <formula>"Significant Negative"</formula>
    </cfRule>
    <cfRule type="cellIs" dxfId="1181" priority="38" operator="equal">
      <formula>"Minor Negative"</formula>
    </cfRule>
  </conditionalFormatting>
  <conditionalFormatting sqref="J65 J72 J77 J84">
    <cfRule type="cellIs" dxfId="1180" priority="35" operator="equal">
      <formula>"Minor Positive"</formula>
    </cfRule>
    <cfRule type="cellIs" dxfId="1179" priority="34" operator="equal">
      <formula>"Neutral"</formula>
    </cfRule>
    <cfRule type="cellIs" dxfId="1178" priority="33" operator="equal">
      <formula>"Uncertain"</formula>
    </cfRule>
    <cfRule type="cellIs" dxfId="1177" priority="32" operator="equal">
      <formula>"Minor Negative"</formula>
    </cfRule>
    <cfRule type="cellIs" dxfId="1176" priority="31" operator="equal">
      <formula>"Significant Negative"</formula>
    </cfRule>
    <cfRule type="cellIs" dxfId="1175" priority="3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11123A3-C85E-424F-BBDB-601930178EEE}">
          <x14:formula1>
            <xm:f>'Drop downs'!$A$2:$A$3</xm:f>
          </x14:formula1>
          <xm:sqref>D8:D87</xm:sqref>
        </x14:dataValidation>
        <x14:dataValidation type="list" allowBlank="1" showInputMessage="1" showErrorMessage="1" xr:uid="{413ABC24-E63E-4035-8AF7-85D0F36DCB1A}">
          <x14:formula1>
            <xm:f>'Drop downs'!$J$2:$J$3</xm:f>
          </x14:formula1>
          <xm:sqref>L8 L18 L20 L28 L36 L42 L84 L54 L57 L65 L72 L77 L47 L49</xm:sqref>
        </x14:dataValidation>
        <x14:dataValidation type="list" allowBlank="1" showInputMessage="1" showErrorMessage="1" xr:uid="{6249F186-EEA1-45AE-B5B1-D20AF8FFBD3E}">
          <x14:formula1>
            <xm:f>'Drop downs'!$B$2:$B$4</xm:f>
          </x14:formula1>
          <xm:sqref>E8 E18 E20 E28 E84 E65 E72 E54 E57 E77 E36 E42 E49 E47</xm:sqref>
        </x14:dataValidation>
        <x14:dataValidation type="list" allowBlank="1" showInputMessage="1" showErrorMessage="1" xr:uid="{FE6BDD3F-031B-4C7F-B11D-6AAE3AA69974}">
          <x14:formula1>
            <xm:f>'Drop downs'!$C$2:$C$5</xm:f>
          </x14:formula1>
          <xm:sqref>F8 F49 F20 F28 F84 F65 F72 F54 F57 F77 F36 F42 F18 F47</xm:sqref>
        </x14:dataValidation>
        <x14:dataValidation type="list" allowBlank="1" showInputMessage="1" showErrorMessage="1" xr:uid="{1A1D7F56-6B83-4172-95DA-36E219F2F764}">
          <x14:formula1>
            <xm:f>'Drop downs'!$D$2:$D$7</xm:f>
          </x14:formula1>
          <xm:sqref>G8 G49 G20 G28 G84 G65 G72 G54 G57 G77 G36 G42 G18 G47</xm:sqref>
        </x14:dataValidation>
        <x14:dataValidation type="list" allowBlank="1" showInputMessage="1" showErrorMessage="1" xr:uid="{1E269E6A-27CC-4582-AE5A-1DA6993EA37C}">
          <x14:formula1>
            <xm:f>'Drop downs'!$E$2:$E$6</xm:f>
          </x14:formula1>
          <xm:sqref>H8 H49 H20 H28 H84 H65 H72 H54 H57 H77 H36 H42 H18 H47</xm:sqref>
        </x14:dataValidation>
        <x14:dataValidation type="list" allowBlank="1" showInputMessage="1" showErrorMessage="1" xr:uid="{D5E0EC9F-FD02-42AD-B65A-D64F2A5DFC7F}">
          <x14:formula1>
            <xm:f>'Drop downs'!$F$2:$F$6</xm:f>
          </x14:formula1>
          <xm:sqref>I8 I49 I20 I28 I84 I65 I72 I54 I57 I77 I36 I42 I18 I47</xm:sqref>
        </x14:dataValidation>
        <x14:dataValidation type="list" allowBlank="1" showInputMessage="1" showErrorMessage="1" xr:uid="{8662F36B-F0A8-44C9-B914-BC5FD6814C92}">
          <x14:formula1>
            <xm:f>'Drop downs'!$G$2:$G$7</xm:f>
          </x14:formula1>
          <xm:sqref>J8 J18 J20 J28 J84 J65 J72 J54 J57 J77 J36 J42 J49 J47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0338-5609-41E5-99F3-B767C7ACD5CC}">
  <sheetPr codeName="Sheet3"/>
  <dimension ref="A2:AJ72"/>
  <sheetViews>
    <sheetView showGridLines="0" topLeftCell="A6" zoomScaleNormal="100" workbookViewId="0">
      <selection activeCell="S43" sqref="S43"/>
    </sheetView>
  </sheetViews>
  <sheetFormatPr defaultRowHeight="14.5" x14ac:dyDescent="0.35"/>
  <cols>
    <col min="1" max="1" width="13" customWidth="1"/>
    <col min="2" max="2" width="32.26953125" hidden="1" customWidth="1"/>
    <col min="3" max="4" width="16.54296875" hidden="1" customWidth="1"/>
    <col min="5" max="7" width="17.54296875" hidden="1" customWidth="1"/>
    <col min="8" max="10" width="16.54296875" hidden="1" customWidth="1"/>
    <col min="11" max="15" width="17.54296875" hidden="1" customWidth="1"/>
    <col min="16" max="16" width="16.54296875" hidden="1" customWidth="1"/>
    <col min="17" max="17" width="7.453125" hidden="1" customWidth="1"/>
    <col min="18" max="18" width="5.453125" customWidth="1"/>
    <col min="19" max="19" width="45.26953125" customWidth="1"/>
    <col min="20" max="29" width="6.54296875" bestFit="1" customWidth="1"/>
    <col min="30" max="30" width="7.1796875" customWidth="1"/>
    <col min="31" max="33" width="6.54296875" bestFit="1" customWidth="1"/>
    <col min="35" max="35" width="18.453125" bestFit="1" customWidth="1"/>
    <col min="36" max="36" width="9.453125" bestFit="1" customWidth="1"/>
  </cols>
  <sheetData>
    <row r="2" spans="1:36" x14ac:dyDescent="0.35">
      <c r="B2" t="s">
        <v>99</v>
      </c>
      <c r="C2">
        <v>8</v>
      </c>
      <c r="D2">
        <v>18</v>
      </c>
      <c r="E2">
        <v>20</v>
      </c>
      <c r="F2">
        <v>28</v>
      </c>
      <c r="G2">
        <v>36</v>
      </c>
      <c r="H2">
        <v>42</v>
      </c>
      <c r="I2">
        <v>47</v>
      </c>
      <c r="J2">
        <v>49</v>
      </c>
      <c r="K2">
        <v>54</v>
      </c>
      <c r="L2">
        <v>57</v>
      </c>
      <c r="M2">
        <v>65</v>
      </c>
      <c r="N2">
        <v>72</v>
      </c>
      <c r="O2">
        <v>77</v>
      </c>
      <c r="P2">
        <v>84</v>
      </c>
    </row>
    <row r="3" spans="1:36" x14ac:dyDescent="0.35">
      <c r="B3" s="96" t="s">
        <v>100</v>
      </c>
      <c r="C3" s="31" t="s">
        <v>101</v>
      </c>
      <c r="D3" s="31" t="s">
        <v>102</v>
      </c>
      <c r="E3" s="31" t="s">
        <v>103</v>
      </c>
      <c r="F3" s="31" t="s">
        <v>104</v>
      </c>
      <c r="G3" s="31" t="s">
        <v>105</v>
      </c>
      <c r="H3" s="31" t="s">
        <v>106</v>
      </c>
      <c r="I3" s="31" t="s">
        <v>107</v>
      </c>
      <c r="J3" s="31" t="s">
        <v>108</v>
      </c>
      <c r="K3" s="31" t="s">
        <v>109</v>
      </c>
      <c r="L3" s="31" t="s">
        <v>110</v>
      </c>
      <c r="M3" s="31" t="s">
        <v>111</v>
      </c>
      <c r="N3" s="31" t="s">
        <v>112</v>
      </c>
      <c r="O3" s="31" t="s">
        <v>113</v>
      </c>
      <c r="P3" s="31" t="s">
        <v>114</v>
      </c>
      <c r="Q3" s="5"/>
      <c r="S3" s="75" t="s">
        <v>115</v>
      </c>
      <c r="T3" s="75" t="str">
        <f t="shared" ref="T3:AG3" si="0">C3</f>
        <v>IIA1</v>
      </c>
      <c r="U3" s="75" t="str">
        <f t="shared" si="0"/>
        <v>IIA2</v>
      </c>
      <c r="V3" s="75" t="str">
        <f t="shared" si="0"/>
        <v>IIA3</v>
      </c>
      <c r="W3" s="75" t="str">
        <f t="shared" si="0"/>
        <v>IIA4</v>
      </c>
      <c r="X3" s="75" t="str">
        <f t="shared" si="0"/>
        <v>IIA5</v>
      </c>
      <c r="Y3" s="75" t="str">
        <f t="shared" si="0"/>
        <v>IIA6</v>
      </c>
      <c r="Z3" s="75" t="str">
        <f t="shared" si="0"/>
        <v>IIA7</v>
      </c>
      <c r="AA3" s="75" t="str">
        <f t="shared" si="0"/>
        <v>IIA8</v>
      </c>
      <c r="AB3" s="75" t="str">
        <f t="shared" si="0"/>
        <v>IIA9</v>
      </c>
      <c r="AC3" s="75" t="str">
        <f t="shared" si="0"/>
        <v>IIA10</v>
      </c>
      <c r="AD3" s="75" t="str">
        <f t="shared" si="0"/>
        <v>IIA11</v>
      </c>
      <c r="AE3" s="75" t="str">
        <f t="shared" si="0"/>
        <v>IIA12</v>
      </c>
      <c r="AF3" s="75" t="str">
        <f t="shared" si="0"/>
        <v>IIA13</v>
      </c>
      <c r="AG3" s="75" t="str">
        <f t="shared" si="0"/>
        <v>IIA14</v>
      </c>
      <c r="AI3" s="27" t="s">
        <v>116</v>
      </c>
      <c r="AJ3" s="119" t="s">
        <v>117</v>
      </c>
    </row>
    <row r="4" spans="1:36" x14ac:dyDescent="0.35">
      <c r="A4" s="117"/>
      <c r="B4" s="98" t="s">
        <v>118</v>
      </c>
      <c r="C4" s="30" t="str" cm="1">
        <f t="array" aca="1" ref="C4" ca="1">INDIRECT($B4&amp;"!"&amp;$B$2&amp;C$2)</f>
        <v>Significant Positive</v>
      </c>
      <c r="D4" s="30" t="str" cm="1">
        <f t="array" aca="1" ref="D4" ca="1">INDIRECT($B4&amp;"!"&amp;$B$2&amp;D$2)</f>
        <v>Minor Positive</v>
      </c>
      <c r="E4" s="30" t="str" cm="1">
        <f t="array" aca="1" ref="E4" ca="1">INDIRECT($B4&amp;"!"&amp;$B$2&amp;E$2)</f>
        <v>Minor Positive</v>
      </c>
      <c r="F4" s="30" t="str" cm="1">
        <f t="array" aca="1" ref="F4" ca="1">INDIRECT($B4&amp;"!"&amp;$B$2&amp;F$2)</f>
        <v>Minor Positive</v>
      </c>
      <c r="G4" s="30" t="str" cm="1">
        <f t="array" aca="1" ref="G4" ca="1">INDIRECT($B4&amp;"!"&amp;$B$2&amp;G$2)</f>
        <v>Significant Positive</v>
      </c>
      <c r="H4" s="30" t="str" cm="1">
        <f t="array" aca="1" ref="H4" ca="1">INDIRECT($B4&amp;"!"&amp;$B$2&amp;H$2)</f>
        <v>Significant Positive</v>
      </c>
      <c r="I4" s="30" t="str" cm="1">
        <f t="array" aca="1" ref="I4" ca="1">INDIRECT($B4&amp;"!"&amp;$B$2&amp;I$2)</f>
        <v>Minor Positive</v>
      </c>
      <c r="J4" s="30" t="str" cm="1">
        <f t="array" aca="1" ref="J4" ca="1">INDIRECT($B4&amp;"!"&amp;$B$2&amp;J$2)</f>
        <v>Minor Positive</v>
      </c>
      <c r="K4" s="30" t="str" cm="1">
        <f t="array" aca="1" ref="K4" ca="1">INDIRECT($B4&amp;"!"&amp;$B$2&amp;K$2)</f>
        <v>Neutral</v>
      </c>
      <c r="L4" s="30" t="str" cm="1">
        <f t="array" aca="1" ref="L4" ca="1">INDIRECT($B4&amp;"!"&amp;$B$2&amp;L$2)</f>
        <v>Minor Positive</v>
      </c>
      <c r="M4" s="30" t="str" cm="1">
        <f t="array" aca="1" ref="M4" ca="1">INDIRECT($B4&amp;"!"&amp;$B$2&amp;M$2)</f>
        <v>Minor Positive</v>
      </c>
      <c r="N4" s="30" t="str" cm="1">
        <f t="array" aca="1" ref="N4" ca="1">INDIRECT($B4&amp;"!"&amp;$B$2&amp;N$2)</f>
        <v>Minor Positive</v>
      </c>
      <c r="O4" s="30" t="str" cm="1">
        <f t="array" aca="1" ref="O4" ca="1">INDIRECT($B4&amp;"!"&amp;$B$2&amp;O$2)</f>
        <v>Minor Positive</v>
      </c>
      <c r="P4" s="30" t="str" cm="1">
        <f t="array" aca="1" ref="P4" ca="1">INDIRECT($B4&amp;"!"&amp;$B$2&amp;P$2)</f>
        <v>Minor Positive</v>
      </c>
      <c r="Q4" s="8"/>
      <c r="S4" s="75" t="s">
        <v>118</v>
      </c>
      <c r="T4" s="33" t="str">
        <f ca="1">INDEX($AJ$3:$AJ$8,MATCH(C4,$AI$3:$AI$8,0))</f>
        <v>+ +</v>
      </c>
      <c r="U4" s="33" t="str">
        <f t="shared" ref="U4:AG4" ca="1" si="1">INDEX($AJ$3:$AJ$8,MATCH(D4,$AI$3:$AI$8,0))</f>
        <v>+</v>
      </c>
      <c r="V4" s="33" t="str">
        <f t="shared" ca="1" si="1"/>
        <v>+</v>
      </c>
      <c r="W4" s="33" t="str">
        <f t="shared" ca="1" si="1"/>
        <v>+</v>
      </c>
      <c r="X4" s="33" t="str">
        <f t="shared" ca="1" si="1"/>
        <v>+ +</v>
      </c>
      <c r="Y4" s="33" t="str">
        <f t="shared" ca="1" si="1"/>
        <v>+ +</v>
      </c>
      <c r="Z4" s="33" t="str">
        <f t="shared" ca="1" si="1"/>
        <v>+</v>
      </c>
      <c r="AA4" s="33" t="str">
        <f t="shared" ca="1" si="1"/>
        <v>+</v>
      </c>
      <c r="AB4" s="33">
        <f t="shared" ca="1" si="1"/>
        <v>0</v>
      </c>
      <c r="AC4" s="33" t="str">
        <f t="shared" ca="1" si="1"/>
        <v>+</v>
      </c>
      <c r="AD4" s="33" t="str">
        <f t="shared" ca="1" si="1"/>
        <v>+</v>
      </c>
      <c r="AE4" s="33" t="str">
        <f t="shared" ca="1" si="1"/>
        <v>+</v>
      </c>
      <c r="AF4" s="33" t="str">
        <f t="shared" ca="1" si="1"/>
        <v>+</v>
      </c>
      <c r="AG4" s="33" t="str">
        <f t="shared" ca="1" si="1"/>
        <v>+</v>
      </c>
      <c r="AI4" s="27" t="s">
        <v>119</v>
      </c>
      <c r="AJ4" s="120" t="s">
        <v>76</v>
      </c>
    </row>
    <row r="5" spans="1:36" x14ac:dyDescent="0.35">
      <c r="A5" s="117"/>
      <c r="B5" s="98" t="s">
        <v>122</v>
      </c>
      <c r="C5" s="30" t="str" cm="1">
        <f t="array" aca="1" ref="C5" ca="1">INDIRECT($B5&amp;"!"&amp;$B$2&amp;C$2)</f>
        <v>Significant Positive</v>
      </c>
      <c r="D5" s="30" t="str" cm="1">
        <f t="array" aca="1" ref="D5" ca="1">INDIRECT($B5&amp;"!"&amp;$B$2&amp;D$2)</f>
        <v>Neutral</v>
      </c>
      <c r="E5" s="30" t="str" cm="1">
        <f t="array" aca="1" ref="E5" ca="1">INDIRECT($B5&amp;"!"&amp;$B$2&amp;E$2)</f>
        <v>Significant Positive</v>
      </c>
      <c r="F5" s="30" t="str" cm="1">
        <f t="array" aca="1" ref="F5" ca="1">INDIRECT($B5&amp;"!"&amp;$B$2&amp;F$2)</f>
        <v>Minor positive</v>
      </c>
      <c r="G5" s="30" t="str" cm="1">
        <f t="array" aca="1" ref="G5" ca="1">INDIRECT($B5&amp;"!"&amp;$B$2&amp;G$2)</f>
        <v>Neutral</v>
      </c>
      <c r="H5" s="30" t="str" cm="1">
        <f t="array" aca="1" ref="H5" ca="1">INDIRECT($B5&amp;"!"&amp;$B$2&amp;H$2)</f>
        <v>Minor positive</v>
      </c>
      <c r="I5" s="30" t="str" cm="1">
        <f t="array" aca="1" ref="I5" ca="1">INDIRECT($B5&amp;"!"&amp;$B$2&amp;I$2)</f>
        <v>Neutral</v>
      </c>
      <c r="J5" s="30" t="str" cm="1">
        <f t="array" aca="1" ref="J5" ca="1">INDIRECT($B5&amp;"!"&amp;$B$2&amp;J$2)</f>
        <v>Neutral</v>
      </c>
      <c r="K5" s="30" t="str" cm="1">
        <f t="array" aca="1" ref="K5" ca="1">INDIRECT($B5&amp;"!"&amp;$B$2&amp;K$2)</f>
        <v>Neutral</v>
      </c>
      <c r="L5" s="30" t="str" cm="1">
        <f t="array" aca="1" ref="L5" ca="1">INDIRECT($B5&amp;"!"&amp;$B$2&amp;L$2)</f>
        <v>Neutral</v>
      </c>
      <c r="M5" s="30" t="str" cm="1">
        <f t="array" aca="1" ref="M5" ca="1">INDIRECT($B5&amp;"!"&amp;$B$2&amp;M$2)</f>
        <v>Minor positive</v>
      </c>
      <c r="N5" s="30" t="str" cm="1">
        <f t="array" aca="1" ref="N5" ca="1">INDIRECT($B5&amp;"!"&amp;$B$2&amp;N$2)</f>
        <v>Significant Positive</v>
      </c>
      <c r="O5" s="30" t="str" cm="1">
        <f t="array" aca="1" ref="O5" ca="1">INDIRECT($B5&amp;"!"&amp;$B$2&amp;O$2)</f>
        <v>Neutral</v>
      </c>
      <c r="P5" s="30" t="str" cm="1">
        <f t="array" aca="1" ref="P5" ca="1">INDIRECT($B5&amp;"!"&amp;$B$2&amp;P$2)</f>
        <v>Neutral</v>
      </c>
      <c r="Q5" s="8"/>
      <c r="S5" s="75" t="s">
        <v>122</v>
      </c>
      <c r="T5" s="33" t="str">
        <f t="shared" ref="T5:T37" ca="1" si="2">INDEX($AJ$3:$AJ$8,MATCH(C5,$AI$3:$AI$8,0))</f>
        <v>+ +</v>
      </c>
      <c r="U5" s="33">
        <f t="shared" ref="U5:U37" ca="1" si="3">INDEX($AJ$3:$AJ$8,MATCH(D5,$AI$3:$AI$8,0))</f>
        <v>0</v>
      </c>
      <c r="V5" s="33" t="str">
        <f t="shared" ref="V5:V37" ca="1" si="4">INDEX($AJ$3:$AJ$8,MATCH(E5,$AI$3:$AI$8,0))</f>
        <v>+ +</v>
      </c>
      <c r="W5" s="33" t="str">
        <f t="shared" ref="W5:W37" ca="1" si="5">INDEX($AJ$3:$AJ$8,MATCH(F5,$AI$3:$AI$8,0))</f>
        <v>+</v>
      </c>
      <c r="X5" s="33">
        <f t="shared" ref="X5:X37" ca="1" si="6">INDEX($AJ$3:$AJ$8,MATCH(G5,$AI$3:$AI$8,0))</f>
        <v>0</v>
      </c>
      <c r="Y5" s="33" t="str">
        <f t="shared" ref="Y5:Y37" ca="1" si="7">INDEX($AJ$3:$AJ$8,MATCH(H5,$AI$3:$AI$8,0))</f>
        <v>+</v>
      </c>
      <c r="Z5" s="33">
        <f t="shared" ref="Z5:Z37" ca="1" si="8">INDEX($AJ$3:$AJ$8,MATCH(I5,$AI$3:$AI$8,0))</f>
        <v>0</v>
      </c>
      <c r="AA5" s="33">
        <f t="shared" ref="AA5:AA37" ca="1" si="9">INDEX($AJ$3:$AJ$8,MATCH(J5,$AI$3:$AI$8,0))</f>
        <v>0</v>
      </c>
      <c r="AB5" s="33">
        <f t="shared" ref="AB5:AB37" ca="1" si="10">INDEX($AJ$3:$AJ$8,MATCH(K5,$AI$3:$AI$8,0))</f>
        <v>0</v>
      </c>
      <c r="AC5" s="33">
        <f t="shared" ref="AC5:AC37" ca="1" si="11">INDEX($AJ$3:$AJ$8,MATCH(L5,$AI$3:$AI$8,0))</f>
        <v>0</v>
      </c>
      <c r="AD5" s="33" t="str">
        <f t="shared" ref="AD5:AD37" ca="1" si="12">INDEX($AJ$3:$AJ$8,MATCH(M5,$AI$3:$AI$8,0))</f>
        <v>+</v>
      </c>
      <c r="AE5" s="33" t="str">
        <f t="shared" ref="AE5:AE37" ca="1" si="13">INDEX($AJ$3:$AJ$8,MATCH(N5,$AI$3:$AI$8,0))</f>
        <v>+ +</v>
      </c>
      <c r="AF5" s="33">
        <f t="shared" ref="AF5:AF37" ca="1" si="14">INDEX($AJ$3:$AJ$8,MATCH(O5,$AI$3:$AI$8,0))</f>
        <v>0</v>
      </c>
      <c r="AG5" s="33">
        <f t="shared" ref="AG5:AG37" ca="1" si="15">INDEX($AJ$3:$AJ$8,MATCH(P5,$AI$3:$AI$8,0))</f>
        <v>0</v>
      </c>
      <c r="AI5" s="14" t="s">
        <v>120</v>
      </c>
      <c r="AJ5" s="121">
        <v>0</v>
      </c>
    </row>
    <row r="6" spans="1:36" x14ac:dyDescent="0.35">
      <c r="A6" s="117"/>
      <c r="B6" s="98" t="s">
        <v>124</v>
      </c>
      <c r="C6" s="30" t="str" cm="1">
        <f t="array" aca="1" ref="C6" ca="1">INDIRECT($B6&amp;"!"&amp;$B$2&amp;C$2)</f>
        <v>Neutral</v>
      </c>
      <c r="D6" s="30" t="str" cm="1">
        <f t="array" aca="1" ref="D6" ca="1">INDIRECT($B6&amp;"!"&amp;$B$2&amp;D$2)</f>
        <v>Neutral</v>
      </c>
      <c r="E6" s="30" t="str" cm="1">
        <f t="array" aca="1" ref="E6" ca="1">INDIRECT($B6&amp;"!"&amp;$B$2&amp;E$2)</f>
        <v>Minor positive</v>
      </c>
      <c r="F6" s="30" t="str" cm="1">
        <f t="array" aca="1" ref="F6" ca="1">INDIRECT($B6&amp;"!"&amp;$B$2&amp;F$2)</f>
        <v>Minor positive</v>
      </c>
      <c r="G6" s="30" t="str" cm="1">
        <f t="array" aca="1" ref="G6" ca="1">INDIRECT($B6&amp;"!"&amp;$B$2&amp;G$2)</f>
        <v>Neutral</v>
      </c>
      <c r="H6" s="30" t="str" cm="1">
        <f t="array" aca="1" ref="H6" ca="1">INDIRECT($B6&amp;"!"&amp;$B$2&amp;H$2)</f>
        <v>Neutral</v>
      </c>
      <c r="I6" s="30" t="str" cm="1">
        <f t="array" aca="1" ref="I6" ca="1">INDIRECT($B6&amp;"!"&amp;$B$2&amp;I$2)</f>
        <v>Significant positive</v>
      </c>
      <c r="J6" s="30" t="str" cm="1">
        <f t="array" aca="1" ref="J6" ca="1">INDIRECT($B6&amp;"!"&amp;$B$2&amp;J$2)</f>
        <v>Minor Positive</v>
      </c>
      <c r="K6" s="30" t="str" cm="1">
        <f t="array" aca="1" ref="K6" ca="1">INDIRECT($B6&amp;"!"&amp;$B$2&amp;K$2)</f>
        <v>Minor Positive</v>
      </c>
      <c r="L6" s="30" t="str" cm="1">
        <f t="array" aca="1" ref="L6" ca="1">INDIRECT($B6&amp;"!"&amp;$B$2&amp;L$2)</f>
        <v>Minor positive</v>
      </c>
      <c r="M6" s="30" t="str" cm="1">
        <f t="array" aca="1" ref="M6" ca="1">INDIRECT($B6&amp;"!"&amp;$B$2&amp;M$2)</f>
        <v>Minor positive</v>
      </c>
      <c r="N6" s="30" t="str" cm="1">
        <f t="array" aca="1" ref="N6" ca="1">INDIRECT($B6&amp;"!"&amp;$B$2&amp;N$2)</f>
        <v>Minor positive</v>
      </c>
      <c r="O6" s="30" t="str" cm="1">
        <f t="array" aca="1" ref="O6" ca="1">INDIRECT($B6&amp;"!"&amp;$B$2&amp;O$2)</f>
        <v>Minor Positive</v>
      </c>
      <c r="P6" s="30" t="str" cm="1">
        <f t="array" aca="1" ref="P6" ca="1">INDIRECT($B6&amp;"!"&amp;$B$2&amp;P$2)</f>
        <v>Minor Positive</v>
      </c>
      <c r="Q6" s="8"/>
      <c r="S6" s="75" t="s">
        <v>124</v>
      </c>
      <c r="T6" s="33">
        <f t="shared" ca="1" si="2"/>
        <v>0</v>
      </c>
      <c r="U6" s="33">
        <f t="shared" ca="1" si="3"/>
        <v>0</v>
      </c>
      <c r="V6" s="33" t="str">
        <f t="shared" ca="1" si="4"/>
        <v>+</v>
      </c>
      <c r="W6" s="33" t="str">
        <f t="shared" ca="1" si="5"/>
        <v>+</v>
      </c>
      <c r="X6" s="33">
        <f t="shared" ca="1" si="6"/>
        <v>0</v>
      </c>
      <c r="Y6" s="33">
        <f t="shared" ca="1" si="7"/>
        <v>0</v>
      </c>
      <c r="Z6" s="33" t="str">
        <f t="shared" ca="1" si="8"/>
        <v>+ +</v>
      </c>
      <c r="AA6" s="33" t="str">
        <f t="shared" ca="1" si="9"/>
        <v>+</v>
      </c>
      <c r="AB6" s="33" t="str">
        <f t="shared" ca="1" si="10"/>
        <v>+</v>
      </c>
      <c r="AC6" s="33" t="str">
        <f t="shared" ca="1" si="11"/>
        <v>+</v>
      </c>
      <c r="AD6" s="33" t="str">
        <f t="shared" ca="1" si="12"/>
        <v>+</v>
      </c>
      <c r="AE6" s="33" t="str">
        <f t="shared" ca="1" si="13"/>
        <v>+</v>
      </c>
      <c r="AF6" s="33" t="str">
        <f t="shared" ca="1" si="14"/>
        <v>+</v>
      </c>
      <c r="AG6" s="33" t="str">
        <f t="shared" ca="1" si="15"/>
        <v>+</v>
      </c>
      <c r="AI6" s="14" t="s">
        <v>121</v>
      </c>
      <c r="AJ6" s="122" t="s">
        <v>91</v>
      </c>
    </row>
    <row r="7" spans="1:36" x14ac:dyDescent="0.35">
      <c r="A7" s="117"/>
      <c r="B7" s="98" t="s">
        <v>127</v>
      </c>
      <c r="C7" s="30" t="str" cm="1">
        <f t="array" aca="1" ref="C7" ca="1">INDIRECT($B7&amp;"!"&amp;$B$2&amp;C$2)</f>
        <v>Minor Positive</v>
      </c>
      <c r="D7" s="30" t="str" cm="1">
        <f t="array" aca="1" ref="D7" ca="1">INDIRECT($B7&amp;"!"&amp;$B$2&amp;D$2)</f>
        <v>Neutral</v>
      </c>
      <c r="E7" s="30" t="str" cm="1">
        <f t="array" aca="1" ref="E7" ca="1">INDIRECT($B7&amp;"!"&amp;$B$2&amp;E$2)</f>
        <v>Minor Positive</v>
      </c>
      <c r="F7" s="30" t="str" cm="1">
        <f t="array" aca="1" ref="F7" ca="1">INDIRECT($B7&amp;"!"&amp;$B$2&amp;F$2)</f>
        <v>Minor Positive</v>
      </c>
      <c r="G7" s="30" t="str" cm="1">
        <f t="array" aca="1" ref="G7" ca="1">INDIRECT($B7&amp;"!"&amp;$B$2&amp;G$2)</f>
        <v>Neutral</v>
      </c>
      <c r="H7" s="30" t="str" cm="1">
        <f t="array" aca="1" ref="H7" ca="1">INDIRECT($B7&amp;"!"&amp;$B$2&amp;H$2)</f>
        <v>Minor Positive</v>
      </c>
      <c r="I7" s="30" t="str" cm="1">
        <f t="array" aca="1" ref="I7" ca="1">INDIRECT($B7&amp;"!"&amp;$B$2&amp;I$2)</f>
        <v>Neutral</v>
      </c>
      <c r="J7" s="30" t="str" cm="1">
        <f t="array" aca="1" ref="J7" ca="1">INDIRECT($B7&amp;"!"&amp;$B$2&amp;J$2)</f>
        <v>Neutral</v>
      </c>
      <c r="K7" s="30" t="str" cm="1">
        <f t="array" aca="1" ref="K7" ca="1">INDIRECT($B7&amp;"!"&amp;$B$2&amp;K$2)</f>
        <v>Neutral</v>
      </c>
      <c r="L7" s="30" t="str" cm="1">
        <f t="array" aca="1" ref="L7" ca="1">INDIRECT($B7&amp;"!"&amp;$B$2&amp;L$2)</f>
        <v>Neutral</v>
      </c>
      <c r="M7" s="30" t="str" cm="1">
        <f t="array" aca="1" ref="M7" ca="1">INDIRECT($B7&amp;"!"&amp;$B$2&amp;M$2)</f>
        <v>Minor Positive</v>
      </c>
      <c r="N7" s="30" t="str" cm="1">
        <f t="array" aca="1" ref="N7" ca="1">INDIRECT($B7&amp;"!"&amp;$B$2&amp;N$2)</f>
        <v>Neutral</v>
      </c>
      <c r="O7" s="30" t="str" cm="1">
        <f t="array" aca="1" ref="O7" ca="1">INDIRECT($B7&amp;"!"&amp;$B$2&amp;O$2)</f>
        <v>Neutral</v>
      </c>
      <c r="P7" s="30" t="str" cm="1">
        <f t="array" aca="1" ref="P7" ca="1">INDIRECT($B7&amp;"!"&amp;$B$2&amp;P$2)</f>
        <v>Neutral</v>
      </c>
      <c r="Q7" s="8"/>
      <c r="S7" s="75" t="s">
        <v>127</v>
      </c>
      <c r="T7" s="33" t="str">
        <f t="shared" ca="1" si="2"/>
        <v>+</v>
      </c>
      <c r="U7" s="33">
        <f t="shared" ca="1" si="3"/>
        <v>0</v>
      </c>
      <c r="V7" s="33" t="str">
        <f t="shared" ca="1" si="4"/>
        <v>+</v>
      </c>
      <c r="W7" s="33" t="str">
        <f t="shared" ca="1" si="5"/>
        <v>+</v>
      </c>
      <c r="X7" s="33">
        <f t="shared" ca="1" si="6"/>
        <v>0</v>
      </c>
      <c r="Y7" s="33" t="str">
        <f t="shared" ca="1" si="7"/>
        <v>+</v>
      </c>
      <c r="Z7" s="33">
        <f t="shared" ca="1" si="8"/>
        <v>0</v>
      </c>
      <c r="AA7" s="33">
        <f t="shared" ca="1" si="9"/>
        <v>0</v>
      </c>
      <c r="AB7" s="33">
        <f t="shared" ca="1" si="10"/>
        <v>0</v>
      </c>
      <c r="AC7" s="33">
        <f t="shared" ca="1" si="11"/>
        <v>0</v>
      </c>
      <c r="AD7" s="33" t="str">
        <f t="shared" ca="1" si="12"/>
        <v>+</v>
      </c>
      <c r="AE7" s="33">
        <f t="shared" ca="1" si="13"/>
        <v>0</v>
      </c>
      <c r="AF7" s="33">
        <f t="shared" ca="1" si="14"/>
        <v>0</v>
      </c>
      <c r="AG7" s="33">
        <f t="shared" ca="1" si="15"/>
        <v>0</v>
      </c>
      <c r="AI7" s="14" t="s">
        <v>123</v>
      </c>
      <c r="AJ7" s="123" t="s">
        <v>95</v>
      </c>
    </row>
    <row r="8" spans="1:36" x14ac:dyDescent="0.35">
      <c r="A8" s="117"/>
      <c r="B8" s="98" t="s">
        <v>128</v>
      </c>
      <c r="C8" s="30" t="str" cm="1">
        <f t="array" aca="1" ref="C8" ca="1">INDIRECT($B8&amp;"!"&amp;$B$2&amp;C$2)</f>
        <v>Neutral</v>
      </c>
      <c r="D8" s="30" t="str" cm="1">
        <f t="array" aca="1" ref="D8" ca="1">INDIRECT($B8&amp;"!"&amp;$B$2&amp;D$2)</f>
        <v>Neutral</v>
      </c>
      <c r="E8" s="30" t="str" cm="1">
        <f t="array" aca="1" ref="E8" ca="1">INDIRECT($B8&amp;"!"&amp;$B$2&amp;E$2)</f>
        <v>Minor Positive</v>
      </c>
      <c r="F8" s="30" t="str" cm="1">
        <f t="array" aca="1" ref="F8" ca="1">INDIRECT($B8&amp;"!"&amp;$B$2&amp;F$2)</f>
        <v>Minor Positive</v>
      </c>
      <c r="G8" s="30" t="str" cm="1">
        <f t="array" aca="1" ref="G8" ca="1">INDIRECT($B8&amp;"!"&amp;$B$2&amp;G$2)</f>
        <v>Neutral</v>
      </c>
      <c r="H8" s="30" t="str" cm="1">
        <f t="array" aca="1" ref="H8" ca="1">INDIRECT($B8&amp;"!"&amp;$B$2&amp;H$2)</f>
        <v>Minor Positive</v>
      </c>
      <c r="I8" s="30" t="str" cm="1">
        <f t="array" aca="1" ref="I8" ca="1">INDIRECT($B8&amp;"!"&amp;$B$2&amp;I$2)</f>
        <v>Minor Positive</v>
      </c>
      <c r="J8" s="30" t="str" cm="1">
        <f t="array" aca="1" ref="J8" ca="1">INDIRECT($B8&amp;"!"&amp;$B$2&amp;J$2)</f>
        <v>Minor Positive</v>
      </c>
      <c r="K8" s="30" t="str" cm="1">
        <f t="array" aca="1" ref="K8" ca="1">INDIRECT($B8&amp;"!"&amp;$B$2&amp;K$2)</f>
        <v>Minor Positive</v>
      </c>
      <c r="L8" s="30" t="str" cm="1">
        <f t="array" aca="1" ref="L8" ca="1">INDIRECT($B8&amp;"!"&amp;$B$2&amp;L$2)</f>
        <v>Minor Positive</v>
      </c>
      <c r="M8" s="30" t="str" cm="1">
        <f t="array" aca="1" ref="M8" ca="1">INDIRECT($B8&amp;"!"&amp;$B$2&amp;M$2)</f>
        <v>Minor Positive</v>
      </c>
      <c r="N8" s="30" t="str" cm="1">
        <f t="array" aca="1" ref="N8" ca="1">INDIRECT($B8&amp;"!"&amp;$B$2&amp;N$2)</f>
        <v>Minor Positive</v>
      </c>
      <c r="O8" s="30" t="str" cm="1">
        <f t="array" aca="1" ref="O8" ca="1">INDIRECT($B8&amp;"!"&amp;$B$2&amp;O$2)</f>
        <v>Neutral</v>
      </c>
      <c r="P8" s="30" t="str" cm="1">
        <f t="array" aca="1" ref="P8" ca="1">INDIRECT($B8&amp;"!"&amp;$B$2&amp;P$2)</f>
        <v>Neutral</v>
      </c>
      <c r="Q8" s="8"/>
      <c r="S8" s="75" t="s">
        <v>128</v>
      </c>
      <c r="T8" s="33">
        <f t="shared" ca="1" si="2"/>
        <v>0</v>
      </c>
      <c r="U8" s="33">
        <f t="shared" ca="1" si="3"/>
        <v>0</v>
      </c>
      <c r="V8" s="33" t="str">
        <f t="shared" ca="1" si="4"/>
        <v>+</v>
      </c>
      <c r="W8" s="33" t="str">
        <f t="shared" ca="1" si="5"/>
        <v>+</v>
      </c>
      <c r="X8" s="33">
        <f t="shared" ca="1" si="6"/>
        <v>0</v>
      </c>
      <c r="Y8" s="33" t="str">
        <f t="shared" ca="1" si="7"/>
        <v>+</v>
      </c>
      <c r="Z8" s="33" t="str">
        <f t="shared" ca="1" si="8"/>
        <v>+</v>
      </c>
      <c r="AA8" s="33" t="str">
        <f t="shared" ca="1" si="9"/>
        <v>+</v>
      </c>
      <c r="AB8" s="33" t="str">
        <f t="shared" ca="1" si="10"/>
        <v>+</v>
      </c>
      <c r="AC8" s="33" t="str">
        <f t="shared" ca="1" si="11"/>
        <v>+</v>
      </c>
      <c r="AD8" s="33" t="str">
        <f ca="1">INDEX($AJ$3:$AJ$8,MATCH(M8,$AI$3:$AI$8,0))</f>
        <v>+</v>
      </c>
      <c r="AE8" s="33" t="str">
        <f t="shared" ca="1" si="13"/>
        <v>+</v>
      </c>
      <c r="AF8" s="33">
        <f t="shared" ca="1" si="14"/>
        <v>0</v>
      </c>
      <c r="AG8" s="33">
        <f t="shared" ca="1" si="15"/>
        <v>0</v>
      </c>
      <c r="AI8" s="14" t="s">
        <v>125</v>
      </c>
      <c r="AJ8" s="124" t="s">
        <v>126</v>
      </c>
    </row>
    <row r="9" spans="1:36" x14ac:dyDescent="0.35">
      <c r="A9" s="117"/>
      <c r="B9" s="98" t="s">
        <v>850</v>
      </c>
      <c r="C9" s="30" t="str" cm="1">
        <f t="array" aca="1" ref="C9" ca="1">INDIRECT($B9&amp;"!"&amp;$B$2&amp;C$2)</f>
        <v>Neutral</v>
      </c>
      <c r="D9" s="30" t="str" cm="1">
        <f t="array" aca="1" ref="D9" ca="1">INDIRECT($B9&amp;"!"&amp;$B$2&amp;D$2)</f>
        <v>Neutral</v>
      </c>
      <c r="E9" s="30" t="str" cm="1">
        <f t="array" aca="1" ref="E9" ca="1">INDIRECT($B9&amp;"!"&amp;$B$2&amp;E$2)</f>
        <v>Significant Positive</v>
      </c>
      <c r="F9" s="30" t="str" cm="1">
        <f t="array" aca="1" ref="F9" ca="1">INDIRECT($B9&amp;"!"&amp;$B$2&amp;F$2)</f>
        <v>Minor Positive</v>
      </c>
      <c r="G9" s="30" t="str" cm="1">
        <f t="array" aca="1" ref="G9" ca="1">INDIRECT($B9&amp;"!"&amp;$B$2&amp;G$2)</f>
        <v>Minor Positive</v>
      </c>
      <c r="H9" s="30" t="str" cm="1">
        <f t="array" aca="1" ref="H9" ca="1">INDIRECT($B9&amp;"!"&amp;$B$2&amp;H$2)</f>
        <v>Minor Positive</v>
      </c>
      <c r="I9" s="30" t="str" cm="1">
        <f t="array" aca="1" ref="I9" ca="1">INDIRECT($B9&amp;"!"&amp;$B$2&amp;I$2)</f>
        <v>Neutral</v>
      </c>
      <c r="J9" s="30" t="str" cm="1">
        <f t="array" aca="1" ref="J9" ca="1">INDIRECT($B9&amp;"!"&amp;$B$2&amp;J$2)</f>
        <v>Neutral</v>
      </c>
      <c r="K9" s="30" t="str" cm="1">
        <f t="array" aca="1" ref="K9" ca="1">INDIRECT($B9&amp;"!"&amp;$B$2&amp;K$2)</f>
        <v>Neutral</v>
      </c>
      <c r="L9" s="30" t="str" cm="1">
        <f t="array" aca="1" ref="L9" ca="1">INDIRECT($B9&amp;"!"&amp;$B$2&amp;L$2)</f>
        <v>Neutral</v>
      </c>
      <c r="M9" s="30" t="str" cm="1">
        <f t="array" aca="1" ref="M9" ca="1">INDIRECT($B9&amp;"!"&amp;$B$2&amp;M$2)</f>
        <v>Minor Positive</v>
      </c>
      <c r="N9" s="30" t="str" cm="1">
        <f t="array" aca="1" ref="N9" ca="1">INDIRECT($B9&amp;"!"&amp;$B$2&amp;N$2)</f>
        <v>Neutral</v>
      </c>
      <c r="O9" s="30" t="str" cm="1">
        <f t="array" aca="1" ref="O9" ca="1">INDIRECT($B9&amp;"!"&amp;$B$2&amp;O$2)</f>
        <v>Neutral</v>
      </c>
      <c r="P9" s="30" t="str" cm="1">
        <f t="array" aca="1" ref="P9" ca="1">INDIRECT($B9&amp;"!"&amp;$B$2&amp;P$2)</f>
        <v>Neutral</v>
      </c>
      <c r="Q9" s="8"/>
      <c r="S9" s="75" t="s">
        <v>850</v>
      </c>
      <c r="T9" s="33">
        <f t="shared" ref="T9:AC10" ca="1" si="16">INDEX($AJ$3:$AJ$8,MATCH(C9,$AI$3:$AI$8,0))</f>
        <v>0</v>
      </c>
      <c r="U9" s="33">
        <f t="shared" ca="1" si="16"/>
        <v>0</v>
      </c>
      <c r="V9" s="33" t="str">
        <f t="shared" ca="1" si="16"/>
        <v>+ +</v>
      </c>
      <c r="W9" s="33" t="str">
        <f t="shared" ca="1" si="16"/>
        <v>+</v>
      </c>
      <c r="X9" s="33" t="str">
        <f t="shared" ca="1" si="16"/>
        <v>+</v>
      </c>
      <c r="Y9" s="33" t="str">
        <f t="shared" ca="1" si="16"/>
        <v>+</v>
      </c>
      <c r="Z9" s="33">
        <f t="shared" ca="1" si="16"/>
        <v>0</v>
      </c>
      <c r="AA9" s="33">
        <f t="shared" ca="1" si="16"/>
        <v>0</v>
      </c>
      <c r="AB9" s="33">
        <f t="shared" ca="1" si="16"/>
        <v>0</v>
      </c>
      <c r="AC9" s="33">
        <f t="shared" ca="1" si="16"/>
        <v>0</v>
      </c>
      <c r="AD9" s="33" t="str">
        <f ca="1">INDEX($AJ$3:$AJ$8,MATCH(M9,$AI$3:$AI$8,0))</f>
        <v>+</v>
      </c>
      <c r="AE9" s="33">
        <f t="shared" ref="AE9:AG10" ca="1" si="17">INDEX($AJ$3:$AJ$8,MATCH(N9,$AI$3:$AI$8,0))</f>
        <v>0</v>
      </c>
      <c r="AF9" s="33">
        <f t="shared" ca="1" si="17"/>
        <v>0</v>
      </c>
      <c r="AG9" s="33">
        <f t="shared" ca="1" si="17"/>
        <v>0</v>
      </c>
    </row>
    <row r="10" spans="1:36" x14ac:dyDescent="0.35">
      <c r="A10" s="117"/>
      <c r="B10" s="98" t="s">
        <v>851</v>
      </c>
      <c r="C10" s="30" t="str" cm="1">
        <f t="array" aca="1" ref="C10" ca="1">INDIRECT($B10&amp;"!"&amp;$B$2&amp;C$2)</f>
        <v>Neutral</v>
      </c>
      <c r="D10" s="30" t="str" cm="1">
        <f t="array" aca="1" ref="D10" ca="1">INDIRECT($B10&amp;"!"&amp;$B$2&amp;D$2)</f>
        <v>Neutral</v>
      </c>
      <c r="E10" s="30" t="str" cm="1">
        <f t="array" aca="1" ref="E10" ca="1">INDIRECT($B10&amp;"!"&amp;$B$2&amp;E$2)</f>
        <v>Neutral</v>
      </c>
      <c r="F10" s="30" t="str" cm="1">
        <f t="array" aca="1" ref="F10" ca="1">INDIRECT($B10&amp;"!"&amp;$B$2&amp;F$2)</f>
        <v>Minor Positive</v>
      </c>
      <c r="G10" s="30" t="str" cm="1">
        <f t="array" aca="1" ref="G10" ca="1">INDIRECT($B10&amp;"!"&amp;$B$2&amp;G$2)</f>
        <v>Neutral</v>
      </c>
      <c r="H10" s="30" t="str" cm="1">
        <f t="array" aca="1" ref="H10" ca="1">INDIRECT($B10&amp;"!"&amp;$B$2&amp;H$2)</f>
        <v>Neutral</v>
      </c>
      <c r="I10" s="30" t="str" cm="1">
        <f t="array" aca="1" ref="I10" ca="1">INDIRECT($B10&amp;"!"&amp;$B$2&amp;I$2)</f>
        <v>Neutral</v>
      </c>
      <c r="J10" s="30" t="str" cm="1">
        <f t="array" aca="1" ref="J10" ca="1">INDIRECT($B10&amp;"!"&amp;$B$2&amp;J$2)</f>
        <v>Neutral</v>
      </c>
      <c r="K10" s="30" t="str" cm="1">
        <f t="array" aca="1" ref="K10" ca="1">INDIRECT($B10&amp;"!"&amp;$B$2&amp;K$2)</f>
        <v>Neutral</v>
      </c>
      <c r="L10" s="30" t="str" cm="1">
        <f t="array" aca="1" ref="L10" ca="1">INDIRECT($B10&amp;"!"&amp;$B$2&amp;L$2)</f>
        <v>Neutral</v>
      </c>
      <c r="M10" s="30" t="str" cm="1">
        <f t="array" aca="1" ref="M10" ca="1">INDIRECT($B10&amp;"!"&amp;$B$2&amp;M$2)</f>
        <v>Neutral</v>
      </c>
      <c r="N10" s="30" t="str" cm="1">
        <f t="array" aca="1" ref="N10" ca="1">INDIRECT($B10&amp;"!"&amp;$B$2&amp;N$2)</f>
        <v>Neutral</v>
      </c>
      <c r="O10" s="30" t="str" cm="1">
        <f t="array" aca="1" ref="O10" ca="1">INDIRECT($B10&amp;"!"&amp;$B$2&amp;O$2)</f>
        <v>Neutral</v>
      </c>
      <c r="P10" s="30" t="str" cm="1">
        <f t="array" aca="1" ref="P10" ca="1">INDIRECT($B10&amp;"!"&amp;$B$2&amp;P$2)</f>
        <v>Neutral</v>
      </c>
      <c r="Q10" s="8"/>
      <c r="S10" s="75" t="s">
        <v>851</v>
      </c>
      <c r="T10" s="33">
        <f t="shared" ca="1" si="16"/>
        <v>0</v>
      </c>
      <c r="U10" s="33">
        <f t="shared" ca="1" si="16"/>
        <v>0</v>
      </c>
      <c r="V10" s="33">
        <f t="shared" ca="1" si="16"/>
        <v>0</v>
      </c>
      <c r="W10" s="33" t="str">
        <f t="shared" ca="1" si="16"/>
        <v>+</v>
      </c>
      <c r="X10" s="33">
        <f t="shared" ca="1" si="16"/>
        <v>0</v>
      </c>
      <c r="Y10" s="33">
        <f t="shared" ca="1" si="16"/>
        <v>0</v>
      </c>
      <c r="Z10" s="33">
        <f t="shared" ca="1" si="16"/>
        <v>0</v>
      </c>
      <c r="AA10" s="33">
        <f t="shared" ca="1" si="16"/>
        <v>0</v>
      </c>
      <c r="AB10" s="33">
        <f t="shared" ca="1" si="16"/>
        <v>0</v>
      </c>
      <c r="AC10" s="33">
        <f t="shared" ca="1" si="16"/>
        <v>0</v>
      </c>
      <c r="AD10" s="33">
        <f ca="1">INDEX($AJ$3:$AJ$8,MATCH(M10,$AI$3:$AI$8,0))</f>
        <v>0</v>
      </c>
      <c r="AE10" s="33">
        <f t="shared" ca="1" si="17"/>
        <v>0</v>
      </c>
      <c r="AF10" s="33">
        <f t="shared" ca="1" si="17"/>
        <v>0</v>
      </c>
      <c r="AG10" s="33">
        <f t="shared" ca="1" si="17"/>
        <v>0</v>
      </c>
    </row>
    <row r="11" spans="1:36" x14ac:dyDescent="0.35">
      <c r="A11" s="97"/>
      <c r="B11" s="98" t="s">
        <v>129</v>
      </c>
      <c r="C11" s="30" t="str" cm="1">
        <f t="array" aca="1" ref="C11" ca="1">INDIRECT($B11&amp;"!"&amp;$B$2&amp;C$2)</f>
        <v>Minor Positive</v>
      </c>
      <c r="D11" s="30" t="str" cm="1">
        <f t="array" aca="1" ref="D11" ca="1">INDIRECT($B11&amp;"!"&amp;$B$2&amp;D$2)</f>
        <v>Neutral</v>
      </c>
      <c r="E11" s="30" t="str" cm="1">
        <f t="array" aca="1" ref="E11" ca="1">INDIRECT($B11&amp;"!"&amp;$B$2&amp;E$2)</f>
        <v>Neutral</v>
      </c>
      <c r="F11" s="30" t="str" cm="1">
        <f t="array" aca="1" ref="F11" ca="1">INDIRECT($B11&amp;"!"&amp;$B$2&amp;F$2)</f>
        <v>Minor Positive</v>
      </c>
      <c r="G11" s="30" t="str" cm="1">
        <f t="array" aca="1" ref="G11" ca="1">INDIRECT($B11&amp;"!"&amp;$B$2&amp;G$2)</f>
        <v>Minor Positive</v>
      </c>
      <c r="H11" s="30" t="str" cm="1">
        <f t="array" aca="1" ref="H11" ca="1">INDIRECT($B11&amp;"!"&amp;$B$2&amp;H$2)</f>
        <v>Neutral</v>
      </c>
      <c r="I11" s="30" t="str" cm="1">
        <f t="array" aca="1" ref="I11" ca="1">INDIRECT($B11&amp;"!"&amp;$B$2&amp;I$2)</f>
        <v>Minor Positive</v>
      </c>
      <c r="J11" s="30" t="str" cm="1">
        <f t="array" aca="1" ref="J11" ca="1">INDIRECT($B11&amp;"!"&amp;$B$2&amp;J$2)</f>
        <v>Neutral</v>
      </c>
      <c r="K11" s="30" t="str" cm="1">
        <f t="array" aca="1" ref="K11" ca="1">INDIRECT($B11&amp;"!"&amp;$B$2&amp;K$2)</f>
        <v>Neutral</v>
      </c>
      <c r="L11" s="30" t="str" cm="1">
        <f t="array" aca="1" ref="L11" ca="1">INDIRECT($B11&amp;"!"&amp;$B$2&amp;L$2)</f>
        <v>Neutral</v>
      </c>
      <c r="M11" s="30" t="str" cm="1">
        <f t="array" aca="1" ref="M11" ca="1">INDIRECT($B11&amp;"!"&amp;$B$2&amp;M$2)</f>
        <v>Minor Positive</v>
      </c>
      <c r="N11" s="30" t="str" cm="1">
        <f t="array" aca="1" ref="N11" ca="1">INDIRECT($B11&amp;"!"&amp;$B$2&amp;N$2)</f>
        <v>Significant Positive</v>
      </c>
      <c r="O11" s="30" t="str" cm="1">
        <f t="array" aca="1" ref="O11" ca="1">INDIRECT($B11&amp;"!"&amp;$B$2&amp;O$2)</f>
        <v>Neutral</v>
      </c>
      <c r="P11" s="30" t="str" cm="1">
        <f t="array" aca="1" ref="P11" ca="1">INDIRECT($B11&amp;"!"&amp;$B$2&amp;P$2)</f>
        <v>Neutral</v>
      </c>
      <c r="Q11" s="8"/>
      <c r="S11" s="75" t="s">
        <v>129</v>
      </c>
      <c r="T11" s="33" t="str">
        <f t="shared" ca="1" si="2"/>
        <v>+</v>
      </c>
      <c r="U11" s="33">
        <f t="shared" ca="1" si="3"/>
        <v>0</v>
      </c>
      <c r="V11" s="33">
        <f t="shared" ca="1" si="4"/>
        <v>0</v>
      </c>
      <c r="W11" s="33" t="str">
        <f t="shared" ca="1" si="5"/>
        <v>+</v>
      </c>
      <c r="X11" s="33" t="str">
        <f t="shared" ca="1" si="6"/>
        <v>+</v>
      </c>
      <c r="Y11" s="33">
        <f t="shared" ca="1" si="7"/>
        <v>0</v>
      </c>
      <c r="Z11" s="33" t="str">
        <f t="shared" ca="1" si="8"/>
        <v>+</v>
      </c>
      <c r="AA11" s="33">
        <f t="shared" ca="1" si="9"/>
        <v>0</v>
      </c>
      <c r="AB11" s="33">
        <f t="shared" ca="1" si="10"/>
        <v>0</v>
      </c>
      <c r="AC11" s="33">
        <f t="shared" ca="1" si="11"/>
        <v>0</v>
      </c>
      <c r="AD11" s="33" t="str">
        <f t="shared" ca="1" si="12"/>
        <v>+</v>
      </c>
      <c r="AE11" s="33" t="str">
        <f t="shared" ca="1" si="13"/>
        <v>+ +</v>
      </c>
      <c r="AF11" s="33">
        <f t="shared" ca="1" si="14"/>
        <v>0</v>
      </c>
      <c r="AG11" s="33">
        <f t="shared" ca="1" si="15"/>
        <v>0</v>
      </c>
    </row>
    <row r="12" spans="1:36" x14ac:dyDescent="0.35">
      <c r="A12" s="97"/>
      <c r="B12" s="98" t="s">
        <v>852</v>
      </c>
      <c r="C12" s="30" t="str" cm="1">
        <f t="array" aca="1" ref="C12" ca="1">INDIRECT($B12&amp;"!"&amp;$B$2&amp;C$2)</f>
        <v>Neutral</v>
      </c>
      <c r="D12" s="30" t="str" cm="1">
        <f t="array" aca="1" ref="D12" ca="1">INDIRECT($B12&amp;"!"&amp;$B$2&amp;D$2)</f>
        <v>Neutral</v>
      </c>
      <c r="E12" s="30" t="str" cm="1">
        <f t="array" aca="1" ref="E12" ca="1">INDIRECT($B12&amp;"!"&amp;$B$2&amp;E$2)</f>
        <v>Neutral</v>
      </c>
      <c r="F12" s="30" t="str" cm="1">
        <f t="array" aca="1" ref="F12" ca="1">INDIRECT($B12&amp;"!"&amp;$B$2&amp;F$2)</f>
        <v>Minor Positive</v>
      </c>
      <c r="G12" s="30" t="str" cm="1">
        <f t="array" aca="1" ref="G12" ca="1">INDIRECT($B12&amp;"!"&amp;$B$2&amp;G$2)</f>
        <v>Minor Positive</v>
      </c>
      <c r="H12" s="30" t="str" cm="1">
        <f t="array" aca="1" ref="H12" ca="1">INDIRECT($B12&amp;"!"&amp;$B$2&amp;H$2)</f>
        <v>Neutral</v>
      </c>
      <c r="I12" s="30" t="str" cm="1">
        <f t="array" aca="1" ref="I12" ca="1">INDIRECT($B12&amp;"!"&amp;$B$2&amp;I$2)</f>
        <v>Neutral</v>
      </c>
      <c r="J12" s="30" t="str" cm="1">
        <f t="array" aca="1" ref="J12" ca="1">INDIRECT($B12&amp;"!"&amp;$B$2&amp;J$2)</f>
        <v>Neutral</v>
      </c>
      <c r="K12" s="30" t="str" cm="1">
        <f t="array" aca="1" ref="K12" ca="1">INDIRECT($B12&amp;"!"&amp;$B$2&amp;K$2)</f>
        <v>Minor Positive</v>
      </c>
      <c r="L12" s="30" t="str" cm="1">
        <f t="array" aca="1" ref="L12" ca="1">INDIRECT($B12&amp;"!"&amp;$B$2&amp;L$2)</f>
        <v>Minor Positive</v>
      </c>
      <c r="M12" s="30" t="str" cm="1">
        <f t="array" aca="1" ref="M12" ca="1">INDIRECT($B12&amp;"!"&amp;$B$2&amp;M$2)</f>
        <v>Minor Positive</v>
      </c>
      <c r="N12" s="30" t="str" cm="1">
        <f t="array" aca="1" ref="N12" ca="1">INDIRECT($B12&amp;"!"&amp;$B$2&amp;N$2)</f>
        <v>Neutral</v>
      </c>
      <c r="O12" s="30" t="str" cm="1">
        <f t="array" aca="1" ref="O12" ca="1">INDIRECT($B12&amp;"!"&amp;$B$2&amp;O$2)</f>
        <v>Minor Positive</v>
      </c>
      <c r="P12" s="30" t="str" cm="1">
        <f t="array" aca="1" ref="P12" ca="1">INDIRECT($B12&amp;"!"&amp;$B$2&amp;P$2)</f>
        <v>Neutral</v>
      </c>
      <c r="Q12" s="8"/>
      <c r="S12" s="75" t="s">
        <v>852</v>
      </c>
      <c r="T12" s="33">
        <f t="shared" ref="T12:AG12" ca="1" si="18">INDEX($AJ$3:$AJ$8,MATCH(C12,$AI$3:$AI$8,0))</f>
        <v>0</v>
      </c>
      <c r="U12" s="33">
        <f t="shared" ca="1" si="18"/>
        <v>0</v>
      </c>
      <c r="V12" s="33">
        <f t="shared" ca="1" si="18"/>
        <v>0</v>
      </c>
      <c r="W12" s="33" t="str">
        <f t="shared" ca="1" si="18"/>
        <v>+</v>
      </c>
      <c r="X12" s="33" t="str">
        <f t="shared" ca="1" si="18"/>
        <v>+</v>
      </c>
      <c r="Y12" s="33">
        <f t="shared" ca="1" si="18"/>
        <v>0</v>
      </c>
      <c r="Z12" s="33">
        <f t="shared" ca="1" si="18"/>
        <v>0</v>
      </c>
      <c r="AA12" s="33">
        <f t="shared" ca="1" si="18"/>
        <v>0</v>
      </c>
      <c r="AB12" s="33" t="str">
        <f t="shared" ca="1" si="18"/>
        <v>+</v>
      </c>
      <c r="AC12" s="33" t="str">
        <f t="shared" ca="1" si="18"/>
        <v>+</v>
      </c>
      <c r="AD12" s="33" t="str">
        <f t="shared" ca="1" si="18"/>
        <v>+</v>
      </c>
      <c r="AE12" s="33">
        <f t="shared" ca="1" si="18"/>
        <v>0</v>
      </c>
      <c r="AF12" s="33" t="str">
        <f t="shared" ca="1" si="18"/>
        <v>+</v>
      </c>
      <c r="AG12" s="33">
        <f t="shared" ca="1" si="18"/>
        <v>0</v>
      </c>
    </row>
    <row r="13" spans="1:36" x14ac:dyDescent="0.35">
      <c r="A13" s="97"/>
      <c r="B13" s="98" t="s">
        <v>130</v>
      </c>
      <c r="C13" s="30" t="str" cm="1">
        <f t="array" aca="1" ref="C13" ca="1">INDIRECT($B13&amp;"!"&amp;$B$2&amp;C$2)</f>
        <v>Neutral</v>
      </c>
      <c r="D13" s="30" t="str" cm="1">
        <f t="array" aca="1" ref="D13" ca="1">INDIRECT($B13&amp;"!"&amp;$B$2&amp;D$2)</f>
        <v>Neutral</v>
      </c>
      <c r="E13" s="30" t="str" cm="1">
        <f t="array" aca="1" ref="E13" ca="1">INDIRECT($B13&amp;"!"&amp;$B$2&amp;E$2)</f>
        <v>Minor Positive</v>
      </c>
      <c r="F13" s="30" t="str" cm="1">
        <f t="array" aca="1" ref="F13" ca="1">INDIRECT($B13&amp;"!"&amp;$B$2&amp;F$2)</f>
        <v>Neutral</v>
      </c>
      <c r="G13" s="30" t="str" cm="1">
        <f t="array" aca="1" ref="G13" ca="1">INDIRECT($B13&amp;"!"&amp;$B$2&amp;G$2)</f>
        <v>Neutral</v>
      </c>
      <c r="H13" s="30" t="str" cm="1">
        <f t="array" aca="1" ref="H13" ca="1">INDIRECT($B13&amp;"!"&amp;$B$2&amp;H$2)</f>
        <v>Neutral</v>
      </c>
      <c r="I13" s="30" t="str" cm="1">
        <f t="array" aca="1" ref="I13" ca="1">INDIRECT($B13&amp;"!"&amp;$B$2&amp;I$2)</f>
        <v>Neutral</v>
      </c>
      <c r="J13" s="30" t="str" cm="1">
        <f t="array" aca="1" ref="J13" ca="1">INDIRECT($B13&amp;"!"&amp;$B$2&amp;J$2)</f>
        <v>Neutral</v>
      </c>
      <c r="K13" s="30" t="str" cm="1">
        <f t="array" aca="1" ref="K13" ca="1">INDIRECT($B13&amp;"!"&amp;$B$2&amp;K$2)</f>
        <v>Neutral</v>
      </c>
      <c r="L13" s="30" t="str" cm="1">
        <f t="array" aca="1" ref="L13" ca="1">INDIRECT($B13&amp;"!"&amp;$B$2&amp;L$2)</f>
        <v>Neutral</v>
      </c>
      <c r="M13" s="30" t="str" cm="1">
        <f t="array" aca="1" ref="M13" ca="1">INDIRECT($B13&amp;"!"&amp;$B$2&amp;M$2)</f>
        <v>Minor Positive</v>
      </c>
      <c r="N13" s="30" t="str" cm="1">
        <f t="array" aca="1" ref="N13" ca="1">INDIRECT($B13&amp;"!"&amp;$B$2&amp;N$2)</f>
        <v>Significant Positive</v>
      </c>
      <c r="O13" s="30" t="str" cm="1">
        <f t="array" aca="1" ref="O13" ca="1">INDIRECT($B13&amp;"!"&amp;$B$2&amp;O$2)</f>
        <v>Neutral</v>
      </c>
      <c r="P13" s="30" t="str" cm="1">
        <f t="array" aca="1" ref="P13" ca="1">INDIRECT($B13&amp;"!"&amp;$B$2&amp;P$2)</f>
        <v>Neutral</v>
      </c>
      <c r="Q13" s="8"/>
      <c r="S13" s="75" t="s">
        <v>130</v>
      </c>
      <c r="T13" s="33">
        <f ca="1">INDEX($AJ$3:$AJ$8,MATCH(C13,$AI$3:$AI$8,0))</f>
        <v>0</v>
      </c>
      <c r="U13" s="33">
        <f t="shared" ca="1" si="3"/>
        <v>0</v>
      </c>
      <c r="V13" s="33" t="str">
        <f t="shared" ca="1" si="4"/>
        <v>+</v>
      </c>
      <c r="W13" s="33">
        <f t="shared" ca="1" si="5"/>
        <v>0</v>
      </c>
      <c r="X13" s="33">
        <f t="shared" ca="1" si="6"/>
        <v>0</v>
      </c>
      <c r="Y13" s="33">
        <f t="shared" ca="1" si="7"/>
        <v>0</v>
      </c>
      <c r="Z13" s="33">
        <f t="shared" ca="1" si="8"/>
        <v>0</v>
      </c>
      <c r="AA13" s="33">
        <f t="shared" ca="1" si="9"/>
        <v>0</v>
      </c>
      <c r="AB13" s="33">
        <f t="shared" ca="1" si="10"/>
        <v>0</v>
      </c>
      <c r="AC13" s="33">
        <f t="shared" ca="1" si="11"/>
        <v>0</v>
      </c>
      <c r="AD13" s="33" t="str">
        <f t="shared" ca="1" si="12"/>
        <v>+</v>
      </c>
      <c r="AE13" s="33" t="str">
        <f t="shared" ca="1" si="13"/>
        <v>+ +</v>
      </c>
      <c r="AF13" s="33">
        <f t="shared" ca="1" si="14"/>
        <v>0</v>
      </c>
      <c r="AG13" s="33">
        <f t="shared" ca="1" si="15"/>
        <v>0</v>
      </c>
    </row>
    <row r="14" spans="1:36" x14ac:dyDescent="0.35">
      <c r="A14" s="97"/>
      <c r="B14" s="98" t="s">
        <v>131</v>
      </c>
      <c r="C14" s="30" t="str" cm="1">
        <f t="array" aca="1" ref="C14" ca="1">INDIRECT($B14&amp;"!"&amp;$B$2&amp;C$2)</f>
        <v>Neutral</v>
      </c>
      <c r="D14" s="30" t="str" cm="1">
        <f t="array" aca="1" ref="D14" ca="1">INDIRECT($B14&amp;"!"&amp;$B$2&amp;D$2)</f>
        <v>Neutral</v>
      </c>
      <c r="E14" s="30" t="str" cm="1">
        <f t="array" aca="1" ref="E14" ca="1">INDIRECT($B14&amp;"!"&amp;$B$2&amp;E$2)</f>
        <v>Neutral</v>
      </c>
      <c r="F14" s="30" t="str" cm="1">
        <f t="array" aca="1" ref="F14" ca="1">INDIRECT($B14&amp;"!"&amp;$B$2&amp;F$2)</f>
        <v>Minor Positive</v>
      </c>
      <c r="G14" s="30" t="str" cm="1">
        <f t="array" aca="1" ref="G14" ca="1">INDIRECT($B14&amp;"!"&amp;$B$2&amp;G$2)</f>
        <v>Neutral</v>
      </c>
      <c r="H14" s="30" t="str" cm="1">
        <f t="array" aca="1" ref="H14" ca="1">INDIRECT($B14&amp;"!"&amp;$B$2&amp;H$2)</f>
        <v>Neutral</v>
      </c>
      <c r="I14" s="30" t="str" cm="1">
        <f t="array" aca="1" ref="I14" ca="1">INDIRECT($B14&amp;"!"&amp;$B$2&amp;I$2)</f>
        <v>Minor Positive</v>
      </c>
      <c r="J14" s="30" t="str" cm="1">
        <f t="array" aca="1" ref="J14" ca="1">INDIRECT($B14&amp;"!"&amp;$B$2&amp;J$2)</f>
        <v>Neutral</v>
      </c>
      <c r="K14" s="30" t="str" cm="1">
        <f t="array" aca="1" ref="K14" ca="1">INDIRECT($B14&amp;"!"&amp;$B$2&amp;K$2)</f>
        <v>Neutral</v>
      </c>
      <c r="L14" s="30" t="str" cm="1">
        <f t="array" aca="1" ref="L14" ca="1">INDIRECT($B14&amp;"!"&amp;$B$2&amp;L$2)</f>
        <v>Minor Positive</v>
      </c>
      <c r="M14" s="30" t="str" cm="1">
        <f t="array" aca="1" ref="M14" ca="1">INDIRECT($B14&amp;"!"&amp;$B$2&amp;M$2)</f>
        <v>Neutral</v>
      </c>
      <c r="N14" s="30" t="str" cm="1">
        <f t="array" aca="1" ref="N14" ca="1">INDIRECT($B14&amp;"!"&amp;$B$2&amp;N$2)</f>
        <v>Minor Positive</v>
      </c>
      <c r="O14" s="30" t="str" cm="1">
        <f t="array" aca="1" ref="O14" ca="1">INDIRECT($B14&amp;"!"&amp;$B$2&amp;O$2)</f>
        <v>Neutral</v>
      </c>
      <c r="P14" s="30" t="str" cm="1">
        <f t="array" aca="1" ref="P14" ca="1">INDIRECT($B14&amp;"!"&amp;$B$2&amp;P$2)</f>
        <v>Neutral</v>
      </c>
      <c r="Q14" s="8"/>
      <c r="S14" s="75" t="s">
        <v>131</v>
      </c>
      <c r="T14" s="33">
        <f t="shared" ca="1" si="2"/>
        <v>0</v>
      </c>
      <c r="U14" s="33">
        <f t="shared" ca="1" si="3"/>
        <v>0</v>
      </c>
      <c r="V14" s="33">
        <f t="shared" ca="1" si="4"/>
        <v>0</v>
      </c>
      <c r="W14" s="33" t="str">
        <f t="shared" ca="1" si="5"/>
        <v>+</v>
      </c>
      <c r="X14" s="33">
        <f t="shared" ca="1" si="6"/>
        <v>0</v>
      </c>
      <c r="Y14" s="33">
        <f t="shared" ca="1" si="7"/>
        <v>0</v>
      </c>
      <c r="Z14" s="33" t="str">
        <f t="shared" ca="1" si="8"/>
        <v>+</v>
      </c>
      <c r="AA14" s="33">
        <f t="shared" ca="1" si="9"/>
        <v>0</v>
      </c>
      <c r="AB14" s="33">
        <f t="shared" ca="1" si="10"/>
        <v>0</v>
      </c>
      <c r="AC14" s="33" t="str">
        <f t="shared" ca="1" si="11"/>
        <v>+</v>
      </c>
      <c r="AD14" s="33">
        <f t="shared" ca="1" si="12"/>
        <v>0</v>
      </c>
      <c r="AE14" s="33" t="str">
        <f t="shared" ca="1" si="13"/>
        <v>+</v>
      </c>
      <c r="AF14" s="33">
        <f t="shared" ca="1" si="14"/>
        <v>0</v>
      </c>
      <c r="AG14" s="33">
        <f t="shared" ca="1" si="15"/>
        <v>0</v>
      </c>
    </row>
    <row r="15" spans="1:36" x14ac:dyDescent="0.35">
      <c r="A15" s="97"/>
      <c r="B15" s="98" t="s">
        <v>132</v>
      </c>
      <c r="C15" s="30" t="str" cm="1">
        <f t="array" aca="1" ref="C15" ca="1">INDIRECT($B15&amp;"!"&amp;$B$2&amp;C$2)</f>
        <v>Minor Positive</v>
      </c>
      <c r="D15" s="30" t="str" cm="1">
        <f t="array" aca="1" ref="D15" ca="1">INDIRECT($B15&amp;"!"&amp;$B$2&amp;D$2)</f>
        <v>Neutral</v>
      </c>
      <c r="E15" s="30" t="str" cm="1">
        <f t="array" aca="1" ref="E15" ca="1">INDIRECT($B15&amp;"!"&amp;$B$2&amp;E$2)</f>
        <v>Minor Positive</v>
      </c>
      <c r="F15" s="30" t="str" cm="1">
        <f t="array" aca="1" ref="F15" ca="1">INDIRECT($B15&amp;"!"&amp;$B$2&amp;F$2)</f>
        <v>Minor Positive</v>
      </c>
      <c r="G15" s="30" t="str" cm="1">
        <f t="array" aca="1" ref="G15" ca="1">INDIRECT($B15&amp;"!"&amp;$B$2&amp;G$2)</f>
        <v>Neutral</v>
      </c>
      <c r="H15" s="30" t="str" cm="1">
        <f t="array" aca="1" ref="H15" ca="1">INDIRECT($B15&amp;"!"&amp;$B$2&amp;H$2)</f>
        <v>Neutral</v>
      </c>
      <c r="I15" s="30" t="str" cm="1">
        <f t="array" aca="1" ref="I15" ca="1">INDIRECT($B15&amp;"!"&amp;$B$2&amp;I$2)</f>
        <v>Neutral</v>
      </c>
      <c r="J15" s="30" t="str" cm="1">
        <f t="array" aca="1" ref="J15" ca="1">INDIRECT($B15&amp;"!"&amp;$B$2&amp;J$2)</f>
        <v>Neutral</v>
      </c>
      <c r="K15" s="30" t="str" cm="1">
        <f t="array" aca="1" ref="K15" ca="1">INDIRECT($B15&amp;"!"&amp;$B$2&amp;K$2)</f>
        <v>Neutral</v>
      </c>
      <c r="L15" s="30" t="str" cm="1">
        <f t="array" aca="1" ref="L15" ca="1">INDIRECT($B15&amp;"!"&amp;$B$2&amp;L$2)</f>
        <v>Neutral</v>
      </c>
      <c r="M15" s="30" t="str" cm="1">
        <f t="array" aca="1" ref="M15" ca="1">INDIRECT($B15&amp;"!"&amp;$B$2&amp;M$2)</f>
        <v>Neutral</v>
      </c>
      <c r="N15" s="30" t="str" cm="1">
        <f t="array" aca="1" ref="N15" ca="1">INDIRECT($B15&amp;"!"&amp;$B$2&amp;N$2)</f>
        <v>Minor Positive</v>
      </c>
      <c r="O15" s="30" t="str" cm="1">
        <f t="array" aca="1" ref="O15" ca="1">INDIRECT($B15&amp;"!"&amp;$B$2&amp;O$2)</f>
        <v>Neutral</v>
      </c>
      <c r="P15" s="30" t="str" cm="1">
        <f t="array" aca="1" ref="P15" ca="1">INDIRECT($B15&amp;"!"&amp;$B$2&amp;P$2)</f>
        <v>Neutral</v>
      </c>
      <c r="Q15" s="8"/>
      <c r="S15" s="75" t="s">
        <v>132</v>
      </c>
      <c r="T15" s="33" t="str">
        <f t="shared" ca="1" si="2"/>
        <v>+</v>
      </c>
      <c r="U15" s="33">
        <f t="shared" ca="1" si="3"/>
        <v>0</v>
      </c>
      <c r="V15" s="33" t="str">
        <f t="shared" ca="1" si="4"/>
        <v>+</v>
      </c>
      <c r="W15" s="33" t="str">
        <f t="shared" ca="1" si="5"/>
        <v>+</v>
      </c>
      <c r="X15" s="33">
        <f t="shared" ca="1" si="6"/>
        <v>0</v>
      </c>
      <c r="Y15" s="33">
        <f t="shared" ca="1" si="7"/>
        <v>0</v>
      </c>
      <c r="Z15" s="33">
        <f t="shared" ca="1" si="8"/>
        <v>0</v>
      </c>
      <c r="AA15" s="33">
        <f t="shared" ca="1" si="9"/>
        <v>0</v>
      </c>
      <c r="AB15" s="33">
        <f t="shared" ca="1" si="10"/>
        <v>0</v>
      </c>
      <c r="AC15" s="33">
        <f t="shared" ca="1" si="11"/>
        <v>0</v>
      </c>
      <c r="AD15" s="33">
        <f t="shared" ca="1" si="12"/>
        <v>0</v>
      </c>
      <c r="AE15" s="33" t="str">
        <f t="shared" ca="1" si="13"/>
        <v>+</v>
      </c>
      <c r="AF15" s="33">
        <f t="shared" ca="1" si="14"/>
        <v>0</v>
      </c>
      <c r="AG15" s="33">
        <f t="shared" ca="1" si="15"/>
        <v>0</v>
      </c>
    </row>
    <row r="16" spans="1:36" x14ac:dyDescent="0.35">
      <c r="A16" s="97"/>
      <c r="B16" s="98" t="s">
        <v>133</v>
      </c>
      <c r="C16" s="30" t="str" cm="1">
        <f t="array" aca="1" ref="C16" ca="1">INDIRECT($B16&amp;"!"&amp;$B$2&amp;C$2)</f>
        <v>Neutral</v>
      </c>
      <c r="D16" s="30" t="str" cm="1">
        <f t="array" aca="1" ref="D16" ca="1">INDIRECT($B16&amp;"!"&amp;$B$2&amp;D$2)</f>
        <v>Neutral</v>
      </c>
      <c r="E16" s="30" t="str" cm="1">
        <f t="array" aca="1" ref="E16" ca="1">INDIRECT($B16&amp;"!"&amp;$B$2&amp;E$2)</f>
        <v>Minor Positive</v>
      </c>
      <c r="F16" s="30" t="str" cm="1">
        <f t="array" aca="1" ref="F16" ca="1">INDIRECT($B16&amp;"!"&amp;$B$2&amp;F$2)</f>
        <v>Minor Positive</v>
      </c>
      <c r="G16" s="30" t="str" cm="1">
        <f t="array" aca="1" ref="G16" ca="1">INDIRECT($B16&amp;"!"&amp;$B$2&amp;G$2)</f>
        <v>Neutral</v>
      </c>
      <c r="H16" s="30" t="str" cm="1">
        <f t="array" aca="1" ref="H16" ca="1">INDIRECT($B16&amp;"!"&amp;$B$2&amp;H$2)</f>
        <v>Neutral</v>
      </c>
      <c r="I16" s="30" t="str" cm="1">
        <f t="array" aca="1" ref="I16" ca="1">INDIRECT($B16&amp;"!"&amp;$B$2&amp;I$2)</f>
        <v>Significant Positive</v>
      </c>
      <c r="J16" s="30" t="str" cm="1">
        <f t="array" aca="1" ref="J16" ca="1">INDIRECT($B16&amp;"!"&amp;$B$2&amp;J$2)</f>
        <v>Neutral</v>
      </c>
      <c r="K16" s="30" t="str" cm="1">
        <f t="array" aca="1" ref="K16" ca="1">INDIRECT($B16&amp;"!"&amp;$B$2&amp;K$2)</f>
        <v>Neutral</v>
      </c>
      <c r="L16" s="30" t="str" cm="1">
        <f t="array" aca="1" ref="L16" ca="1">INDIRECT($B16&amp;"!"&amp;$B$2&amp;L$2)</f>
        <v>Neutral</v>
      </c>
      <c r="M16" s="30" t="str" cm="1">
        <f t="array" aca="1" ref="M16" ca="1">INDIRECT($B16&amp;"!"&amp;$B$2&amp;M$2)</f>
        <v>Minor Positive</v>
      </c>
      <c r="N16" s="30" t="str" cm="1">
        <f t="array" aca="1" ref="N16" ca="1">INDIRECT($B16&amp;"!"&amp;$B$2&amp;N$2)</f>
        <v>Minor Positive</v>
      </c>
      <c r="O16" s="30" t="str" cm="1">
        <f t="array" aca="1" ref="O16" ca="1">INDIRECT($B16&amp;"!"&amp;$B$2&amp;O$2)</f>
        <v>Neutral</v>
      </c>
      <c r="P16" s="30" t="str" cm="1">
        <f t="array" aca="1" ref="P16" ca="1">INDIRECT($B16&amp;"!"&amp;$B$2&amp;P$2)</f>
        <v>Neutral</v>
      </c>
      <c r="Q16" s="8"/>
      <c r="S16" s="75" t="s">
        <v>133</v>
      </c>
      <c r="T16" s="33">
        <f t="shared" ca="1" si="2"/>
        <v>0</v>
      </c>
      <c r="U16" s="33">
        <f t="shared" ca="1" si="3"/>
        <v>0</v>
      </c>
      <c r="V16" s="33" t="str">
        <f t="shared" ca="1" si="4"/>
        <v>+</v>
      </c>
      <c r="W16" s="33" t="str">
        <f t="shared" ca="1" si="5"/>
        <v>+</v>
      </c>
      <c r="X16" s="33">
        <f t="shared" ca="1" si="6"/>
        <v>0</v>
      </c>
      <c r="Y16" s="33">
        <f t="shared" ca="1" si="7"/>
        <v>0</v>
      </c>
      <c r="Z16" s="33" t="str">
        <f t="shared" ca="1" si="8"/>
        <v>+ +</v>
      </c>
      <c r="AA16" s="33">
        <f t="shared" ca="1" si="9"/>
        <v>0</v>
      </c>
      <c r="AB16" s="33">
        <f t="shared" ca="1" si="10"/>
        <v>0</v>
      </c>
      <c r="AC16" s="33">
        <f t="shared" ca="1" si="11"/>
        <v>0</v>
      </c>
      <c r="AD16" s="33" t="str">
        <f t="shared" ca="1" si="12"/>
        <v>+</v>
      </c>
      <c r="AE16" s="33" t="str">
        <f t="shared" ca="1" si="13"/>
        <v>+</v>
      </c>
      <c r="AF16" s="33">
        <f t="shared" ca="1" si="14"/>
        <v>0</v>
      </c>
      <c r="AG16" s="33">
        <f t="shared" ca="1" si="15"/>
        <v>0</v>
      </c>
    </row>
    <row r="17" spans="1:33" x14ac:dyDescent="0.35">
      <c r="A17" s="97"/>
      <c r="B17" s="98" t="s">
        <v>134</v>
      </c>
      <c r="C17" s="30" t="str" cm="1">
        <f t="array" aca="1" ref="C17" ca="1">INDIRECT($B17&amp;"!"&amp;$B$2&amp;C$2)</f>
        <v>Neutral</v>
      </c>
      <c r="D17" s="30" t="str" cm="1">
        <f t="array" aca="1" ref="D17" ca="1">INDIRECT($B17&amp;"!"&amp;$B$2&amp;D$2)</f>
        <v>Neutral</v>
      </c>
      <c r="E17" s="30" t="str" cm="1">
        <f t="array" aca="1" ref="E17" ca="1">INDIRECT($B17&amp;"!"&amp;$B$2&amp;E$2)</f>
        <v>Neutral</v>
      </c>
      <c r="F17" s="30" t="str" cm="1">
        <f t="array" aca="1" ref="F17" ca="1">INDIRECT($B17&amp;"!"&amp;$B$2&amp;F$2)</f>
        <v>Minor Positive</v>
      </c>
      <c r="G17" s="30" t="str" cm="1">
        <f t="array" aca="1" ref="G17" ca="1">INDIRECT($B17&amp;"!"&amp;$B$2&amp;G$2)</f>
        <v>Minor Positive</v>
      </c>
      <c r="H17" s="30" t="str" cm="1">
        <f t="array" aca="1" ref="H17" ca="1">INDIRECT($B17&amp;"!"&amp;$B$2&amp;H$2)</f>
        <v>Neutral</v>
      </c>
      <c r="I17" s="30" t="str" cm="1">
        <f t="array" aca="1" ref="I17" ca="1">INDIRECT($B17&amp;"!"&amp;$B$2&amp;I$2)</f>
        <v>Neutral</v>
      </c>
      <c r="J17" s="30" t="str" cm="1">
        <f t="array" aca="1" ref="J17" ca="1">INDIRECT($B17&amp;"!"&amp;$B$2&amp;J$2)</f>
        <v>Neutral</v>
      </c>
      <c r="K17" s="30" t="str" cm="1">
        <f t="array" aca="1" ref="K17" ca="1">INDIRECT($B17&amp;"!"&amp;$B$2&amp;K$2)</f>
        <v>Neutral</v>
      </c>
      <c r="L17" s="30" t="str" cm="1">
        <f t="array" aca="1" ref="L17" ca="1">INDIRECT($B17&amp;"!"&amp;$B$2&amp;L$2)</f>
        <v>Neutral</v>
      </c>
      <c r="M17" s="30" t="str" cm="1">
        <f t="array" aca="1" ref="M17" ca="1">INDIRECT($B17&amp;"!"&amp;$B$2&amp;M$2)</f>
        <v>Neutral</v>
      </c>
      <c r="N17" s="30" t="str" cm="1">
        <f t="array" aca="1" ref="N17" ca="1">INDIRECT($B17&amp;"!"&amp;$B$2&amp;N$2)</f>
        <v>Minor Positive</v>
      </c>
      <c r="O17" s="30" t="str" cm="1">
        <f t="array" aca="1" ref="O17" ca="1">INDIRECT($B17&amp;"!"&amp;$B$2&amp;O$2)</f>
        <v>Neutral</v>
      </c>
      <c r="P17" s="30" t="str" cm="1">
        <f t="array" aca="1" ref="P17" ca="1">INDIRECT($B17&amp;"!"&amp;$B$2&amp;P$2)</f>
        <v>Neutral</v>
      </c>
      <c r="Q17" s="8"/>
      <c r="S17" s="75" t="s">
        <v>134</v>
      </c>
      <c r="T17" s="33">
        <f t="shared" ca="1" si="2"/>
        <v>0</v>
      </c>
      <c r="U17" s="33">
        <f t="shared" ca="1" si="3"/>
        <v>0</v>
      </c>
      <c r="V17" s="33">
        <f t="shared" ca="1" si="4"/>
        <v>0</v>
      </c>
      <c r="W17" s="33" t="str">
        <f t="shared" ca="1" si="5"/>
        <v>+</v>
      </c>
      <c r="X17" s="33" t="str">
        <f t="shared" ca="1" si="6"/>
        <v>+</v>
      </c>
      <c r="Y17" s="33">
        <f t="shared" ca="1" si="7"/>
        <v>0</v>
      </c>
      <c r="Z17" s="33">
        <f t="shared" ca="1" si="8"/>
        <v>0</v>
      </c>
      <c r="AA17" s="33">
        <f t="shared" ca="1" si="9"/>
        <v>0</v>
      </c>
      <c r="AB17" s="33">
        <f t="shared" ca="1" si="10"/>
        <v>0</v>
      </c>
      <c r="AC17" s="33">
        <f t="shared" ca="1" si="11"/>
        <v>0</v>
      </c>
      <c r="AD17" s="33">
        <f t="shared" ca="1" si="12"/>
        <v>0</v>
      </c>
      <c r="AE17" s="33" t="str">
        <f t="shared" ca="1" si="13"/>
        <v>+</v>
      </c>
      <c r="AF17" s="33">
        <f t="shared" ca="1" si="14"/>
        <v>0</v>
      </c>
      <c r="AG17" s="33">
        <f t="shared" ca="1" si="15"/>
        <v>0</v>
      </c>
    </row>
    <row r="18" spans="1:33" x14ac:dyDescent="0.35">
      <c r="A18" s="97"/>
      <c r="B18" s="98" t="s">
        <v>135</v>
      </c>
      <c r="C18" s="30" t="str" cm="1">
        <f t="array" aca="1" ref="C18" ca="1">INDIRECT($B18&amp;"!"&amp;$B$2&amp;C$2)</f>
        <v>Neutral</v>
      </c>
      <c r="D18" s="30" t="str" cm="1">
        <f t="array" aca="1" ref="D18" ca="1">INDIRECT($B18&amp;"!"&amp;$B$2&amp;D$2)</f>
        <v>Minor Positive</v>
      </c>
      <c r="E18" s="30" t="str" cm="1">
        <f t="array" aca="1" ref="E18" ca="1">INDIRECT($B18&amp;"!"&amp;$B$2&amp;E$2)</f>
        <v>Minor Positive</v>
      </c>
      <c r="F18" s="30" t="str" cm="1">
        <f t="array" aca="1" ref="F18" ca="1">INDIRECT($B18&amp;"!"&amp;$B$2&amp;F$2)</f>
        <v>Minor Positive</v>
      </c>
      <c r="G18" s="30" t="str" cm="1">
        <f t="array" aca="1" ref="G18" ca="1">INDIRECT($B18&amp;"!"&amp;$B$2&amp;G$2)</f>
        <v>Minor Positive</v>
      </c>
      <c r="H18" s="30" t="str" cm="1">
        <f t="array" aca="1" ref="H18" ca="1">INDIRECT($B18&amp;"!"&amp;$B$2&amp;H$2)</f>
        <v>Minor Positive</v>
      </c>
      <c r="I18" s="30" t="str" cm="1">
        <f t="array" aca="1" ref="I18" ca="1">INDIRECT($B18&amp;"!"&amp;$B$2&amp;I$2)</f>
        <v>Neutral</v>
      </c>
      <c r="J18" s="30" t="str" cm="1">
        <f t="array" aca="1" ref="J18" ca="1">INDIRECT($B18&amp;"!"&amp;$B$2&amp;J$2)</f>
        <v>Neutral</v>
      </c>
      <c r="K18" s="30" t="str" cm="1">
        <f t="array" aca="1" ref="K18" ca="1">INDIRECT($B18&amp;"!"&amp;$B$2&amp;K$2)</f>
        <v>Neutral</v>
      </c>
      <c r="L18" s="30" t="str" cm="1">
        <f t="array" aca="1" ref="L18" ca="1">INDIRECT($B18&amp;"!"&amp;$B$2&amp;L$2)</f>
        <v>Minor Positive</v>
      </c>
      <c r="M18" s="30" t="str" cm="1">
        <f t="array" aca="1" ref="M18" ca="1">INDIRECT($B18&amp;"!"&amp;$B$2&amp;M$2)</f>
        <v>Neutral</v>
      </c>
      <c r="N18" s="30" t="str" cm="1">
        <f t="array" aca="1" ref="N18" ca="1">INDIRECT($B18&amp;"!"&amp;$B$2&amp;N$2)</f>
        <v>Minor Positive</v>
      </c>
      <c r="O18" s="30" t="str" cm="1">
        <f t="array" aca="1" ref="O18" ca="1">INDIRECT($B18&amp;"!"&amp;$B$2&amp;O$2)</f>
        <v>Neutral</v>
      </c>
      <c r="P18" s="30" t="str" cm="1">
        <f t="array" aca="1" ref="P18" ca="1">INDIRECT($B18&amp;"!"&amp;$B$2&amp;P$2)</f>
        <v>Neutral</v>
      </c>
      <c r="Q18" s="8"/>
      <c r="S18" s="75" t="s">
        <v>135</v>
      </c>
      <c r="T18" s="33">
        <f t="shared" ca="1" si="2"/>
        <v>0</v>
      </c>
      <c r="U18" s="33" t="str">
        <f t="shared" ca="1" si="3"/>
        <v>+</v>
      </c>
      <c r="V18" s="33" t="str">
        <f t="shared" ca="1" si="4"/>
        <v>+</v>
      </c>
      <c r="W18" s="33" t="str">
        <f t="shared" ca="1" si="5"/>
        <v>+</v>
      </c>
      <c r="X18" s="33" t="str">
        <f t="shared" ca="1" si="6"/>
        <v>+</v>
      </c>
      <c r="Y18" s="33" t="str">
        <f t="shared" ca="1" si="7"/>
        <v>+</v>
      </c>
      <c r="Z18" s="33">
        <f t="shared" ca="1" si="8"/>
        <v>0</v>
      </c>
      <c r="AA18" s="33">
        <f t="shared" ca="1" si="9"/>
        <v>0</v>
      </c>
      <c r="AB18" s="33">
        <f t="shared" ca="1" si="10"/>
        <v>0</v>
      </c>
      <c r="AC18" s="33" t="str">
        <f t="shared" ca="1" si="11"/>
        <v>+</v>
      </c>
      <c r="AD18" s="33">
        <f t="shared" ca="1" si="12"/>
        <v>0</v>
      </c>
      <c r="AE18" s="33" t="str">
        <f t="shared" ca="1" si="13"/>
        <v>+</v>
      </c>
      <c r="AF18" s="33">
        <f t="shared" ca="1" si="14"/>
        <v>0</v>
      </c>
      <c r="AG18" s="33">
        <f t="shared" ca="1" si="15"/>
        <v>0</v>
      </c>
    </row>
    <row r="19" spans="1:33" x14ac:dyDescent="0.35">
      <c r="A19" s="97"/>
      <c r="B19" s="98" t="s">
        <v>868</v>
      </c>
      <c r="C19" s="30" t="str" cm="1">
        <f t="array" aca="1" ref="C19" ca="1">INDIRECT($B19&amp;"!"&amp;$B$2&amp;C$2)</f>
        <v>Neutral</v>
      </c>
      <c r="D19" s="30" t="str" cm="1">
        <f t="array" aca="1" ref="D19" ca="1">INDIRECT($B19&amp;"!"&amp;$B$2&amp;D$2)</f>
        <v>Neutral</v>
      </c>
      <c r="E19" s="30" t="str" cm="1">
        <f t="array" aca="1" ref="E19" ca="1">INDIRECT($B19&amp;"!"&amp;$B$2&amp;E$2)</f>
        <v>Minor Positive</v>
      </c>
      <c r="F19" s="30" t="str" cm="1">
        <f t="array" aca="1" ref="F19" ca="1">INDIRECT($B19&amp;"!"&amp;$B$2&amp;F$2)</f>
        <v>Neutral</v>
      </c>
      <c r="G19" s="30" t="str" cm="1">
        <f t="array" aca="1" ref="G19" ca="1">INDIRECT($B19&amp;"!"&amp;$B$2&amp;G$2)</f>
        <v>Significant Positive</v>
      </c>
      <c r="H19" s="30" t="str" cm="1">
        <f t="array" aca="1" ref="H19" ca="1">INDIRECT($B19&amp;"!"&amp;$B$2&amp;H$2)</f>
        <v>Minor Positive</v>
      </c>
      <c r="I19" s="30" t="str" cm="1">
        <f t="array" aca="1" ref="I19" ca="1">INDIRECT($B19&amp;"!"&amp;$B$2&amp;I$2)</f>
        <v>Neutral</v>
      </c>
      <c r="J19" s="30" t="str" cm="1">
        <f t="array" aca="1" ref="J19" ca="1">INDIRECT($B19&amp;"!"&amp;$B$2&amp;J$2)</f>
        <v>Neutral</v>
      </c>
      <c r="K19" s="30" t="str" cm="1">
        <f t="array" aca="1" ref="K19" ca="1">INDIRECT($B19&amp;"!"&amp;$B$2&amp;K$2)</f>
        <v>Neutral</v>
      </c>
      <c r="L19" s="30" t="str" cm="1">
        <f t="array" aca="1" ref="L19" ca="1">INDIRECT($B19&amp;"!"&amp;$B$2&amp;L$2)</f>
        <v>Neutral</v>
      </c>
      <c r="M19" s="30" t="str" cm="1">
        <f t="array" aca="1" ref="M19" ca="1">INDIRECT($B19&amp;"!"&amp;$B$2&amp;M$2)</f>
        <v>Neutral</v>
      </c>
      <c r="N19" s="30" t="str" cm="1">
        <f t="array" aca="1" ref="N19" ca="1">INDIRECT($B19&amp;"!"&amp;$B$2&amp;N$2)</f>
        <v>Minor Positive</v>
      </c>
      <c r="O19" s="30" t="str" cm="1">
        <f t="array" aca="1" ref="O19" ca="1">INDIRECT($B19&amp;"!"&amp;$B$2&amp;O$2)</f>
        <v>Neutral</v>
      </c>
      <c r="P19" s="30" t="str" cm="1">
        <f t="array" aca="1" ref="P19" ca="1">INDIRECT($B19&amp;"!"&amp;$B$2&amp;P$2)</f>
        <v>Neutral</v>
      </c>
      <c r="Q19" s="8"/>
      <c r="S19" s="75" t="s">
        <v>868</v>
      </c>
      <c r="T19" s="33">
        <f t="shared" ca="1" si="2"/>
        <v>0</v>
      </c>
      <c r="U19" s="33">
        <f t="shared" ca="1" si="3"/>
        <v>0</v>
      </c>
      <c r="V19" s="33" t="str">
        <f t="shared" ca="1" si="4"/>
        <v>+</v>
      </c>
      <c r="W19" s="33">
        <f t="shared" ca="1" si="5"/>
        <v>0</v>
      </c>
      <c r="X19" s="33" t="str">
        <f t="shared" ca="1" si="6"/>
        <v>+ +</v>
      </c>
      <c r="Y19" s="33" t="str">
        <f t="shared" ca="1" si="7"/>
        <v>+</v>
      </c>
      <c r="Z19" s="33">
        <f t="shared" ca="1" si="8"/>
        <v>0</v>
      </c>
      <c r="AA19" s="33">
        <f t="shared" ca="1" si="9"/>
        <v>0</v>
      </c>
      <c r="AB19" s="33">
        <f t="shared" ca="1" si="10"/>
        <v>0</v>
      </c>
      <c r="AC19" s="33">
        <f t="shared" ca="1" si="11"/>
        <v>0</v>
      </c>
      <c r="AD19" s="33">
        <f t="shared" ca="1" si="12"/>
        <v>0</v>
      </c>
      <c r="AE19" s="33" t="str">
        <f t="shared" ca="1" si="13"/>
        <v>+</v>
      </c>
      <c r="AF19" s="33">
        <f t="shared" ca="1" si="14"/>
        <v>0</v>
      </c>
      <c r="AG19" s="33">
        <f t="shared" ca="1" si="15"/>
        <v>0</v>
      </c>
    </row>
    <row r="20" spans="1:33" x14ac:dyDescent="0.35">
      <c r="A20" s="97"/>
      <c r="B20" s="98" t="s">
        <v>136</v>
      </c>
      <c r="C20" s="30" t="str" cm="1">
        <f t="array" aca="1" ref="C20" ca="1">INDIRECT($B20&amp;"!"&amp;$B$2&amp;C$2)</f>
        <v>Minor Positive</v>
      </c>
      <c r="D20" s="30" t="str" cm="1">
        <f t="array" aca="1" ref="D20" ca="1">INDIRECT($B20&amp;"!"&amp;$B$2&amp;D$2)</f>
        <v>Neutral</v>
      </c>
      <c r="E20" s="30" t="str" cm="1">
        <f t="array" aca="1" ref="E20" ca="1">INDIRECT($B20&amp;"!"&amp;$B$2&amp;E$2)</f>
        <v>Neutral</v>
      </c>
      <c r="F20" s="30" t="str" cm="1">
        <f t="array" aca="1" ref="F20" ca="1">INDIRECT($B20&amp;"!"&amp;$B$2&amp;F$2)</f>
        <v>Neutral</v>
      </c>
      <c r="G20" s="30" t="str" cm="1">
        <f t="array" aca="1" ref="G20" ca="1">INDIRECT($B20&amp;"!"&amp;$B$2&amp;G$2)</f>
        <v>Neutral</v>
      </c>
      <c r="H20" s="30" t="str" cm="1">
        <f t="array" aca="1" ref="H20" ca="1">INDIRECT($B20&amp;"!"&amp;$B$2&amp;H$2)</f>
        <v>Neutral</v>
      </c>
      <c r="I20" s="30" t="str" cm="1">
        <f t="array" aca="1" ref="I20" ca="1">INDIRECT($B20&amp;"!"&amp;$B$2&amp;I$2)</f>
        <v>Neutral</v>
      </c>
      <c r="J20" s="30" t="str" cm="1">
        <f t="array" aca="1" ref="J20" ca="1">INDIRECT($B20&amp;"!"&amp;$B$2&amp;J$2)</f>
        <v>Neutral</v>
      </c>
      <c r="K20" s="30" t="str" cm="1">
        <f t="array" aca="1" ref="K20" ca="1">INDIRECT($B20&amp;"!"&amp;$B$2&amp;K$2)</f>
        <v>Minor Positive</v>
      </c>
      <c r="L20" s="30" t="str" cm="1">
        <f t="array" aca="1" ref="L20" ca="1">INDIRECT($B20&amp;"!"&amp;$B$2&amp;L$2)</f>
        <v>Minor Positive</v>
      </c>
      <c r="M20" s="30" t="str" cm="1">
        <f t="array" aca="1" ref="M20" ca="1">INDIRECT($B20&amp;"!"&amp;$B$2&amp;M$2)</f>
        <v>Significant Positive</v>
      </c>
      <c r="N20" s="30" t="str" cm="1">
        <f t="array" aca="1" ref="N20" ca="1">INDIRECT($B20&amp;"!"&amp;$B$2&amp;N$2)</f>
        <v>Minor Positive</v>
      </c>
      <c r="O20" s="30" t="str" cm="1">
        <f t="array" aca="1" ref="O20" ca="1">INDIRECT($B20&amp;"!"&amp;$B$2&amp;O$2)</f>
        <v>Neutral</v>
      </c>
      <c r="P20" s="30" t="str" cm="1">
        <f t="array" aca="1" ref="P20" ca="1">INDIRECT($B20&amp;"!"&amp;$B$2&amp;P$2)</f>
        <v>Neutral</v>
      </c>
      <c r="Q20" s="8"/>
      <c r="S20" s="75" t="s">
        <v>136</v>
      </c>
      <c r="T20" s="33" t="str">
        <f t="shared" ca="1" si="2"/>
        <v>+</v>
      </c>
      <c r="U20" s="33">
        <f t="shared" ca="1" si="3"/>
        <v>0</v>
      </c>
      <c r="V20" s="33">
        <f t="shared" ca="1" si="4"/>
        <v>0</v>
      </c>
      <c r="W20" s="33">
        <f t="shared" ca="1" si="5"/>
        <v>0</v>
      </c>
      <c r="X20" s="33">
        <f t="shared" ca="1" si="6"/>
        <v>0</v>
      </c>
      <c r="Y20" s="33">
        <f t="shared" ca="1" si="7"/>
        <v>0</v>
      </c>
      <c r="Z20" s="33">
        <f t="shared" ca="1" si="8"/>
        <v>0</v>
      </c>
      <c r="AA20" s="33">
        <f t="shared" ca="1" si="9"/>
        <v>0</v>
      </c>
      <c r="AB20" s="33" t="str">
        <f t="shared" ca="1" si="10"/>
        <v>+</v>
      </c>
      <c r="AC20" s="33" t="str">
        <f t="shared" ca="1" si="11"/>
        <v>+</v>
      </c>
      <c r="AD20" s="33" t="str">
        <f t="shared" ca="1" si="12"/>
        <v>+ +</v>
      </c>
      <c r="AE20" s="33" t="str">
        <f t="shared" ca="1" si="13"/>
        <v>+</v>
      </c>
      <c r="AF20" s="33">
        <f t="shared" ca="1" si="14"/>
        <v>0</v>
      </c>
      <c r="AG20" s="33">
        <f t="shared" ca="1" si="15"/>
        <v>0</v>
      </c>
    </row>
    <row r="21" spans="1:33" x14ac:dyDescent="0.35">
      <c r="A21" s="97"/>
      <c r="B21" s="98" t="s">
        <v>839</v>
      </c>
      <c r="C21" s="30" t="str" cm="1">
        <f t="array" aca="1" ref="C21" ca="1">INDIRECT($B21&amp;"!"&amp;$B$2&amp;C$2)</f>
        <v>Minor Positive</v>
      </c>
      <c r="D21" s="30" t="str" cm="1">
        <f t="array" aca="1" ref="D21" ca="1">INDIRECT($B21&amp;"!"&amp;$B$2&amp;D$2)</f>
        <v>Neutral</v>
      </c>
      <c r="E21" s="30" t="str" cm="1">
        <f t="array" aca="1" ref="E21" ca="1">INDIRECT($B21&amp;"!"&amp;$B$2&amp;E$2)</f>
        <v>Neutral</v>
      </c>
      <c r="F21" s="30" t="str" cm="1">
        <f t="array" aca="1" ref="F21" ca="1">INDIRECT($B21&amp;"!"&amp;$B$2&amp;F$2)</f>
        <v>Neutral</v>
      </c>
      <c r="G21" s="30" t="str" cm="1">
        <f t="array" aca="1" ref="G21" ca="1">INDIRECT($B21&amp;"!"&amp;$B$2&amp;G$2)</f>
        <v>Neutral</v>
      </c>
      <c r="H21" s="30" t="str" cm="1">
        <f t="array" aca="1" ref="H21" ca="1">INDIRECT($B21&amp;"!"&amp;$B$2&amp;H$2)</f>
        <v>Neutral</v>
      </c>
      <c r="I21" s="30" t="str" cm="1">
        <f t="array" aca="1" ref="I21" ca="1">INDIRECT($B21&amp;"!"&amp;$B$2&amp;I$2)</f>
        <v>Neutral</v>
      </c>
      <c r="J21" s="30" t="str" cm="1">
        <f t="array" aca="1" ref="J21" ca="1">INDIRECT($B21&amp;"!"&amp;$B$2&amp;J$2)</f>
        <v>Neutral</v>
      </c>
      <c r="K21" s="30" t="str" cm="1">
        <f t="array" aca="1" ref="K21" ca="1">INDIRECT($B21&amp;"!"&amp;$B$2&amp;K$2)</f>
        <v>Neutral</v>
      </c>
      <c r="L21" s="30" t="str" cm="1">
        <f t="array" aca="1" ref="L21" ca="1">INDIRECT($B21&amp;"!"&amp;$B$2&amp;L$2)</f>
        <v>Minor Positive</v>
      </c>
      <c r="M21" s="30" t="str" cm="1">
        <f t="array" aca="1" ref="M21" ca="1">INDIRECT($B21&amp;"!"&amp;$B$2&amp;M$2)</f>
        <v>Significant Positive</v>
      </c>
      <c r="N21" s="30" t="str" cm="1">
        <f t="array" aca="1" ref="N21" ca="1">INDIRECT($B21&amp;"!"&amp;$B$2&amp;N$2)</f>
        <v>Significant Positive</v>
      </c>
      <c r="O21" s="30" t="str" cm="1">
        <f t="array" aca="1" ref="O21" ca="1">INDIRECT($B21&amp;"!"&amp;$B$2&amp;O$2)</f>
        <v>Neutral</v>
      </c>
      <c r="P21" s="30" t="str" cm="1">
        <f t="array" aca="1" ref="P21" ca="1">INDIRECT($B21&amp;"!"&amp;$B$2&amp;P$2)</f>
        <v>Neutral</v>
      </c>
      <c r="Q21" s="8"/>
      <c r="S21" s="75" t="s">
        <v>839</v>
      </c>
      <c r="T21" s="33" t="str">
        <f t="shared" ca="1" si="2"/>
        <v>+</v>
      </c>
      <c r="U21" s="33">
        <f t="shared" ca="1" si="3"/>
        <v>0</v>
      </c>
      <c r="V21" s="33">
        <f t="shared" ca="1" si="4"/>
        <v>0</v>
      </c>
      <c r="W21" s="33">
        <f t="shared" ca="1" si="5"/>
        <v>0</v>
      </c>
      <c r="X21" s="33">
        <f t="shared" ca="1" si="6"/>
        <v>0</v>
      </c>
      <c r="Y21" s="33">
        <f t="shared" ca="1" si="7"/>
        <v>0</v>
      </c>
      <c r="Z21" s="33">
        <f t="shared" ca="1" si="8"/>
        <v>0</v>
      </c>
      <c r="AA21" s="33">
        <f t="shared" ca="1" si="9"/>
        <v>0</v>
      </c>
      <c r="AB21" s="33">
        <f t="shared" ca="1" si="10"/>
        <v>0</v>
      </c>
      <c r="AC21" s="33" t="str">
        <f t="shared" ca="1" si="11"/>
        <v>+</v>
      </c>
      <c r="AD21" s="33" t="str">
        <f t="shared" ca="1" si="12"/>
        <v>+ +</v>
      </c>
      <c r="AE21" s="33" t="str">
        <f t="shared" ca="1" si="13"/>
        <v>+ +</v>
      </c>
      <c r="AF21" s="33">
        <f t="shared" ca="1" si="14"/>
        <v>0</v>
      </c>
      <c r="AG21" s="33">
        <f t="shared" ca="1" si="15"/>
        <v>0</v>
      </c>
    </row>
    <row r="22" spans="1:33" x14ac:dyDescent="0.35">
      <c r="A22" s="97"/>
      <c r="B22" s="98" t="s">
        <v>137</v>
      </c>
      <c r="C22" s="30" t="str" cm="1">
        <f t="array" aca="1" ref="C22" ca="1">INDIRECT($B22&amp;"!"&amp;$B$2&amp;C$2)</f>
        <v>Minor Positive</v>
      </c>
      <c r="D22" s="30" t="str" cm="1">
        <f t="array" aca="1" ref="D22" ca="1">INDIRECT($B22&amp;"!"&amp;$B$2&amp;D$2)</f>
        <v>Neutral</v>
      </c>
      <c r="E22" s="30" t="str" cm="1">
        <f t="array" aca="1" ref="E22" ca="1">INDIRECT($B22&amp;"!"&amp;$B$2&amp;E$2)</f>
        <v>Neutral</v>
      </c>
      <c r="F22" s="30" t="str" cm="1">
        <f t="array" aca="1" ref="F22" ca="1">INDIRECT($B22&amp;"!"&amp;$B$2&amp;F$2)</f>
        <v>Neutral</v>
      </c>
      <c r="G22" s="30" t="str" cm="1">
        <f t="array" aca="1" ref="G22" ca="1">INDIRECT($B22&amp;"!"&amp;$B$2&amp;G$2)</f>
        <v>Minor Positive</v>
      </c>
      <c r="H22" s="30" t="str" cm="1">
        <f t="array" aca="1" ref="H22" ca="1">INDIRECT($B22&amp;"!"&amp;$B$2&amp;H$2)</f>
        <v>Neutral</v>
      </c>
      <c r="I22" s="30" t="str" cm="1">
        <f t="array" aca="1" ref="I22" ca="1">INDIRECT($B22&amp;"!"&amp;$B$2&amp;I$2)</f>
        <v>Neutral</v>
      </c>
      <c r="J22" s="30" t="str" cm="1">
        <f t="array" aca="1" ref="J22" ca="1">INDIRECT($B22&amp;"!"&amp;$B$2&amp;J$2)</f>
        <v>Neutral</v>
      </c>
      <c r="K22" s="30" t="str" cm="1">
        <f t="array" aca="1" ref="K22" ca="1">INDIRECT($B22&amp;"!"&amp;$B$2&amp;K$2)</f>
        <v>Neutral</v>
      </c>
      <c r="L22" s="30" t="str" cm="1">
        <f t="array" aca="1" ref="L22" ca="1">INDIRECT($B22&amp;"!"&amp;$B$2&amp;L$2)</f>
        <v>Neutral</v>
      </c>
      <c r="M22" s="30" t="str" cm="1">
        <f t="array" aca="1" ref="M22" ca="1">INDIRECT($B22&amp;"!"&amp;$B$2&amp;M$2)</f>
        <v>Neutral</v>
      </c>
      <c r="N22" s="30" t="str" cm="1">
        <f t="array" aca="1" ref="N22" ca="1">INDIRECT($B22&amp;"!"&amp;$B$2&amp;N$2)</f>
        <v>Neutral</v>
      </c>
      <c r="O22" s="30" t="str" cm="1">
        <f t="array" aca="1" ref="O22" ca="1">INDIRECT($B22&amp;"!"&amp;$B$2&amp;O$2)</f>
        <v>Neutral</v>
      </c>
      <c r="P22" s="30" t="str" cm="1">
        <f t="array" aca="1" ref="P22" ca="1">INDIRECT($B22&amp;"!"&amp;$B$2&amp;P$2)</f>
        <v>Neutral</v>
      </c>
      <c r="Q22" s="8"/>
      <c r="S22" s="75" t="s">
        <v>137</v>
      </c>
      <c r="T22" s="33" t="str">
        <f t="shared" ca="1" si="2"/>
        <v>+</v>
      </c>
      <c r="U22" s="33">
        <f t="shared" ca="1" si="3"/>
        <v>0</v>
      </c>
      <c r="V22" s="33">
        <f t="shared" ca="1" si="4"/>
        <v>0</v>
      </c>
      <c r="W22" s="33">
        <f t="shared" ca="1" si="5"/>
        <v>0</v>
      </c>
      <c r="X22" s="33" t="str">
        <f t="shared" ca="1" si="6"/>
        <v>+</v>
      </c>
      <c r="Y22" s="33">
        <f t="shared" ca="1" si="7"/>
        <v>0</v>
      </c>
      <c r="Z22" s="33">
        <f t="shared" ca="1" si="8"/>
        <v>0</v>
      </c>
      <c r="AA22" s="33">
        <f t="shared" ca="1" si="9"/>
        <v>0</v>
      </c>
      <c r="AB22" s="33">
        <f t="shared" ca="1" si="10"/>
        <v>0</v>
      </c>
      <c r="AC22" s="33">
        <f t="shared" ca="1" si="11"/>
        <v>0</v>
      </c>
      <c r="AD22" s="33">
        <f t="shared" ca="1" si="12"/>
        <v>0</v>
      </c>
      <c r="AE22" s="33">
        <f t="shared" ca="1" si="13"/>
        <v>0</v>
      </c>
      <c r="AF22" s="33">
        <f t="shared" ca="1" si="14"/>
        <v>0</v>
      </c>
      <c r="AG22" s="33">
        <f t="shared" ca="1" si="15"/>
        <v>0</v>
      </c>
    </row>
    <row r="23" spans="1:33" x14ac:dyDescent="0.35">
      <c r="A23" s="117"/>
      <c r="B23" s="98" t="s">
        <v>138</v>
      </c>
      <c r="C23" s="30" t="str" cm="1">
        <f t="array" aca="1" ref="C23" ca="1">INDIRECT($B23&amp;"!"&amp;$B$2&amp;C$2)</f>
        <v>Minor Positive</v>
      </c>
      <c r="D23" s="30" t="str" cm="1">
        <f t="array" aca="1" ref="D23" ca="1">INDIRECT($B23&amp;"!"&amp;$B$2&amp;D$2)</f>
        <v>Neutral</v>
      </c>
      <c r="E23" s="30" t="str" cm="1">
        <f t="array" aca="1" ref="E23" ca="1">INDIRECT($B23&amp;"!"&amp;$B$2&amp;E$2)</f>
        <v>Minor Positive</v>
      </c>
      <c r="F23" s="30" t="str" cm="1">
        <f t="array" aca="1" ref="F23" ca="1">INDIRECT($B23&amp;"!"&amp;$B$2&amp;F$2)</f>
        <v>Minor Positive</v>
      </c>
      <c r="G23" s="30" t="str" cm="1">
        <f t="array" aca="1" ref="G23" ca="1">INDIRECT($B23&amp;"!"&amp;$B$2&amp;G$2)</f>
        <v>Significant Positive</v>
      </c>
      <c r="H23" s="30" t="str" cm="1">
        <f t="array" aca="1" ref="H23" ca="1">INDIRECT($B23&amp;"!"&amp;$B$2&amp;H$2)</f>
        <v>Minor Positive</v>
      </c>
      <c r="I23" s="30" t="str" cm="1">
        <f t="array" aca="1" ref="I23" ca="1">INDIRECT($B23&amp;"!"&amp;$B$2&amp;I$2)</f>
        <v>Minor Negative</v>
      </c>
      <c r="J23" s="30" t="str" cm="1">
        <f t="array" aca="1" ref="J23" ca="1">INDIRECT($B23&amp;"!"&amp;$B$2&amp;J$2)</f>
        <v>Neutral</v>
      </c>
      <c r="K23" s="30" t="str" cm="1">
        <f t="array" aca="1" ref="K23" ca="1">INDIRECT($B23&amp;"!"&amp;$B$2&amp;K$2)</f>
        <v>Neutral</v>
      </c>
      <c r="L23" s="30" t="str" cm="1">
        <f t="array" aca="1" ref="L23" ca="1">INDIRECT($B23&amp;"!"&amp;$B$2&amp;L$2)</f>
        <v>Neutral</v>
      </c>
      <c r="M23" s="30" t="str" cm="1">
        <f t="array" aca="1" ref="M23" ca="1">INDIRECT($B23&amp;"!"&amp;$B$2&amp;M$2)</f>
        <v>Neutral</v>
      </c>
      <c r="N23" s="30" t="str" cm="1">
        <f t="array" aca="1" ref="N23" ca="1">INDIRECT($B23&amp;"!"&amp;$B$2&amp;N$2)</f>
        <v>Minor Negative</v>
      </c>
      <c r="O23" s="30" t="str" cm="1">
        <f t="array" aca="1" ref="O23" ca="1">INDIRECT($B23&amp;"!"&amp;$B$2&amp;O$2)</f>
        <v>Minor Positive</v>
      </c>
      <c r="P23" s="30" t="str" cm="1">
        <f t="array" aca="1" ref="P23" ca="1">INDIRECT($B23&amp;"!"&amp;$B$2&amp;P$2)</f>
        <v>Neutral</v>
      </c>
      <c r="Q23" s="8"/>
      <c r="S23" s="75" t="s">
        <v>138</v>
      </c>
      <c r="T23" s="33" t="str">
        <f t="shared" ca="1" si="2"/>
        <v>+</v>
      </c>
      <c r="U23" s="33">
        <f t="shared" ca="1" si="3"/>
        <v>0</v>
      </c>
      <c r="V23" s="33" t="str">
        <f t="shared" ca="1" si="4"/>
        <v>+</v>
      </c>
      <c r="W23" s="33" t="str">
        <f t="shared" ca="1" si="5"/>
        <v>+</v>
      </c>
      <c r="X23" s="33" t="str">
        <f t="shared" ca="1" si="6"/>
        <v>+ +</v>
      </c>
      <c r="Y23" s="33" t="str">
        <f t="shared" ca="1" si="7"/>
        <v>+</v>
      </c>
      <c r="Z23" s="33" t="str">
        <f t="shared" ca="1" si="8"/>
        <v>-</v>
      </c>
      <c r="AA23" s="33">
        <f t="shared" ca="1" si="9"/>
        <v>0</v>
      </c>
      <c r="AB23" s="33">
        <f t="shared" ca="1" si="10"/>
        <v>0</v>
      </c>
      <c r="AC23" s="33">
        <f t="shared" ca="1" si="11"/>
        <v>0</v>
      </c>
      <c r="AD23" s="33">
        <f t="shared" ca="1" si="12"/>
        <v>0</v>
      </c>
      <c r="AE23" s="33" t="str">
        <f t="shared" ca="1" si="13"/>
        <v>-</v>
      </c>
      <c r="AF23" s="33" t="str">
        <f t="shared" ca="1" si="14"/>
        <v>+</v>
      </c>
      <c r="AG23" s="33">
        <f t="shared" ca="1" si="15"/>
        <v>0</v>
      </c>
    </row>
    <row r="24" spans="1:33" x14ac:dyDescent="0.35">
      <c r="A24" s="117"/>
      <c r="B24" s="98" t="s">
        <v>139</v>
      </c>
      <c r="C24" s="30" t="str" cm="1">
        <f t="array" aca="1" ref="C24" ca="1">INDIRECT($B24&amp;"!"&amp;$B$2&amp;C$2)</f>
        <v>Neutral</v>
      </c>
      <c r="D24" s="30" t="str" cm="1">
        <f t="array" aca="1" ref="D24" ca="1">INDIRECT($B24&amp;"!"&amp;$B$2&amp;D$2)</f>
        <v>Neutral</v>
      </c>
      <c r="E24" s="30" t="str" cm="1">
        <f t="array" aca="1" ref="E24" ca="1">INDIRECT($B24&amp;"!"&amp;$B$2&amp;E$2)</f>
        <v>Minor Positive</v>
      </c>
      <c r="F24" s="30" t="str" cm="1">
        <f t="array" aca="1" ref="F24" ca="1">INDIRECT($B24&amp;"!"&amp;$B$2&amp;F$2)</f>
        <v>Minor Positive</v>
      </c>
      <c r="G24" s="30" t="str" cm="1">
        <f t="array" aca="1" ref="G24" ca="1">INDIRECT($B24&amp;"!"&amp;$B$2&amp;G$2)</f>
        <v>Significant Positive</v>
      </c>
      <c r="H24" s="30" t="str" cm="1">
        <f t="array" aca="1" ref="H24" ca="1">INDIRECT($B24&amp;"!"&amp;$B$2&amp;H$2)</f>
        <v>Minor Positive</v>
      </c>
      <c r="I24" s="30" t="str" cm="1">
        <f t="array" aca="1" ref="I24" ca="1">INDIRECT($B24&amp;"!"&amp;$B$2&amp;I$2)</f>
        <v>Neutral</v>
      </c>
      <c r="J24" s="30" t="str" cm="1">
        <f t="array" aca="1" ref="J24" ca="1">INDIRECT($B24&amp;"!"&amp;$B$2&amp;J$2)</f>
        <v>Neutral</v>
      </c>
      <c r="K24" s="30" t="str" cm="1">
        <f t="array" aca="1" ref="K24" ca="1">INDIRECT($B24&amp;"!"&amp;$B$2&amp;K$2)</f>
        <v>Neutral</v>
      </c>
      <c r="L24" s="30" t="str" cm="1">
        <f t="array" aca="1" ref="L24" ca="1">INDIRECT($B24&amp;"!"&amp;$B$2&amp;L$2)</f>
        <v>Neutral</v>
      </c>
      <c r="M24" s="30" t="str" cm="1">
        <f t="array" aca="1" ref="M24" ca="1">INDIRECT($B24&amp;"!"&amp;$B$2&amp;M$2)</f>
        <v>Minor Positive</v>
      </c>
      <c r="N24" s="30" t="str" cm="1">
        <f t="array" aca="1" ref="N24" ca="1">INDIRECT($B24&amp;"!"&amp;$B$2&amp;N$2)</f>
        <v>Minor Positive</v>
      </c>
      <c r="O24" s="30" t="str" cm="1">
        <f t="array" aca="1" ref="O24" ca="1">INDIRECT($B24&amp;"!"&amp;$B$2&amp;O$2)</f>
        <v>Neutral</v>
      </c>
      <c r="P24" s="30" t="str" cm="1">
        <f t="array" aca="1" ref="P24" ca="1">INDIRECT($B24&amp;"!"&amp;$B$2&amp;P$2)</f>
        <v>Neutral</v>
      </c>
      <c r="Q24" s="8"/>
      <c r="S24" s="75" t="s">
        <v>139</v>
      </c>
      <c r="T24" s="33">
        <f t="shared" ca="1" si="2"/>
        <v>0</v>
      </c>
      <c r="U24" s="33">
        <f t="shared" ca="1" si="3"/>
        <v>0</v>
      </c>
      <c r="V24" s="33" t="str">
        <f t="shared" ca="1" si="4"/>
        <v>+</v>
      </c>
      <c r="W24" s="33" t="str">
        <f t="shared" ca="1" si="5"/>
        <v>+</v>
      </c>
      <c r="X24" s="33" t="str">
        <f t="shared" ca="1" si="6"/>
        <v>+ +</v>
      </c>
      <c r="Y24" s="33" t="str">
        <f t="shared" ca="1" si="7"/>
        <v>+</v>
      </c>
      <c r="Z24" s="33">
        <f t="shared" ca="1" si="8"/>
        <v>0</v>
      </c>
      <c r="AA24" s="33">
        <f t="shared" ca="1" si="9"/>
        <v>0</v>
      </c>
      <c r="AB24" s="33">
        <f t="shared" ca="1" si="10"/>
        <v>0</v>
      </c>
      <c r="AC24" s="33">
        <f t="shared" ca="1" si="11"/>
        <v>0</v>
      </c>
      <c r="AD24" s="33" t="str">
        <f t="shared" ca="1" si="12"/>
        <v>+</v>
      </c>
      <c r="AE24" s="33" t="str">
        <f t="shared" ca="1" si="13"/>
        <v>+</v>
      </c>
      <c r="AF24" s="33">
        <f t="shared" ca="1" si="14"/>
        <v>0</v>
      </c>
      <c r="AG24" s="33">
        <f t="shared" ca="1" si="15"/>
        <v>0</v>
      </c>
    </row>
    <row r="25" spans="1:33" x14ac:dyDescent="0.35">
      <c r="A25" s="117"/>
      <c r="B25" s="98" t="s">
        <v>140</v>
      </c>
      <c r="C25" s="30" t="str" cm="1">
        <f t="array" aca="1" ref="C25" ca="1">INDIRECT($B25&amp;"!"&amp;$B$2&amp;C$2)</f>
        <v>Neutral</v>
      </c>
      <c r="D25" s="30" t="str" cm="1">
        <f t="array" aca="1" ref="D25" ca="1">INDIRECT($B25&amp;"!"&amp;$B$2&amp;D$2)</f>
        <v>Neutral</v>
      </c>
      <c r="E25" s="30" t="str" cm="1">
        <f t="array" aca="1" ref="E25" ca="1">INDIRECT($B25&amp;"!"&amp;$B$2&amp;E$2)</f>
        <v>Minor Positive</v>
      </c>
      <c r="F25" s="30" t="str" cm="1">
        <f t="array" aca="1" ref="F25" ca="1">INDIRECT($B25&amp;"!"&amp;$B$2&amp;F$2)</f>
        <v>Minor Positive</v>
      </c>
      <c r="G25" s="30" t="str" cm="1">
        <f t="array" aca="1" ref="G25" ca="1">INDIRECT($B25&amp;"!"&amp;$B$2&amp;G$2)</f>
        <v>Significant Positive</v>
      </c>
      <c r="H25" s="30" t="str" cm="1">
        <f t="array" aca="1" ref="H25" ca="1">INDIRECT($B25&amp;"!"&amp;$B$2&amp;H$2)</f>
        <v>Minor Positive</v>
      </c>
      <c r="I25" s="30" t="str" cm="1">
        <f t="array" aca="1" ref="I25" ca="1">INDIRECT($B25&amp;"!"&amp;$B$2&amp;I$2)</f>
        <v>Minor Positive</v>
      </c>
      <c r="J25" s="30" t="str" cm="1">
        <f t="array" aca="1" ref="J25" ca="1">INDIRECT($B25&amp;"!"&amp;$B$2&amp;J$2)</f>
        <v>Minor Positive</v>
      </c>
      <c r="K25" s="30" t="str" cm="1">
        <f t="array" aca="1" ref="K25" ca="1">INDIRECT($B25&amp;"!"&amp;$B$2&amp;K$2)</f>
        <v>Neutral</v>
      </c>
      <c r="L25" s="30" t="str" cm="1">
        <f t="array" aca="1" ref="L25" ca="1">INDIRECT($B25&amp;"!"&amp;$B$2&amp;L$2)</f>
        <v>Neutral</v>
      </c>
      <c r="M25" s="30" t="str" cm="1">
        <f t="array" aca="1" ref="M25" ca="1">INDIRECT($B25&amp;"!"&amp;$B$2&amp;M$2)</f>
        <v>Minor Positive</v>
      </c>
      <c r="N25" s="30" t="str" cm="1">
        <f t="array" aca="1" ref="N25" ca="1">INDIRECT($B25&amp;"!"&amp;$B$2&amp;N$2)</f>
        <v>Minor Positive</v>
      </c>
      <c r="O25" s="30" t="str" cm="1">
        <f t="array" aca="1" ref="O25" ca="1">INDIRECT($B25&amp;"!"&amp;$B$2&amp;O$2)</f>
        <v>Minor Positive</v>
      </c>
      <c r="P25" s="30" t="str" cm="1">
        <f t="array" aca="1" ref="P25" ca="1">INDIRECT($B25&amp;"!"&amp;$B$2&amp;P$2)</f>
        <v>Minor Positive</v>
      </c>
      <c r="Q25" s="8"/>
      <c r="S25" s="75" t="s">
        <v>140</v>
      </c>
      <c r="T25" s="33">
        <f t="shared" ca="1" si="2"/>
        <v>0</v>
      </c>
      <c r="U25" s="33">
        <f t="shared" ca="1" si="3"/>
        <v>0</v>
      </c>
      <c r="V25" s="33" t="str">
        <f t="shared" ca="1" si="4"/>
        <v>+</v>
      </c>
      <c r="W25" s="33" t="str">
        <f t="shared" ca="1" si="5"/>
        <v>+</v>
      </c>
      <c r="X25" s="33" t="str">
        <f t="shared" ca="1" si="6"/>
        <v>+ +</v>
      </c>
      <c r="Y25" s="33" t="str">
        <f t="shared" ca="1" si="7"/>
        <v>+</v>
      </c>
      <c r="Z25" s="33" t="str">
        <f t="shared" ca="1" si="8"/>
        <v>+</v>
      </c>
      <c r="AA25" s="33" t="str">
        <f t="shared" ca="1" si="9"/>
        <v>+</v>
      </c>
      <c r="AB25" s="33">
        <f t="shared" ca="1" si="10"/>
        <v>0</v>
      </c>
      <c r="AC25" s="33">
        <f t="shared" ca="1" si="11"/>
        <v>0</v>
      </c>
      <c r="AD25" s="33" t="str">
        <f t="shared" ca="1" si="12"/>
        <v>+</v>
      </c>
      <c r="AE25" s="33" t="str">
        <f t="shared" ca="1" si="13"/>
        <v>+</v>
      </c>
      <c r="AF25" s="33" t="str">
        <f t="shared" ca="1" si="14"/>
        <v>+</v>
      </c>
      <c r="AG25" s="33" t="str">
        <f t="shared" ca="1" si="15"/>
        <v>+</v>
      </c>
    </row>
    <row r="26" spans="1:33" x14ac:dyDescent="0.35">
      <c r="A26" s="117"/>
      <c r="B26" s="98" t="s">
        <v>141</v>
      </c>
      <c r="C26" s="30" t="str" cm="1">
        <f t="array" aca="1" ref="C26" ca="1">INDIRECT($B26&amp;"!"&amp;$B$2&amp;C$2)</f>
        <v>Neutral</v>
      </c>
      <c r="D26" s="30" t="str" cm="1">
        <f t="array" aca="1" ref="D26" ca="1">INDIRECT($B26&amp;"!"&amp;$B$2&amp;D$2)</f>
        <v>Neutral</v>
      </c>
      <c r="E26" s="30" t="str" cm="1">
        <f t="array" aca="1" ref="E26" ca="1">INDIRECT($B26&amp;"!"&amp;$B$2&amp;E$2)</f>
        <v>Neutral</v>
      </c>
      <c r="F26" s="30" t="str" cm="1">
        <f t="array" aca="1" ref="F26" ca="1">INDIRECT($B26&amp;"!"&amp;$B$2&amp;F$2)</f>
        <v>Neutral</v>
      </c>
      <c r="G26" s="30" t="str" cm="1">
        <f t="array" aca="1" ref="G26" ca="1">INDIRECT($B26&amp;"!"&amp;$B$2&amp;G$2)</f>
        <v>Minor Positive</v>
      </c>
      <c r="H26" s="30" t="str" cm="1">
        <f t="array" aca="1" ref="H26" ca="1">INDIRECT($B26&amp;"!"&amp;$B$2&amp;H$2)</f>
        <v>Neutral</v>
      </c>
      <c r="I26" s="30" t="str" cm="1">
        <f t="array" aca="1" ref="I26" ca="1">INDIRECT($B26&amp;"!"&amp;$B$2&amp;I$2)</f>
        <v>Neutral</v>
      </c>
      <c r="J26" s="30" t="str" cm="1">
        <f t="array" aca="1" ref="J26" ca="1">INDIRECT($B26&amp;"!"&amp;$B$2&amp;J$2)</f>
        <v>Neutral</v>
      </c>
      <c r="K26" s="30" t="str" cm="1">
        <f t="array" aca="1" ref="K26" ca="1">INDIRECT($B26&amp;"!"&amp;$B$2&amp;K$2)</f>
        <v>Neutral</v>
      </c>
      <c r="L26" s="30" t="str" cm="1">
        <f t="array" aca="1" ref="L26" ca="1">INDIRECT($B26&amp;"!"&amp;$B$2&amp;L$2)</f>
        <v>Minor Positive</v>
      </c>
      <c r="M26" s="30" t="str" cm="1">
        <f t="array" aca="1" ref="M26" ca="1">INDIRECT($B26&amp;"!"&amp;$B$2&amp;M$2)</f>
        <v>Neutral</v>
      </c>
      <c r="N26" s="30" t="str" cm="1">
        <f t="array" aca="1" ref="N26" ca="1">INDIRECT($B26&amp;"!"&amp;$B$2&amp;N$2)</f>
        <v>Minor Positive</v>
      </c>
      <c r="O26" s="30" t="str" cm="1">
        <f t="array" aca="1" ref="O26" ca="1">INDIRECT($B26&amp;"!"&amp;$B$2&amp;O$2)</f>
        <v>Neutral</v>
      </c>
      <c r="P26" s="30" t="str" cm="1">
        <f t="array" aca="1" ref="P26" ca="1">INDIRECT($B26&amp;"!"&amp;$B$2&amp;P$2)</f>
        <v>Neutral</v>
      </c>
      <c r="Q26" s="8"/>
      <c r="S26" s="75" t="s">
        <v>141</v>
      </c>
      <c r="T26" s="33">
        <f t="shared" ca="1" si="2"/>
        <v>0</v>
      </c>
      <c r="U26" s="33">
        <f t="shared" ca="1" si="3"/>
        <v>0</v>
      </c>
      <c r="V26" s="33">
        <f t="shared" ca="1" si="4"/>
        <v>0</v>
      </c>
      <c r="W26" s="33">
        <f t="shared" ca="1" si="5"/>
        <v>0</v>
      </c>
      <c r="X26" s="33" t="str">
        <f t="shared" ca="1" si="6"/>
        <v>+</v>
      </c>
      <c r="Y26" s="33">
        <f t="shared" ca="1" si="7"/>
        <v>0</v>
      </c>
      <c r="Z26" s="33">
        <f t="shared" ca="1" si="8"/>
        <v>0</v>
      </c>
      <c r="AA26" s="33">
        <f t="shared" ca="1" si="9"/>
        <v>0</v>
      </c>
      <c r="AB26" s="33">
        <f t="shared" ca="1" si="10"/>
        <v>0</v>
      </c>
      <c r="AC26" s="33" t="str">
        <f t="shared" ca="1" si="11"/>
        <v>+</v>
      </c>
      <c r="AD26" s="33">
        <f t="shared" ca="1" si="12"/>
        <v>0</v>
      </c>
      <c r="AE26" s="33" t="str">
        <f t="shared" ca="1" si="13"/>
        <v>+</v>
      </c>
      <c r="AF26" s="33">
        <f t="shared" ca="1" si="14"/>
        <v>0</v>
      </c>
      <c r="AG26" s="33">
        <f t="shared" ca="1" si="15"/>
        <v>0</v>
      </c>
    </row>
    <row r="27" spans="1:33" x14ac:dyDescent="0.35">
      <c r="A27" s="97"/>
      <c r="B27" s="98" t="s">
        <v>142</v>
      </c>
      <c r="C27" s="30" t="str" cm="1">
        <f t="array" aca="1" ref="C27" ca="1">INDIRECT($B27&amp;"!"&amp;$B$2&amp;C$2)</f>
        <v>Neutral</v>
      </c>
      <c r="D27" s="30" t="str" cm="1">
        <f t="array" aca="1" ref="D27" ca="1">INDIRECT($B27&amp;"!"&amp;$B$2&amp;D$2)</f>
        <v>Minor positive</v>
      </c>
      <c r="E27" s="30" t="str" cm="1">
        <f t="array" aca="1" ref="E27" ca="1">INDIRECT($B27&amp;"!"&amp;$B$2&amp;E$2)</f>
        <v>Neutral</v>
      </c>
      <c r="F27" s="30" t="str" cm="1">
        <f t="array" aca="1" ref="F27" ca="1">INDIRECT($B27&amp;"!"&amp;$B$2&amp;F$2)</f>
        <v>Neutral</v>
      </c>
      <c r="G27" s="30" t="str" cm="1">
        <f t="array" aca="1" ref="G27" ca="1">INDIRECT($B27&amp;"!"&amp;$B$2&amp;G$2)</f>
        <v>Significant positive</v>
      </c>
      <c r="H27" s="30" t="str" cm="1">
        <f t="array" aca="1" ref="H27" ca="1">INDIRECT($B27&amp;"!"&amp;$B$2&amp;H$2)</f>
        <v>Neutral</v>
      </c>
      <c r="I27" s="30" t="str" cm="1">
        <f t="array" aca="1" ref="I27" ca="1">INDIRECT($B27&amp;"!"&amp;$B$2&amp;I$2)</f>
        <v>Neutral</v>
      </c>
      <c r="J27" s="30" t="str" cm="1">
        <f t="array" aca="1" ref="J27" ca="1">INDIRECT($B27&amp;"!"&amp;$B$2&amp;J$2)</f>
        <v>Neutral</v>
      </c>
      <c r="K27" s="30" t="str" cm="1">
        <f t="array" aca="1" ref="K27" ca="1">INDIRECT($B27&amp;"!"&amp;$B$2&amp;K$2)</f>
        <v>Neutral</v>
      </c>
      <c r="L27" s="30" t="str" cm="1">
        <f t="array" aca="1" ref="L27" ca="1">INDIRECT($B27&amp;"!"&amp;$B$2&amp;L$2)</f>
        <v>Neutral</v>
      </c>
      <c r="M27" s="30" t="str" cm="1">
        <f t="array" aca="1" ref="M27" ca="1">INDIRECT($B27&amp;"!"&amp;$B$2&amp;M$2)</f>
        <v>Neutral</v>
      </c>
      <c r="N27" s="30" t="str" cm="1">
        <f t="array" aca="1" ref="N27" ca="1">INDIRECT($B27&amp;"!"&amp;$B$2&amp;N$2)</f>
        <v>Neutral</v>
      </c>
      <c r="O27" s="30" t="str" cm="1">
        <f t="array" aca="1" ref="O27" ca="1">INDIRECT($B27&amp;"!"&amp;$B$2&amp;O$2)</f>
        <v>Neutral</v>
      </c>
      <c r="P27" s="30" t="str" cm="1">
        <f t="array" aca="1" ref="P27" ca="1">INDIRECT($B27&amp;"!"&amp;$B$2&amp;P$2)</f>
        <v>Neutral</v>
      </c>
      <c r="Q27" s="8"/>
      <c r="S27" s="75" t="s">
        <v>142</v>
      </c>
      <c r="T27" s="33">
        <f t="shared" ca="1" si="2"/>
        <v>0</v>
      </c>
      <c r="U27" s="33" t="str">
        <f t="shared" ca="1" si="3"/>
        <v>+</v>
      </c>
      <c r="V27" s="33">
        <f t="shared" ca="1" si="4"/>
        <v>0</v>
      </c>
      <c r="W27" s="33">
        <f t="shared" ca="1" si="5"/>
        <v>0</v>
      </c>
      <c r="X27" s="33" t="str">
        <f t="shared" ca="1" si="6"/>
        <v>+ +</v>
      </c>
      <c r="Y27" s="33">
        <f t="shared" ca="1" si="7"/>
        <v>0</v>
      </c>
      <c r="Z27" s="33">
        <f t="shared" ca="1" si="8"/>
        <v>0</v>
      </c>
      <c r="AA27" s="33">
        <f t="shared" ca="1" si="9"/>
        <v>0</v>
      </c>
      <c r="AB27" s="33">
        <f t="shared" ca="1" si="10"/>
        <v>0</v>
      </c>
      <c r="AC27" s="33">
        <f t="shared" ca="1" si="11"/>
        <v>0</v>
      </c>
      <c r="AD27" s="33">
        <f t="shared" ca="1" si="12"/>
        <v>0</v>
      </c>
      <c r="AE27" s="33">
        <f t="shared" ca="1" si="13"/>
        <v>0</v>
      </c>
      <c r="AF27" s="33">
        <f t="shared" ca="1" si="14"/>
        <v>0</v>
      </c>
      <c r="AG27" s="33">
        <f t="shared" ca="1" si="15"/>
        <v>0</v>
      </c>
    </row>
    <row r="28" spans="1:33" x14ac:dyDescent="0.35">
      <c r="A28" s="97"/>
      <c r="B28" s="98" t="s">
        <v>143</v>
      </c>
      <c r="C28" s="30" t="str" cm="1">
        <f t="array" aca="1" ref="C28" ca="1">INDIRECT($B28&amp;"!"&amp;$B$2&amp;C$2)</f>
        <v>Neutral</v>
      </c>
      <c r="D28" s="30" t="str" cm="1">
        <f t="array" aca="1" ref="D28" ca="1">INDIRECT($B28&amp;"!"&amp;$B$2&amp;D$2)</f>
        <v>Neutral</v>
      </c>
      <c r="E28" s="30" t="str" cm="1">
        <f t="array" aca="1" ref="E28" ca="1">INDIRECT($B28&amp;"!"&amp;$B$2&amp;E$2)</f>
        <v>Neutral</v>
      </c>
      <c r="F28" s="30" t="str" cm="1">
        <f t="array" aca="1" ref="F28" ca="1">INDIRECT($B28&amp;"!"&amp;$B$2&amp;F$2)</f>
        <v>Significant positive</v>
      </c>
      <c r="G28" s="30" t="str" cm="1">
        <f t="array" aca="1" ref="G28" ca="1">INDIRECT($B28&amp;"!"&amp;$B$2&amp;G$2)</f>
        <v>Significant positive</v>
      </c>
      <c r="H28" s="30" t="str" cm="1">
        <f t="array" aca="1" ref="H28" ca="1">INDIRECT($B28&amp;"!"&amp;$B$2&amp;H$2)</f>
        <v>Significant Positive</v>
      </c>
      <c r="I28" s="30" t="str" cm="1">
        <f t="array" aca="1" ref="I28" ca="1">INDIRECT($B28&amp;"!"&amp;$B$2&amp;I$2)</f>
        <v>Neutral</v>
      </c>
      <c r="J28" s="30" t="str" cm="1">
        <f t="array" aca="1" ref="J28" ca="1">INDIRECT($B28&amp;"!"&amp;$B$2&amp;J$2)</f>
        <v>Minor Positive</v>
      </c>
      <c r="K28" s="30" t="str" cm="1">
        <f t="array" aca="1" ref="K28" ca="1">INDIRECT($B28&amp;"!"&amp;$B$2&amp;K$2)</f>
        <v>Neutral</v>
      </c>
      <c r="L28" s="30" t="str" cm="1">
        <f t="array" aca="1" ref="L28" ca="1">INDIRECT($B28&amp;"!"&amp;$B$2&amp;L$2)</f>
        <v>Neutral</v>
      </c>
      <c r="M28" s="30" t="str" cm="1">
        <f t="array" aca="1" ref="M28" ca="1">INDIRECT($B28&amp;"!"&amp;$B$2&amp;M$2)</f>
        <v>Neutral</v>
      </c>
      <c r="N28" s="30" t="str" cm="1">
        <f t="array" aca="1" ref="N28" ca="1">INDIRECT($B28&amp;"!"&amp;$B$2&amp;N$2)</f>
        <v>Minor Positive</v>
      </c>
      <c r="O28" s="30" t="str" cm="1">
        <f t="array" aca="1" ref="O28" ca="1">INDIRECT($B28&amp;"!"&amp;$B$2&amp;O$2)</f>
        <v>Minor Positive</v>
      </c>
      <c r="P28" s="30" t="str" cm="1">
        <f t="array" aca="1" ref="P28" ca="1">INDIRECT($B28&amp;"!"&amp;$B$2&amp;P$2)</f>
        <v>Neutral</v>
      </c>
      <c r="Q28" s="8"/>
      <c r="S28" s="75" t="s">
        <v>143</v>
      </c>
      <c r="T28" s="33">
        <f t="shared" ca="1" si="2"/>
        <v>0</v>
      </c>
      <c r="U28" s="33">
        <f t="shared" ca="1" si="3"/>
        <v>0</v>
      </c>
      <c r="V28" s="33">
        <f t="shared" ca="1" si="4"/>
        <v>0</v>
      </c>
      <c r="W28" s="33" t="str">
        <f t="shared" ca="1" si="5"/>
        <v>+ +</v>
      </c>
      <c r="X28" s="33" t="str">
        <f t="shared" ca="1" si="6"/>
        <v>+ +</v>
      </c>
      <c r="Y28" s="33" t="str">
        <f t="shared" ca="1" si="7"/>
        <v>+ +</v>
      </c>
      <c r="Z28" s="33">
        <f t="shared" ca="1" si="8"/>
        <v>0</v>
      </c>
      <c r="AA28" s="33" t="str">
        <f t="shared" ca="1" si="9"/>
        <v>+</v>
      </c>
      <c r="AB28" s="33">
        <f t="shared" ca="1" si="10"/>
        <v>0</v>
      </c>
      <c r="AC28" s="33">
        <f t="shared" ca="1" si="11"/>
        <v>0</v>
      </c>
      <c r="AD28" s="33">
        <f t="shared" ca="1" si="12"/>
        <v>0</v>
      </c>
      <c r="AE28" s="33" t="str">
        <f t="shared" ca="1" si="13"/>
        <v>+</v>
      </c>
      <c r="AF28" s="33" t="str">
        <f t="shared" ca="1" si="14"/>
        <v>+</v>
      </c>
      <c r="AG28" s="33">
        <f t="shared" ca="1" si="15"/>
        <v>0</v>
      </c>
    </row>
    <row r="29" spans="1:33" x14ac:dyDescent="0.35">
      <c r="A29" s="117"/>
      <c r="B29" s="98" t="s">
        <v>144</v>
      </c>
      <c r="C29" s="30" t="str" cm="1">
        <f t="array" aca="1" ref="C29" ca="1">INDIRECT($B29&amp;"!"&amp;$B$2&amp;C$2)</f>
        <v>Neutral</v>
      </c>
      <c r="D29" s="30" t="str" cm="1">
        <f t="array" aca="1" ref="D29" ca="1">INDIRECT($B29&amp;"!"&amp;$B$2&amp;D$2)</f>
        <v>Neutral</v>
      </c>
      <c r="E29" s="30" t="str" cm="1">
        <f t="array" aca="1" ref="E29" ca="1">INDIRECT($B29&amp;"!"&amp;$B$2&amp;E$2)</f>
        <v>Significant Positive</v>
      </c>
      <c r="F29" s="30" t="str" cm="1">
        <f t="array" aca="1" ref="F29" ca="1">INDIRECT($B29&amp;"!"&amp;$B$2&amp;F$2)</f>
        <v>Minor Positive</v>
      </c>
      <c r="G29" s="30" t="str" cm="1">
        <f t="array" aca="1" ref="G29" ca="1">INDIRECT($B29&amp;"!"&amp;$B$2&amp;G$2)</f>
        <v>Significant Positive</v>
      </c>
      <c r="H29" s="30" t="str" cm="1">
        <f t="array" aca="1" ref="H29" ca="1">INDIRECT($B29&amp;"!"&amp;$B$2&amp;H$2)</f>
        <v>Minor Positive</v>
      </c>
      <c r="I29" s="30" t="str" cm="1">
        <f t="array" aca="1" ref="I29" ca="1">INDIRECT($B29&amp;"!"&amp;$B$2&amp;I$2)</f>
        <v>Neutral</v>
      </c>
      <c r="J29" s="30" t="str" cm="1">
        <f t="array" aca="1" ref="J29" ca="1">INDIRECT($B29&amp;"!"&amp;$B$2&amp;J$2)</f>
        <v>Minor Positive</v>
      </c>
      <c r="K29" s="30" t="str" cm="1">
        <f t="array" aca="1" ref="K29" ca="1">INDIRECT($B29&amp;"!"&amp;$B$2&amp;K$2)</f>
        <v>Neutral</v>
      </c>
      <c r="L29" s="30" t="str" cm="1">
        <f t="array" aca="1" ref="L29" ca="1">INDIRECT($B29&amp;"!"&amp;$B$2&amp;L$2)</f>
        <v>Neutral</v>
      </c>
      <c r="M29" s="30" t="str" cm="1">
        <f t="array" aca="1" ref="M29" ca="1">INDIRECT($B29&amp;"!"&amp;$B$2&amp;M$2)</f>
        <v>Neutral</v>
      </c>
      <c r="N29" s="30" t="str" cm="1">
        <f t="array" aca="1" ref="N29" ca="1">INDIRECT($B29&amp;"!"&amp;$B$2&amp;N$2)</f>
        <v>Neutral</v>
      </c>
      <c r="O29" s="30" t="str" cm="1">
        <f t="array" aca="1" ref="O29" ca="1">INDIRECT($B29&amp;"!"&amp;$B$2&amp;O$2)</f>
        <v>Neutral</v>
      </c>
      <c r="P29" s="30" t="str" cm="1">
        <f t="array" aca="1" ref="P29" ca="1">INDIRECT($B29&amp;"!"&amp;$B$2&amp;P$2)</f>
        <v>Neutral</v>
      </c>
      <c r="Q29" s="8"/>
      <c r="S29" s="75" t="s">
        <v>144</v>
      </c>
      <c r="T29" s="33">
        <f t="shared" ca="1" si="2"/>
        <v>0</v>
      </c>
      <c r="U29" s="33">
        <f t="shared" ca="1" si="3"/>
        <v>0</v>
      </c>
      <c r="V29" s="33" t="str">
        <f t="shared" ca="1" si="4"/>
        <v>+ +</v>
      </c>
      <c r="W29" s="33" t="str">
        <f t="shared" ca="1" si="5"/>
        <v>+</v>
      </c>
      <c r="X29" s="33" t="str">
        <f t="shared" ca="1" si="6"/>
        <v>+ +</v>
      </c>
      <c r="Y29" s="33" t="str">
        <f t="shared" ca="1" si="7"/>
        <v>+</v>
      </c>
      <c r="Z29" s="33">
        <f t="shared" ca="1" si="8"/>
        <v>0</v>
      </c>
      <c r="AA29" s="33" t="str">
        <f t="shared" ca="1" si="9"/>
        <v>+</v>
      </c>
      <c r="AB29" s="33">
        <f t="shared" ca="1" si="10"/>
        <v>0</v>
      </c>
      <c r="AC29" s="33">
        <f t="shared" ca="1" si="11"/>
        <v>0</v>
      </c>
      <c r="AD29" s="33">
        <f t="shared" ca="1" si="12"/>
        <v>0</v>
      </c>
      <c r="AE29" s="33">
        <f t="shared" ca="1" si="13"/>
        <v>0</v>
      </c>
      <c r="AF29" s="33">
        <f t="shared" ca="1" si="14"/>
        <v>0</v>
      </c>
      <c r="AG29" s="33">
        <f t="shared" ca="1" si="15"/>
        <v>0</v>
      </c>
    </row>
    <row r="30" spans="1:33" x14ac:dyDescent="0.35">
      <c r="A30" s="117"/>
      <c r="B30" s="98" t="s">
        <v>145</v>
      </c>
      <c r="C30" s="30" t="str" cm="1">
        <f t="array" aca="1" ref="C30" ca="1">INDIRECT($B30&amp;"!"&amp;$B$2&amp;C$2)</f>
        <v>Neutral</v>
      </c>
      <c r="D30" s="30" t="str" cm="1">
        <f t="array" aca="1" ref="D30" ca="1">INDIRECT($B30&amp;"!"&amp;$B$2&amp;D$2)</f>
        <v>Neutral</v>
      </c>
      <c r="E30" s="30" t="str" cm="1">
        <f t="array" aca="1" ref="E30" ca="1">INDIRECT($B30&amp;"!"&amp;$B$2&amp;E$2)</f>
        <v>Significant positive</v>
      </c>
      <c r="F30" s="30" t="str" cm="1">
        <f t="array" aca="1" ref="F30" ca="1">INDIRECT($B30&amp;"!"&amp;$B$2&amp;F$2)</f>
        <v>Minor Positive</v>
      </c>
      <c r="G30" s="30" t="str" cm="1">
        <f t="array" aca="1" ref="G30" ca="1">INDIRECT($B30&amp;"!"&amp;$B$2&amp;G$2)</f>
        <v>Minor Positive</v>
      </c>
      <c r="H30" s="30" t="str" cm="1">
        <f t="array" aca="1" ref="H30" ca="1">INDIRECT($B30&amp;"!"&amp;$B$2&amp;H$2)</f>
        <v>Minor Positive</v>
      </c>
      <c r="I30" s="30" t="str" cm="1">
        <f t="array" aca="1" ref="I30" ca="1">INDIRECT($B30&amp;"!"&amp;$B$2&amp;I$2)</f>
        <v>Neutral</v>
      </c>
      <c r="J30" s="30" t="str" cm="1">
        <f t="array" aca="1" ref="J30" ca="1">INDIRECT($B30&amp;"!"&amp;$B$2&amp;J$2)</f>
        <v>Neutral</v>
      </c>
      <c r="K30" s="30" t="str" cm="1">
        <f t="array" aca="1" ref="K30" ca="1">INDIRECT($B30&amp;"!"&amp;$B$2&amp;K$2)</f>
        <v>Neutral</v>
      </c>
      <c r="L30" s="30" t="str" cm="1">
        <f t="array" aca="1" ref="L30" ca="1">INDIRECT($B30&amp;"!"&amp;$B$2&amp;L$2)</f>
        <v>Neutral</v>
      </c>
      <c r="M30" s="30" t="str" cm="1">
        <f t="array" aca="1" ref="M30" ca="1">INDIRECT($B30&amp;"!"&amp;$B$2&amp;M$2)</f>
        <v>Neutral</v>
      </c>
      <c r="N30" s="30" t="str" cm="1">
        <f t="array" aca="1" ref="N30" ca="1">INDIRECT($B30&amp;"!"&amp;$B$2&amp;N$2)</f>
        <v>Neutral</v>
      </c>
      <c r="O30" s="30" t="str" cm="1">
        <f t="array" aca="1" ref="O30" ca="1">INDIRECT($B30&amp;"!"&amp;$B$2&amp;O$2)</f>
        <v>Minor Positive</v>
      </c>
      <c r="P30" s="30" t="str" cm="1">
        <f t="array" aca="1" ref="P30" ca="1">INDIRECT($B30&amp;"!"&amp;$B$2&amp;P$2)</f>
        <v>Neutral</v>
      </c>
      <c r="Q30" s="8"/>
      <c r="S30" s="75" t="s">
        <v>145</v>
      </c>
      <c r="T30" s="33">
        <f t="shared" ca="1" si="2"/>
        <v>0</v>
      </c>
      <c r="U30" s="33">
        <f t="shared" ca="1" si="3"/>
        <v>0</v>
      </c>
      <c r="V30" s="33" t="str">
        <f t="shared" ca="1" si="4"/>
        <v>+ +</v>
      </c>
      <c r="W30" s="33" t="str">
        <f t="shared" ca="1" si="5"/>
        <v>+</v>
      </c>
      <c r="X30" s="33" t="str">
        <f t="shared" ca="1" si="6"/>
        <v>+</v>
      </c>
      <c r="Y30" s="33" t="str">
        <f t="shared" ca="1" si="7"/>
        <v>+</v>
      </c>
      <c r="Z30" s="33">
        <f t="shared" ca="1" si="8"/>
        <v>0</v>
      </c>
      <c r="AA30" s="33">
        <f t="shared" ca="1" si="9"/>
        <v>0</v>
      </c>
      <c r="AB30" s="33">
        <f t="shared" ca="1" si="10"/>
        <v>0</v>
      </c>
      <c r="AC30" s="33">
        <f t="shared" ca="1" si="11"/>
        <v>0</v>
      </c>
      <c r="AD30" s="33">
        <f t="shared" ca="1" si="12"/>
        <v>0</v>
      </c>
      <c r="AE30" s="33">
        <f t="shared" ca="1" si="13"/>
        <v>0</v>
      </c>
      <c r="AF30" s="33" t="str">
        <f t="shared" ca="1" si="14"/>
        <v>+</v>
      </c>
      <c r="AG30" s="33">
        <f t="shared" ca="1" si="15"/>
        <v>0</v>
      </c>
    </row>
    <row r="31" spans="1:33" x14ac:dyDescent="0.35">
      <c r="A31" s="117"/>
      <c r="B31" s="98" t="s">
        <v>146</v>
      </c>
      <c r="C31" s="30" t="str" cm="1">
        <f t="array" aca="1" ref="C31" ca="1">INDIRECT($B31&amp;"!"&amp;$B$2&amp;C$2)</f>
        <v>Minor Positive</v>
      </c>
      <c r="D31" s="30" t="str" cm="1">
        <f t="array" aca="1" ref="D31" ca="1">INDIRECT($B31&amp;"!"&amp;$B$2&amp;D$2)</f>
        <v>Neutral</v>
      </c>
      <c r="E31" s="30" t="str" cm="1">
        <f t="array" aca="1" ref="E31" ca="1">INDIRECT($B31&amp;"!"&amp;$B$2&amp;E$2)</f>
        <v>Minor Positive</v>
      </c>
      <c r="F31" s="30" t="str" cm="1">
        <f t="array" aca="1" ref="F31" ca="1">INDIRECT($B31&amp;"!"&amp;$B$2&amp;F$2)</f>
        <v>Minor Positive</v>
      </c>
      <c r="G31" s="30" t="str" cm="1">
        <f t="array" aca="1" ref="G31" ca="1">INDIRECT($B31&amp;"!"&amp;$B$2&amp;G$2)</f>
        <v>Minor Positive</v>
      </c>
      <c r="H31" s="30" t="str" cm="1">
        <f t="array" aca="1" ref="H31" ca="1">INDIRECT($B31&amp;"!"&amp;$B$2&amp;H$2)</f>
        <v>Minor Positive</v>
      </c>
      <c r="I31" s="30" t="str" cm="1">
        <f t="array" aca="1" ref="I31" ca="1">INDIRECT($B31&amp;"!"&amp;$B$2&amp;I$2)</f>
        <v>Neutral</v>
      </c>
      <c r="J31" s="30" t="str" cm="1">
        <f t="array" aca="1" ref="J31" ca="1">INDIRECT($B31&amp;"!"&amp;$B$2&amp;J$2)</f>
        <v>Neutral</v>
      </c>
      <c r="K31" s="30" t="str" cm="1">
        <f t="array" aca="1" ref="K31" ca="1">INDIRECT($B31&amp;"!"&amp;$B$2&amp;K$2)</f>
        <v>Neutral</v>
      </c>
      <c r="L31" s="30" t="str" cm="1">
        <f t="array" aca="1" ref="L31" ca="1">INDIRECT($B31&amp;"!"&amp;$B$2&amp;L$2)</f>
        <v>Neutral</v>
      </c>
      <c r="M31" s="30" t="str" cm="1">
        <f t="array" aca="1" ref="M31" ca="1">INDIRECT($B31&amp;"!"&amp;$B$2&amp;M$2)</f>
        <v>Neutral</v>
      </c>
      <c r="N31" s="30" t="str" cm="1">
        <f t="array" aca="1" ref="N31" ca="1">INDIRECT($B31&amp;"!"&amp;$B$2&amp;N$2)</f>
        <v>Neutral</v>
      </c>
      <c r="O31" s="30" t="str" cm="1">
        <f t="array" aca="1" ref="O31" ca="1">INDIRECT($B31&amp;"!"&amp;$B$2&amp;O$2)</f>
        <v>Neutral</v>
      </c>
      <c r="P31" s="30" t="str" cm="1">
        <f t="array" aca="1" ref="P31" ca="1">INDIRECT($B31&amp;"!"&amp;$B$2&amp;P$2)</f>
        <v>Neutral</v>
      </c>
      <c r="Q31" s="8"/>
      <c r="S31" s="75" t="s">
        <v>146</v>
      </c>
      <c r="T31" s="33" t="str">
        <f t="shared" ca="1" si="2"/>
        <v>+</v>
      </c>
      <c r="U31" s="33">
        <f t="shared" ca="1" si="3"/>
        <v>0</v>
      </c>
      <c r="V31" s="33" t="str">
        <f t="shared" ca="1" si="4"/>
        <v>+</v>
      </c>
      <c r="W31" s="33" t="str">
        <f t="shared" ca="1" si="5"/>
        <v>+</v>
      </c>
      <c r="X31" s="33" t="str">
        <f t="shared" ca="1" si="6"/>
        <v>+</v>
      </c>
      <c r="Y31" s="33" t="str">
        <f t="shared" ca="1" si="7"/>
        <v>+</v>
      </c>
      <c r="Z31" s="33">
        <f t="shared" ca="1" si="8"/>
        <v>0</v>
      </c>
      <c r="AA31" s="33">
        <f t="shared" ca="1" si="9"/>
        <v>0</v>
      </c>
      <c r="AB31" s="33">
        <f t="shared" ca="1" si="10"/>
        <v>0</v>
      </c>
      <c r="AC31" s="33">
        <f t="shared" ca="1" si="11"/>
        <v>0</v>
      </c>
      <c r="AD31" s="33">
        <f t="shared" ca="1" si="12"/>
        <v>0</v>
      </c>
      <c r="AE31" s="33">
        <f t="shared" ca="1" si="13"/>
        <v>0</v>
      </c>
      <c r="AF31" s="33">
        <f t="shared" ca="1" si="14"/>
        <v>0</v>
      </c>
      <c r="AG31" s="33">
        <f t="shared" ca="1" si="15"/>
        <v>0</v>
      </c>
    </row>
    <row r="32" spans="1:33" x14ac:dyDescent="0.35">
      <c r="A32" s="97"/>
      <c r="B32" s="98" t="s">
        <v>147</v>
      </c>
      <c r="C32" s="30" t="str" cm="1">
        <f t="array" aca="1" ref="C32" ca="1">INDIRECT($B32&amp;"!"&amp;$B$2&amp;C$2)</f>
        <v>Minor Positive</v>
      </c>
      <c r="D32" s="30" t="str" cm="1">
        <f t="array" aca="1" ref="D32" ca="1">INDIRECT($B32&amp;"!"&amp;$B$2&amp;D$2)</f>
        <v>Minor Positive</v>
      </c>
      <c r="E32" s="30" t="str" cm="1">
        <f t="array" aca="1" ref="E32" ca="1">INDIRECT($B32&amp;"!"&amp;$B$2&amp;E$2)</f>
        <v>Minor Positive</v>
      </c>
      <c r="F32" s="30" t="str" cm="1">
        <f t="array" aca="1" ref="F32" ca="1">INDIRECT($B32&amp;"!"&amp;$B$2&amp;F$2)</f>
        <v>Minor Positive</v>
      </c>
      <c r="G32" s="30" t="str" cm="1">
        <f t="array" aca="1" ref="G32" ca="1">INDIRECT($B32&amp;"!"&amp;$B$2&amp;G$2)</f>
        <v>Minor Positive</v>
      </c>
      <c r="H32" s="30" t="str" cm="1">
        <f t="array" aca="1" ref="H32" ca="1">INDIRECT($B32&amp;"!"&amp;$B$2&amp;H$2)</f>
        <v>Minor Positive</v>
      </c>
      <c r="I32" s="30" t="str" cm="1">
        <f t="array" aca="1" ref="I32" ca="1">INDIRECT($B32&amp;"!"&amp;$B$2&amp;I$2)</f>
        <v>Neutral</v>
      </c>
      <c r="J32" s="30" t="str" cm="1">
        <f t="array" aca="1" ref="J32" ca="1">INDIRECT($B32&amp;"!"&amp;$B$2&amp;J$2)</f>
        <v>Minor Positive</v>
      </c>
      <c r="K32" s="30" t="str" cm="1">
        <f t="array" aca="1" ref="K32" ca="1">INDIRECT($B32&amp;"!"&amp;$B$2&amp;K$2)</f>
        <v>Neutral</v>
      </c>
      <c r="L32" s="30" t="str" cm="1">
        <f t="array" aca="1" ref="L32" ca="1">INDIRECT($B32&amp;"!"&amp;$B$2&amp;L$2)</f>
        <v>Neutral</v>
      </c>
      <c r="M32" s="30" t="str" cm="1">
        <f t="array" aca="1" ref="M32" ca="1">INDIRECT($B32&amp;"!"&amp;$B$2&amp;M$2)</f>
        <v>Neutral</v>
      </c>
      <c r="N32" s="30" t="str" cm="1">
        <f t="array" aca="1" ref="N32" ca="1">INDIRECT($B32&amp;"!"&amp;$B$2&amp;N$2)</f>
        <v>Minor Positive</v>
      </c>
      <c r="O32" s="30" t="str" cm="1">
        <f t="array" aca="1" ref="O32" ca="1">INDIRECT($B32&amp;"!"&amp;$B$2&amp;O$2)</f>
        <v>Neutral</v>
      </c>
      <c r="P32" s="30" t="str" cm="1">
        <f t="array" aca="1" ref="P32" ca="1">INDIRECT($B32&amp;"!"&amp;$B$2&amp;P$2)</f>
        <v>Minor Positive</v>
      </c>
      <c r="Q32" s="8"/>
      <c r="S32" s="75" t="s">
        <v>148</v>
      </c>
      <c r="T32" s="33" t="str">
        <f t="shared" ca="1" si="2"/>
        <v>+</v>
      </c>
      <c r="U32" s="33" t="str">
        <f t="shared" ca="1" si="3"/>
        <v>+</v>
      </c>
      <c r="V32" s="33" t="str">
        <f t="shared" ca="1" si="4"/>
        <v>+</v>
      </c>
      <c r="W32" s="33" t="str">
        <f t="shared" ca="1" si="5"/>
        <v>+</v>
      </c>
      <c r="X32" s="33" t="str">
        <f t="shared" ca="1" si="6"/>
        <v>+</v>
      </c>
      <c r="Y32" s="33" t="str">
        <f t="shared" ca="1" si="7"/>
        <v>+</v>
      </c>
      <c r="Z32" s="33">
        <f t="shared" ca="1" si="8"/>
        <v>0</v>
      </c>
      <c r="AA32" s="33" t="str">
        <f t="shared" ca="1" si="9"/>
        <v>+</v>
      </c>
      <c r="AB32" s="33">
        <f t="shared" ca="1" si="10"/>
        <v>0</v>
      </c>
      <c r="AC32" s="33">
        <f t="shared" ca="1" si="11"/>
        <v>0</v>
      </c>
      <c r="AD32" s="33">
        <f t="shared" ca="1" si="12"/>
        <v>0</v>
      </c>
      <c r="AE32" s="33" t="str">
        <f t="shared" ca="1" si="13"/>
        <v>+</v>
      </c>
      <c r="AF32" s="33">
        <f t="shared" ca="1" si="14"/>
        <v>0</v>
      </c>
      <c r="AG32" s="33" t="str">
        <f t="shared" ca="1" si="15"/>
        <v>+</v>
      </c>
    </row>
    <row r="33" spans="1:33" x14ac:dyDescent="0.35">
      <c r="A33" s="97"/>
      <c r="B33" s="98" t="s">
        <v>149</v>
      </c>
      <c r="C33" s="30" t="str" cm="1">
        <f t="array" aca="1" ref="C33" ca="1">INDIRECT($B33&amp;"!"&amp;$B$2&amp;C$2)</f>
        <v>Neutral</v>
      </c>
      <c r="D33" s="30" t="str" cm="1">
        <f t="array" aca="1" ref="D33" ca="1">INDIRECT($B33&amp;"!"&amp;$B$2&amp;D$2)</f>
        <v>Neutral</v>
      </c>
      <c r="E33" s="30" t="str" cm="1">
        <f t="array" aca="1" ref="E33" ca="1">INDIRECT($B33&amp;"!"&amp;$B$2&amp;E$2)</f>
        <v>Minor Positive</v>
      </c>
      <c r="F33" s="30" t="str" cm="1">
        <f t="array" aca="1" ref="F33" ca="1">INDIRECT($B33&amp;"!"&amp;$B$2&amp;F$2)</f>
        <v>Minor Positive</v>
      </c>
      <c r="G33" s="30" t="str" cm="1">
        <f t="array" aca="1" ref="G33" ca="1">INDIRECT($B33&amp;"!"&amp;$B$2&amp;G$2)</f>
        <v>Significant Positive</v>
      </c>
      <c r="H33" s="30" t="str" cm="1">
        <f t="array" aca="1" ref="H33" ca="1">INDIRECT($B33&amp;"!"&amp;$B$2&amp;H$2)</f>
        <v>Minor Positive</v>
      </c>
      <c r="I33" s="30" t="str" cm="1">
        <f t="array" aca="1" ref="I33" ca="1">INDIRECT($B33&amp;"!"&amp;$B$2&amp;I$2)</f>
        <v>Neutral</v>
      </c>
      <c r="J33" s="30" t="str" cm="1">
        <f t="array" aca="1" ref="J33" ca="1">INDIRECT($B33&amp;"!"&amp;$B$2&amp;J$2)</f>
        <v>Minor Positive</v>
      </c>
      <c r="K33" s="30" t="str" cm="1">
        <f t="array" aca="1" ref="K33" ca="1">INDIRECT($B33&amp;"!"&amp;$B$2&amp;K$2)</f>
        <v>Minor Positive</v>
      </c>
      <c r="L33" s="30" t="str" cm="1">
        <f t="array" aca="1" ref="L33" ca="1">INDIRECT($B33&amp;"!"&amp;$B$2&amp;L$2)</f>
        <v>Minor Positive</v>
      </c>
      <c r="M33" s="30" t="str" cm="1">
        <f t="array" aca="1" ref="M33" ca="1">INDIRECT($B33&amp;"!"&amp;$B$2&amp;M$2)</f>
        <v>Neutral</v>
      </c>
      <c r="N33" s="30" t="str" cm="1">
        <f t="array" aca="1" ref="N33" ca="1">INDIRECT($B33&amp;"!"&amp;$B$2&amp;N$2)</f>
        <v>Minor Positive</v>
      </c>
      <c r="O33" s="30" t="str" cm="1">
        <f t="array" aca="1" ref="O33" ca="1">INDIRECT($B33&amp;"!"&amp;$B$2&amp;O$2)</f>
        <v>Neutral</v>
      </c>
      <c r="P33" s="30" t="str" cm="1">
        <f t="array" aca="1" ref="P33" ca="1">INDIRECT($B33&amp;"!"&amp;$B$2&amp;P$2)</f>
        <v>Minor Positive</v>
      </c>
      <c r="Q33" s="8"/>
      <c r="S33" s="75" t="s">
        <v>150</v>
      </c>
      <c r="T33" s="33">
        <f t="shared" ca="1" si="2"/>
        <v>0</v>
      </c>
      <c r="U33" s="33">
        <f t="shared" ca="1" si="3"/>
        <v>0</v>
      </c>
      <c r="V33" s="33" t="str">
        <f t="shared" ca="1" si="4"/>
        <v>+</v>
      </c>
      <c r="W33" s="33" t="str">
        <f t="shared" ca="1" si="5"/>
        <v>+</v>
      </c>
      <c r="X33" s="33" t="str">
        <f t="shared" ca="1" si="6"/>
        <v>+ +</v>
      </c>
      <c r="Y33" s="33" t="str">
        <f t="shared" ca="1" si="7"/>
        <v>+</v>
      </c>
      <c r="Z33" s="33">
        <f t="shared" ca="1" si="8"/>
        <v>0</v>
      </c>
      <c r="AA33" s="33" t="str">
        <f t="shared" ca="1" si="9"/>
        <v>+</v>
      </c>
      <c r="AB33" s="33" t="str">
        <f t="shared" ca="1" si="10"/>
        <v>+</v>
      </c>
      <c r="AC33" s="33" t="str">
        <f t="shared" ca="1" si="11"/>
        <v>+</v>
      </c>
      <c r="AD33" s="33">
        <f t="shared" ca="1" si="12"/>
        <v>0</v>
      </c>
      <c r="AE33" s="33" t="str">
        <f t="shared" ca="1" si="13"/>
        <v>+</v>
      </c>
      <c r="AF33" s="33">
        <f t="shared" ca="1" si="14"/>
        <v>0</v>
      </c>
      <c r="AG33" s="33" t="str">
        <f t="shared" ca="1" si="15"/>
        <v>+</v>
      </c>
    </row>
    <row r="34" spans="1:33" x14ac:dyDescent="0.35">
      <c r="A34" s="97"/>
      <c r="B34" s="98" t="s">
        <v>151</v>
      </c>
      <c r="C34" s="30" t="str" cm="1">
        <f t="array" aca="1" ref="C34" ca="1">INDIRECT($B34&amp;"!"&amp;$B$2&amp;C$2)</f>
        <v>Neutral</v>
      </c>
      <c r="D34" s="30" t="str" cm="1">
        <f t="array" aca="1" ref="D34" ca="1">INDIRECT($B34&amp;"!"&amp;$B$2&amp;D$2)</f>
        <v>Neutral</v>
      </c>
      <c r="E34" s="30" t="str" cm="1">
        <f t="array" aca="1" ref="E34" ca="1">INDIRECT($B34&amp;"!"&amp;$B$2&amp;E$2)</f>
        <v>Minor Positive</v>
      </c>
      <c r="F34" s="30" t="str" cm="1">
        <f t="array" aca="1" ref="F34" ca="1">INDIRECT($B34&amp;"!"&amp;$B$2&amp;F$2)</f>
        <v>Neutral</v>
      </c>
      <c r="G34" s="30" t="str" cm="1">
        <f t="array" aca="1" ref="G34" ca="1">INDIRECT($B34&amp;"!"&amp;$B$2&amp;G$2)</f>
        <v>Minor Positive</v>
      </c>
      <c r="H34" s="30" t="str" cm="1">
        <f t="array" aca="1" ref="H34" ca="1">INDIRECT($B34&amp;"!"&amp;$B$2&amp;H$2)</f>
        <v>Neutral</v>
      </c>
      <c r="I34" s="30" t="str" cm="1">
        <f t="array" aca="1" ref="I34" ca="1">INDIRECT($B34&amp;"!"&amp;$B$2&amp;I$2)</f>
        <v>Neutral</v>
      </c>
      <c r="J34" s="30" t="str" cm="1">
        <f t="array" aca="1" ref="J34" ca="1">INDIRECT($B34&amp;"!"&amp;$B$2&amp;J$2)</f>
        <v>Neutral</v>
      </c>
      <c r="K34" s="30" t="str" cm="1">
        <f t="array" aca="1" ref="K34" ca="1">INDIRECT($B34&amp;"!"&amp;$B$2&amp;K$2)</f>
        <v>Neutral</v>
      </c>
      <c r="L34" s="30" t="str" cm="1">
        <f t="array" aca="1" ref="L34" ca="1">INDIRECT($B34&amp;"!"&amp;$B$2&amp;L$2)</f>
        <v>Neutral</v>
      </c>
      <c r="M34" s="30" t="str" cm="1">
        <f t="array" aca="1" ref="M34" ca="1">INDIRECT($B34&amp;"!"&amp;$B$2&amp;M$2)</f>
        <v>Neutral</v>
      </c>
      <c r="N34" s="30" t="str" cm="1">
        <f t="array" aca="1" ref="N34" ca="1">INDIRECT($B34&amp;"!"&amp;$B$2&amp;N$2)</f>
        <v>Neutral</v>
      </c>
      <c r="O34" s="30" t="str" cm="1">
        <f t="array" aca="1" ref="O34" ca="1">INDIRECT($B34&amp;"!"&amp;$B$2&amp;O$2)</f>
        <v>Neutral</v>
      </c>
      <c r="P34" s="30" t="str" cm="1">
        <f t="array" aca="1" ref="P34" ca="1">INDIRECT($B34&amp;"!"&amp;$B$2&amp;P$2)</f>
        <v>Neutral</v>
      </c>
      <c r="Q34" s="8"/>
      <c r="S34" s="75" t="s">
        <v>151</v>
      </c>
      <c r="T34" s="33">
        <f t="shared" ca="1" si="2"/>
        <v>0</v>
      </c>
      <c r="U34" s="33">
        <f t="shared" ca="1" si="3"/>
        <v>0</v>
      </c>
      <c r="V34" s="33" t="str">
        <f t="shared" ca="1" si="4"/>
        <v>+</v>
      </c>
      <c r="W34" s="33">
        <f t="shared" ca="1" si="5"/>
        <v>0</v>
      </c>
      <c r="X34" s="33" t="str">
        <f t="shared" ca="1" si="6"/>
        <v>+</v>
      </c>
      <c r="Y34" s="33">
        <f t="shared" ca="1" si="7"/>
        <v>0</v>
      </c>
      <c r="Z34" s="33">
        <f t="shared" ca="1" si="8"/>
        <v>0</v>
      </c>
      <c r="AA34" s="33">
        <f t="shared" ca="1" si="9"/>
        <v>0</v>
      </c>
      <c r="AB34" s="33">
        <f t="shared" ca="1" si="10"/>
        <v>0</v>
      </c>
      <c r="AC34" s="33">
        <f t="shared" ca="1" si="11"/>
        <v>0</v>
      </c>
      <c r="AD34" s="33">
        <f t="shared" ca="1" si="12"/>
        <v>0</v>
      </c>
      <c r="AE34" s="33">
        <f t="shared" ca="1" si="13"/>
        <v>0</v>
      </c>
      <c r="AF34" s="33">
        <f t="shared" ca="1" si="14"/>
        <v>0</v>
      </c>
      <c r="AG34" s="33">
        <f t="shared" ca="1" si="15"/>
        <v>0</v>
      </c>
    </row>
    <row r="35" spans="1:33" x14ac:dyDescent="0.35">
      <c r="A35" s="97"/>
      <c r="B35" s="98" t="s">
        <v>152</v>
      </c>
      <c r="C35" s="30" t="str" cm="1">
        <f t="array" aca="1" ref="C35" ca="1">INDIRECT($B35&amp;"!"&amp;$B$2&amp;C$2)</f>
        <v>Neutral</v>
      </c>
      <c r="D35" s="30" t="str" cm="1">
        <f t="array" aca="1" ref="D35" ca="1">INDIRECT($B35&amp;"!"&amp;$B$2&amp;D$2)</f>
        <v>Neutral</v>
      </c>
      <c r="E35" s="30" t="str" cm="1">
        <f t="array" aca="1" ref="E35" ca="1">INDIRECT($B35&amp;"!"&amp;$B$2&amp;E$2)</f>
        <v>Minor Positive</v>
      </c>
      <c r="F35" s="30" t="str" cm="1">
        <f t="array" aca="1" ref="F35" ca="1">INDIRECT($B35&amp;"!"&amp;$B$2&amp;F$2)</f>
        <v>Minor Positive</v>
      </c>
      <c r="G35" s="30" t="str" cm="1">
        <f t="array" aca="1" ref="G35" ca="1">INDIRECT($B35&amp;"!"&amp;$B$2&amp;G$2)</f>
        <v>Minor Positive</v>
      </c>
      <c r="H35" s="30" t="str" cm="1">
        <f t="array" aca="1" ref="H35" ca="1">INDIRECT($B35&amp;"!"&amp;$B$2&amp;H$2)</f>
        <v>Minor Positive</v>
      </c>
      <c r="I35" s="30" t="str" cm="1">
        <f t="array" aca="1" ref="I35" ca="1">INDIRECT($B35&amp;"!"&amp;$B$2&amp;I$2)</f>
        <v>Neutral</v>
      </c>
      <c r="J35" s="30" t="str" cm="1">
        <f t="array" aca="1" ref="J35" ca="1">INDIRECT($B35&amp;"!"&amp;$B$2&amp;J$2)</f>
        <v>Neutral</v>
      </c>
      <c r="K35" s="30" t="str" cm="1">
        <f t="array" aca="1" ref="K35" ca="1">INDIRECT($B35&amp;"!"&amp;$B$2&amp;K$2)</f>
        <v>Minor Positive</v>
      </c>
      <c r="L35" s="30" t="str" cm="1">
        <f t="array" aca="1" ref="L35" ca="1">INDIRECT($B35&amp;"!"&amp;$B$2&amp;L$2)</f>
        <v>Minor Positive</v>
      </c>
      <c r="M35" s="30" t="str" cm="1">
        <f t="array" aca="1" ref="M35" ca="1">INDIRECT($B35&amp;"!"&amp;$B$2&amp;M$2)</f>
        <v>Neutral</v>
      </c>
      <c r="N35" s="30" t="str" cm="1">
        <f t="array" aca="1" ref="N35" ca="1">INDIRECT($B35&amp;"!"&amp;$B$2&amp;N$2)</f>
        <v>Minor Positive</v>
      </c>
      <c r="O35" s="30" t="str" cm="1">
        <f t="array" aca="1" ref="O35" ca="1">INDIRECT($B35&amp;"!"&amp;$B$2&amp;O$2)</f>
        <v>Minor Positive</v>
      </c>
      <c r="P35" s="30" t="str" cm="1">
        <f t="array" aca="1" ref="P35" ca="1">INDIRECT($B35&amp;"!"&amp;$B$2&amp;P$2)</f>
        <v>Minor Positive</v>
      </c>
      <c r="Q35" s="8"/>
      <c r="S35" s="75" t="s">
        <v>152</v>
      </c>
      <c r="T35" s="33">
        <f t="shared" ca="1" si="2"/>
        <v>0</v>
      </c>
      <c r="U35" s="33">
        <f t="shared" ca="1" si="3"/>
        <v>0</v>
      </c>
      <c r="V35" s="33" t="str">
        <f t="shared" ca="1" si="4"/>
        <v>+</v>
      </c>
      <c r="W35" s="33" t="str">
        <f t="shared" ca="1" si="5"/>
        <v>+</v>
      </c>
      <c r="X35" s="33" t="str">
        <f t="shared" ca="1" si="6"/>
        <v>+</v>
      </c>
      <c r="Y35" s="33" t="str">
        <f t="shared" ca="1" si="7"/>
        <v>+</v>
      </c>
      <c r="Z35" s="33">
        <f t="shared" ca="1" si="8"/>
        <v>0</v>
      </c>
      <c r="AA35" s="33">
        <f t="shared" ca="1" si="9"/>
        <v>0</v>
      </c>
      <c r="AB35" s="33" t="str">
        <f t="shared" ca="1" si="10"/>
        <v>+</v>
      </c>
      <c r="AC35" s="33" t="str">
        <f t="shared" ca="1" si="11"/>
        <v>+</v>
      </c>
      <c r="AD35" s="33">
        <f t="shared" ca="1" si="12"/>
        <v>0</v>
      </c>
      <c r="AE35" s="33" t="str">
        <f t="shared" ca="1" si="13"/>
        <v>+</v>
      </c>
      <c r="AF35" s="33" t="str">
        <f t="shared" ca="1" si="14"/>
        <v>+</v>
      </c>
      <c r="AG35" s="33" t="str">
        <f t="shared" ca="1" si="15"/>
        <v>+</v>
      </c>
    </row>
    <row r="36" spans="1:33" x14ac:dyDescent="0.35">
      <c r="A36" s="97"/>
      <c r="B36" s="98" t="s">
        <v>153</v>
      </c>
      <c r="C36" s="30" t="str" cm="1">
        <f t="array" aca="1" ref="C36" ca="1">INDIRECT($B36&amp;"!"&amp;$B$2&amp;C$2)</f>
        <v>Significant Positive</v>
      </c>
      <c r="D36" s="30" t="str" cm="1">
        <f t="array" aca="1" ref="D36" ca="1">INDIRECT($B36&amp;"!"&amp;$B$2&amp;D$2)</f>
        <v>Significant Positive</v>
      </c>
      <c r="E36" s="30" t="str" cm="1">
        <f t="array" aca="1" ref="E36" ca="1">INDIRECT($B36&amp;"!"&amp;$B$2&amp;E$2)</f>
        <v>Minor Positive</v>
      </c>
      <c r="F36" s="30" t="str" cm="1">
        <f t="array" aca="1" ref="F36" ca="1">INDIRECT($B36&amp;"!"&amp;$B$2&amp;F$2)</f>
        <v>Minor Positive</v>
      </c>
      <c r="G36" s="30" t="str" cm="1">
        <f t="array" aca="1" ref="G36" ca="1">INDIRECT($B36&amp;"!"&amp;$B$2&amp;G$2)</f>
        <v>Uncertain</v>
      </c>
      <c r="H36" s="30" t="str" cm="1">
        <f t="array" aca="1" ref="H36" ca="1">INDIRECT($B36&amp;"!"&amp;$B$2&amp;H$2)</f>
        <v>Neutral</v>
      </c>
      <c r="I36" s="30" t="str" cm="1">
        <f t="array" aca="1" ref="I36" ca="1">INDIRECT($B36&amp;"!"&amp;$B$2&amp;I$2)</f>
        <v>Neutral</v>
      </c>
      <c r="J36" s="30" t="str" cm="1">
        <f t="array" aca="1" ref="J36" ca="1">INDIRECT($B36&amp;"!"&amp;$B$2&amp;J$2)</f>
        <v>Neutral</v>
      </c>
      <c r="K36" s="30" t="str" cm="1">
        <f t="array" aca="1" ref="K36" ca="1">INDIRECT($B36&amp;"!"&amp;$B$2&amp;K$2)</f>
        <v>Neutral</v>
      </c>
      <c r="L36" s="30" t="str" cm="1">
        <f t="array" aca="1" ref="L36" ca="1">INDIRECT($B36&amp;"!"&amp;$B$2&amp;L$2)</f>
        <v>Neutral</v>
      </c>
      <c r="M36" s="30" t="str" cm="1">
        <f t="array" aca="1" ref="M36" ca="1">INDIRECT($B36&amp;"!"&amp;$B$2&amp;M$2)</f>
        <v>Neutral</v>
      </c>
      <c r="N36" s="30" t="str" cm="1">
        <f t="array" aca="1" ref="N36" ca="1">INDIRECT($B36&amp;"!"&amp;$B$2&amp;N$2)</f>
        <v>Neutral</v>
      </c>
      <c r="O36" s="30" t="str" cm="1">
        <f t="array" aca="1" ref="O36" ca="1">INDIRECT($B36&amp;"!"&amp;$B$2&amp;O$2)</f>
        <v>Neutral</v>
      </c>
      <c r="P36" s="30" t="str" cm="1">
        <f t="array" aca="1" ref="P36" ca="1">INDIRECT($B36&amp;"!"&amp;$B$2&amp;P$2)</f>
        <v>Neutral</v>
      </c>
      <c r="Q36" s="8"/>
      <c r="R36" s="6"/>
      <c r="S36" s="75" t="s">
        <v>153</v>
      </c>
      <c r="T36" s="33" t="str">
        <f t="shared" ca="1" si="2"/>
        <v>+ +</v>
      </c>
      <c r="U36" s="33" t="str">
        <f t="shared" ca="1" si="3"/>
        <v>+ +</v>
      </c>
      <c r="V36" s="33" t="str">
        <f t="shared" ca="1" si="4"/>
        <v>+</v>
      </c>
      <c r="W36" s="33" t="str">
        <f t="shared" ca="1" si="5"/>
        <v>+</v>
      </c>
      <c r="X36" s="33" t="str">
        <f t="shared" ca="1" si="6"/>
        <v>?</v>
      </c>
      <c r="Y36" s="33">
        <f t="shared" ca="1" si="7"/>
        <v>0</v>
      </c>
      <c r="Z36" s="33">
        <f t="shared" ca="1" si="8"/>
        <v>0</v>
      </c>
      <c r="AA36" s="33">
        <f t="shared" ca="1" si="9"/>
        <v>0</v>
      </c>
      <c r="AB36" s="33">
        <f t="shared" ca="1" si="10"/>
        <v>0</v>
      </c>
      <c r="AC36" s="33">
        <f t="shared" ca="1" si="11"/>
        <v>0</v>
      </c>
      <c r="AD36" s="33">
        <f t="shared" ca="1" si="12"/>
        <v>0</v>
      </c>
      <c r="AE36" s="33">
        <f t="shared" ca="1" si="13"/>
        <v>0</v>
      </c>
      <c r="AF36" s="33">
        <f t="shared" ca="1" si="14"/>
        <v>0</v>
      </c>
      <c r="AG36" s="33">
        <f t="shared" ca="1" si="15"/>
        <v>0</v>
      </c>
    </row>
    <row r="37" spans="1:33" x14ac:dyDescent="0.35">
      <c r="A37" s="97"/>
      <c r="B37" s="98" t="s">
        <v>154</v>
      </c>
      <c r="C37" s="30" t="str" cm="1">
        <f t="array" aca="1" ref="C37" ca="1">INDIRECT($B37&amp;"!"&amp;$B$2&amp;C$2)</f>
        <v>Significant Positive</v>
      </c>
      <c r="D37" s="30" t="str" cm="1">
        <f t="array" aca="1" ref="D37" ca="1">INDIRECT($B37&amp;"!"&amp;$B$2&amp;D$2)</f>
        <v>Minor Positive</v>
      </c>
      <c r="E37" s="30" t="str" cm="1">
        <f t="array" aca="1" ref="E37" ca="1">INDIRECT($B37&amp;"!"&amp;$B$2&amp;E$2)</f>
        <v>Minor Positive</v>
      </c>
      <c r="F37" s="30" t="str" cm="1">
        <f t="array" aca="1" ref="F37" ca="1">INDIRECT($B37&amp;"!"&amp;$B$2&amp;F$2)</f>
        <v>Minor Positive</v>
      </c>
      <c r="G37" s="30" t="str" cm="1">
        <f t="array" aca="1" ref="G37" ca="1">INDIRECT($B37&amp;"!"&amp;$B$2&amp;G$2)</f>
        <v>Minor Positive</v>
      </c>
      <c r="H37" s="30" t="str" cm="1">
        <f t="array" aca="1" ref="H37" ca="1">INDIRECT($B37&amp;"!"&amp;$B$2&amp;H$2)</f>
        <v>Significant Positive</v>
      </c>
      <c r="I37" s="30" t="str" cm="1">
        <f t="array" aca="1" ref="I37" ca="1">INDIRECT($B37&amp;"!"&amp;$B$2&amp;I$2)</f>
        <v>Neutral</v>
      </c>
      <c r="J37" s="30" t="str" cm="1">
        <f t="array" aca="1" ref="J37" ca="1">INDIRECT($B37&amp;"!"&amp;$B$2&amp;J$2)</f>
        <v>Minor Positive</v>
      </c>
      <c r="K37" s="30" t="str" cm="1">
        <f t="array" aca="1" ref="K37" ca="1">INDIRECT($B37&amp;"!"&amp;$B$2&amp;K$2)</f>
        <v>Minor Positive</v>
      </c>
      <c r="L37" s="30" t="str" cm="1">
        <f t="array" aca="1" ref="L37" ca="1">INDIRECT($B37&amp;"!"&amp;$B$2&amp;L$2)</f>
        <v>Minor Positive</v>
      </c>
      <c r="M37" s="30" t="str" cm="1">
        <f t="array" aca="1" ref="M37" ca="1">INDIRECT($B37&amp;"!"&amp;$B$2&amp;M$2)</f>
        <v>Minor Positive</v>
      </c>
      <c r="N37" s="30" t="str" cm="1">
        <f t="array" aca="1" ref="N37" ca="1">INDIRECT($B37&amp;"!"&amp;$B$2&amp;N$2)</f>
        <v>Minor Positive</v>
      </c>
      <c r="O37" s="30" t="str" cm="1">
        <f t="array" aca="1" ref="O37" ca="1">INDIRECT($B37&amp;"!"&amp;$B$2&amp;O$2)</f>
        <v>Neutral</v>
      </c>
      <c r="P37" s="30" t="str" cm="1">
        <f t="array" aca="1" ref="P37" ca="1">INDIRECT($B37&amp;"!"&amp;$B$2&amp;P$2)</f>
        <v>Neutral</v>
      </c>
      <c r="Q37" s="8"/>
      <c r="R37" s="6"/>
      <c r="S37" s="75" t="s">
        <v>154</v>
      </c>
      <c r="T37" s="33" t="str">
        <f t="shared" ca="1" si="2"/>
        <v>+ +</v>
      </c>
      <c r="U37" s="33" t="str">
        <f t="shared" ca="1" si="3"/>
        <v>+</v>
      </c>
      <c r="V37" s="33" t="str">
        <f t="shared" ca="1" si="4"/>
        <v>+</v>
      </c>
      <c r="W37" s="33" t="str">
        <f t="shared" ca="1" si="5"/>
        <v>+</v>
      </c>
      <c r="X37" s="33" t="str">
        <f t="shared" ca="1" si="6"/>
        <v>+</v>
      </c>
      <c r="Y37" s="33" t="str">
        <f t="shared" ca="1" si="7"/>
        <v>+ +</v>
      </c>
      <c r="Z37" s="33">
        <f t="shared" ca="1" si="8"/>
        <v>0</v>
      </c>
      <c r="AA37" s="33" t="str">
        <f t="shared" ca="1" si="9"/>
        <v>+</v>
      </c>
      <c r="AB37" s="33" t="str">
        <f t="shared" ca="1" si="10"/>
        <v>+</v>
      </c>
      <c r="AC37" s="33" t="str">
        <f t="shared" ca="1" si="11"/>
        <v>+</v>
      </c>
      <c r="AD37" s="33" t="str">
        <f t="shared" ca="1" si="12"/>
        <v>+</v>
      </c>
      <c r="AE37" s="33" t="str">
        <f t="shared" ca="1" si="13"/>
        <v>+</v>
      </c>
      <c r="AF37" s="33">
        <f t="shared" ca="1" si="14"/>
        <v>0</v>
      </c>
      <c r="AG37" s="33">
        <f t="shared" ca="1" si="15"/>
        <v>0</v>
      </c>
    </row>
    <row r="38" spans="1:33" x14ac:dyDescent="0.35">
      <c r="A38" s="97"/>
      <c r="B38" s="98" t="s">
        <v>155</v>
      </c>
      <c r="C38" s="30" t="str" cm="1">
        <f t="array" aca="1" ref="C38" ca="1">INDIRECT($B38&amp;"!"&amp;$B$2&amp;C$2)</f>
        <v>Significant Positive</v>
      </c>
      <c r="D38" s="30" t="str" cm="1">
        <f t="array" aca="1" ref="D38" ca="1">INDIRECT($B38&amp;"!"&amp;$B$2&amp;D$2)</f>
        <v>Minor Positive</v>
      </c>
      <c r="E38" s="30" t="str" cm="1">
        <f t="array" aca="1" ref="E38" ca="1">INDIRECT($B38&amp;"!"&amp;$B$2&amp;E$2)</f>
        <v>Minor Positive</v>
      </c>
      <c r="F38" s="30" t="str" cm="1">
        <f t="array" aca="1" ref="F38" ca="1">INDIRECT($B38&amp;"!"&amp;$B$2&amp;F$2)</f>
        <v>Minor Positive</v>
      </c>
      <c r="G38" s="30" t="str" cm="1">
        <f t="array" aca="1" ref="G38" ca="1">INDIRECT($B38&amp;"!"&amp;$B$2&amp;G$2)</f>
        <v>Uncertain</v>
      </c>
      <c r="H38" s="30" t="str" cm="1">
        <f t="array" aca="1" ref="H38" ca="1">INDIRECT($B38&amp;"!"&amp;$B$2&amp;H$2)</f>
        <v>Minor Positive</v>
      </c>
      <c r="I38" s="30" t="str" cm="1">
        <f t="array" aca="1" ref="I38" ca="1">INDIRECT($B38&amp;"!"&amp;$B$2&amp;I$2)</f>
        <v>Minor Positive</v>
      </c>
      <c r="J38" s="30" t="str" cm="1">
        <f t="array" aca="1" ref="J38" ca="1">INDIRECT($B38&amp;"!"&amp;$B$2&amp;J$2)</f>
        <v>Neutral</v>
      </c>
      <c r="K38" s="30" t="str" cm="1">
        <f t="array" aca="1" ref="K38" ca="1">INDIRECT($B38&amp;"!"&amp;$B$2&amp;K$2)</f>
        <v>Neutral</v>
      </c>
      <c r="L38" s="30" t="str" cm="1">
        <f t="array" aca="1" ref="L38" ca="1">INDIRECT($B38&amp;"!"&amp;$B$2&amp;L$2)</f>
        <v>Neutral</v>
      </c>
      <c r="M38" s="30" t="str" cm="1">
        <f t="array" aca="1" ref="M38" ca="1">INDIRECT($B38&amp;"!"&amp;$B$2&amp;M$2)</f>
        <v>Neutral</v>
      </c>
      <c r="N38" s="30" t="str" cm="1">
        <f t="array" aca="1" ref="N38" ca="1">INDIRECT($B38&amp;"!"&amp;$B$2&amp;N$2)</f>
        <v>Minor Positive</v>
      </c>
      <c r="O38" s="30" t="str" cm="1">
        <f t="array" aca="1" ref="O38" ca="1">INDIRECT($B38&amp;"!"&amp;$B$2&amp;O$2)</f>
        <v>Neutral</v>
      </c>
      <c r="P38" s="30" t="str" cm="1">
        <f t="array" aca="1" ref="P38" ca="1">INDIRECT($B38&amp;"!"&amp;$B$2&amp;P$2)</f>
        <v>Minor Positive</v>
      </c>
      <c r="Q38" s="8"/>
      <c r="S38" s="75" t="s">
        <v>155</v>
      </c>
      <c r="T38" s="33" t="str">
        <f t="shared" ref="T38:T66" ca="1" si="19">INDEX($AJ$3:$AJ$8,MATCH(C38,$AI$3:$AI$8,0))</f>
        <v>+ +</v>
      </c>
      <c r="U38" s="33" t="str">
        <f t="shared" ref="U38:U66" ca="1" si="20">INDEX($AJ$3:$AJ$8,MATCH(D38,$AI$3:$AI$8,0))</f>
        <v>+</v>
      </c>
      <c r="V38" s="33" t="str">
        <f t="shared" ref="V38:V66" ca="1" si="21">INDEX($AJ$3:$AJ$8,MATCH(E38,$AI$3:$AI$8,0))</f>
        <v>+</v>
      </c>
      <c r="W38" s="33" t="str">
        <f t="shared" ref="W38:W66" ca="1" si="22">INDEX($AJ$3:$AJ$8,MATCH(F38,$AI$3:$AI$8,0))</f>
        <v>+</v>
      </c>
      <c r="X38" s="33" t="str">
        <f t="shared" ref="X38:X66" ca="1" si="23">INDEX($AJ$3:$AJ$8,MATCH(G38,$AI$3:$AI$8,0))</f>
        <v>?</v>
      </c>
      <c r="Y38" s="33" t="str">
        <f t="shared" ref="Y38:Y66" ca="1" si="24">INDEX($AJ$3:$AJ$8,MATCH(H38,$AI$3:$AI$8,0))</f>
        <v>+</v>
      </c>
      <c r="Z38" s="33" t="str">
        <f t="shared" ref="Z38:Z66" ca="1" si="25">INDEX($AJ$3:$AJ$8,MATCH(I38,$AI$3:$AI$8,0))</f>
        <v>+</v>
      </c>
      <c r="AA38" s="33">
        <f t="shared" ref="AA38:AA66" ca="1" si="26">INDEX($AJ$3:$AJ$8,MATCH(J38,$AI$3:$AI$8,0))</f>
        <v>0</v>
      </c>
      <c r="AB38" s="33">
        <f t="shared" ref="AB38:AB66" ca="1" si="27">INDEX($AJ$3:$AJ$8,MATCH(K38,$AI$3:$AI$8,0))</f>
        <v>0</v>
      </c>
      <c r="AC38" s="33">
        <f t="shared" ref="AC38:AC66" ca="1" si="28">INDEX($AJ$3:$AJ$8,MATCH(L38,$AI$3:$AI$8,0))</f>
        <v>0</v>
      </c>
      <c r="AD38" s="33">
        <f t="shared" ref="AD38:AD66" ca="1" si="29">INDEX($AJ$3:$AJ$8,MATCH(M38,$AI$3:$AI$8,0))</f>
        <v>0</v>
      </c>
      <c r="AE38" s="33" t="str">
        <f t="shared" ref="AE38:AE66" ca="1" si="30">INDEX($AJ$3:$AJ$8,MATCH(N38,$AI$3:$AI$8,0))</f>
        <v>+</v>
      </c>
      <c r="AF38" s="33">
        <f t="shared" ref="AF38:AF66" ca="1" si="31">INDEX($AJ$3:$AJ$8,MATCH(O38,$AI$3:$AI$8,0))</f>
        <v>0</v>
      </c>
      <c r="AG38" s="33" t="str">
        <f t="shared" ref="AG38:AG66" ca="1" si="32">INDEX($AJ$3:$AJ$8,MATCH(P38,$AI$3:$AI$8,0))</f>
        <v>+</v>
      </c>
    </row>
    <row r="39" spans="1:33" x14ac:dyDescent="0.35">
      <c r="A39" s="97"/>
      <c r="B39" s="98" t="s">
        <v>156</v>
      </c>
      <c r="C39" s="30" t="str" cm="1">
        <f t="array" aca="1" ref="C39" ca="1">INDIRECT($B39&amp;"!"&amp;$B$2&amp;C$2)</f>
        <v>Significant Positive</v>
      </c>
      <c r="D39" s="30" t="str" cm="1">
        <f t="array" aca="1" ref="D39" ca="1">INDIRECT($B39&amp;"!"&amp;$B$2&amp;D$2)</f>
        <v>Minor Positive</v>
      </c>
      <c r="E39" s="30" t="str" cm="1">
        <f t="array" aca="1" ref="E39" ca="1">INDIRECT($B39&amp;"!"&amp;$B$2&amp;E$2)</f>
        <v>Minor Negative</v>
      </c>
      <c r="F39" s="30" t="str" cm="1">
        <f t="array" aca="1" ref="F39" ca="1">INDIRECT($B39&amp;"!"&amp;$B$2&amp;F$2)</f>
        <v>Neutral</v>
      </c>
      <c r="G39" s="30" t="str" cm="1">
        <f t="array" aca="1" ref="G39" ca="1">INDIRECT($B39&amp;"!"&amp;$B$2&amp;G$2)</f>
        <v>Neutral</v>
      </c>
      <c r="H39" s="30" t="str" cm="1">
        <f t="array" aca="1" ref="H39" ca="1">INDIRECT($B39&amp;"!"&amp;$B$2&amp;H$2)</f>
        <v>Neutral</v>
      </c>
      <c r="I39" s="30" t="str" cm="1">
        <f t="array" aca="1" ref="I39" ca="1">INDIRECT($B39&amp;"!"&amp;$B$2&amp;I$2)</f>
        <v>Minor Positive</v>
      </c>
      <c r="J39" s="30" t="str" cm="1">
        <f t="array" aca="1" ref="J39" ca="1">INDIRECT($B39&amp;"!"&amp;$B$2&amp;J$2)</f>
        <v>Neutral</v>
      </c>
      <c r="K39" s="30" t="str" cm="1">
        <f t="array" aca="1" ref="K39" ca="1">INDIRECT($B39&amp;"!"&amp;$B$2&amp;K$2)</f>
        <v>Neutral</v>
      </c>
      <c r="L39" s="30" t="str" cm="1">
        <f t="array" aca="1" ref="L39" ca="1">INDIRECT($B39&amp;"!"&amp;$B$2&amp;L$2)</f>
        <v>Neutral</v>
      </c>
      <c r="M39" s="30" t="str" cm="1">
        <f t="array" aca="1" ref="M39" ca="1">INDIRECT($B39&amp;"!"&amp;$B$2&amp;M$2)</f>
        <v>Neutral</v>
      </c>
      <c r="N39" s="30" t="str" cm="1">
        <f t="array" aca="1" ref="N39" ca="1">INDIRECT($B39&amp;"!"&amp;$B$2&amp;N$2)</f>
        <v>Neutral</v>
      </c>
      <c r="O39" s="30" t="str" cm="1">
        <f t="array" aca="1" ref="O39" ca="1">INDIRECT($B39&amp;"!"&amp;$B$2&amp;O$2)</f>
        <v>Neutral</v>
      </c>
      <c r="P39" s="30" t="str" cm="1">
        <f t="array" aca="1" ref="P39" ca="1">INDIRECT($B39&amp;"!"&amp;$B$2&amp;P$2)</f>
        <v>Neutral</v>
      </c>
      <c r="Q39" s="8"/>
      <c r="S39" s="75" t="s">
        <v>156</v>
      </c>
      <c r="T39" s="33" t="str">
        <f t="shared" ca="1" si="19"/>
        <v>+ +</v>
      </c>
      <c r="U39" s="33" t="str">
        <f t="shared" ca="1" si="20"/>
        <v>+</v>
      </c>
      <c r="V39" s="33" t="str">
        <f t="shared" ca="1" si="21"/>
        <v>-</v>
      </c>
      <c r="W39" s="33">
        <f t="shared" ca="1" si="22"/>
        <v>0</v>
      </c>
      <c r="X39" s="33">
        <f t="shared" ca="1" si="23"/>
        <v>0</v>
      </c>
      <c r="Y39" s="33">
        <f t="shared" ca="1" si="24"/>
        <v>0</v>
      </c>
      <c r="Z39" s="33" t="str">
        <f t="shared" ca="1" si="25"/>
        <v>+</v>
      </c>
      <c r="AA39" s="33">
        <f t="shared" ca="1" si="26"/>
        <v>0</v>
      </c>
      <c r="AB39" s="33">
        <f t="shared" ca="1" si="27"/>
        <v>0</v>
      </c>
      <c r="AC39" s="33">
        <f t="shared" ca="1" si="28"/>
        <v>0</v>
      </c>
      <c r="AD39" s="33">
        <f t="shared" ca="1" si="29"/>
        <v>0</v>
      </c>
      <c r="AE39" s="33">
        <f t="shared" ca="1" si="30"/>
        <v>0</v>
      </c>
      <c r="AF39" s="33">
        <f t="shared" ca="1" si="31"/>
        <v>0</v>
      </c>
      <c r="AG39" s="33">
        <f t="shared" ca="1" si="32"/>
        <v>0</v>
      </c>
    </row>
    <row r="40" spans="1:33" x14ac:dyDescent="0.35">
      <c r="A40" s="97"/>
      <c r="B40" s="98" t="s">
        <v>157</v>
      </c>
      <c r="C40" s="30" t="str" cm="1">
        <f t="array" aca="1" ref="C40" ca="1">INDIRECT($B40&amp;"!"&amp;$B$2&amp;C$2)</f>
        <v>Minor Positive</v>
      </c>
      <c r="D40" s="30" t="str" cm="1">
        <f t="array" aca="1" ref="D40" ca="1">INDIRECT($B40&amp;"!"&amp;$B$2&amp;D$2)</f>
        <v>Minor Positive</v>
      </c>
      <c r="E40" s="30" t="str" cm="1">
        <f t="array" aca="1" ref="E40" ca="1">INDIRECT($B40&amp;"!"&amp;$B$2&amp;E$2)</f>
        <v>Neutral</v>
      </c>
      <c r="F40" s="30" t="str" cm="1">
        <f t="array" aca="1" ref="F40" ca="1">INDIRECT($B40&amp;"!"&amp;$B$2&amp;F$2)</f>
        <v>Neutral</v>
      </c>
      <c r="G40" s="30" t="str" cm="1">
        <f t="array" aca="1" ref="G40" ca="1">INDIRECT($B40&amp;"!"&amp;$B$2&amp;G$2)</f>
        <v>Neutral</v>
      </c>
      <c r="H40" s="30" t="str" cm="1">
        <f t="array" aca="1" ref="H40" ca="1">INDIRECT($B40&amp;"!"&amp;$B$2&amp;H$2)</f>
        <v>Minor Positive</v>
      </c>
      <c r="I40" s="30" t="str" cm="1">
        <f t="array" aca="1" ref="I40" ca="1">INDIRECT($B40&amp;"!"&amp;$B$2&amp;I$2)</f>
        <v>Neutral</v>
      </c>
      <c r="J40" s="30" t="str" cm="1">
        <f t="array" aca="1" ref="J40" ca="1">INDIRECT($B40&amp;"!"&amp;$B$2&amp;J$2)</f>
        <v>Minor Positive</v>
      </c>
      <c r="K40" s="30" t="str" cm="1">
        <f t="array" aca="1" ref="K40" ca="1">INDIRECT($B40&amp;"!"&amp;$B$2&amp;K$2)</f>
        <v>Neutral</v>
      </c>
      <c r="L40" s="30" t="str" cm="1">
        <f t="array" aca="1" ref="L40" ca="1">INDIRECT($B40&amp;"!"&amp;$B$2&amp;L$2)</f>
        <v>Neutral</v>
      </c>
      <c r="M40" s="30" t="str" cm="1">
        <f t="array" aca="1" ref="M40" ca="1">INDIRECT($B40&amp;"!"&amp;$B$2&amp;M$2)</f>
        <v>Neutral</v>
      </c>
      <c r="N40" s="30" t="str" cm="1">
        <f t="array" aca="1" ref="N40" ca="1">INDIRECT($B40&amp;"!"&amp;$B$2&amp;N$2)</f>
        <v>Neutral</v>
      </c>
      <c r="O40" s="30" t="str" cm="1">
        <f t="array" aca="1" ref="O40" ca="1">INDIRECT($B40&amp;"!"&amp;$B$2&amp;O$2)</f>
        <v>Neutral</v>
      </c>
      <c r="P40" s="30" t="str" cm="1">
        <f t="array" aca="1" ref="P40" ca="1">INDIRECT($B40&amp;"!"&amp;$B$2&amp;P$2)</f>
        <v>Minor Positive</v>
      </c>
      <c r="Q40" s="8"/>
      <c r="S40" s="75" t="s">
        <v>157</v>
      </c>
      <c r="T40" s="33" t="str">
        <f t="shared" ca="1" si="19"/>
        <v>+</v>
      </c>
      <c r="U40" s="33" t="str">
        <f t="shared" ca="1" si="20"/>
        <v>+</v>
      </c>
      <c r="V40" s="33">
        <f t="shared" ca="1" si="21"/>
        <v>0</v>
      </c>
      <c r="W40" s="33">
        <f t="shared" ca="1" si="22"/>
        <v>0</v>
      </c>
      <c r="X40" s="33">
        <f t="shared" ca="1" si="23"/>
        <v>0</v>
      </c>
      <c r="Y40" s="33" t="str">
        <f t="shared" ca="1" si="24"/>
        <v>+</v>
      </c>
      <c r="Z40" s="33">
        <f t="shared" ca="1" si="25"/>
        <v>0</v>
      </c>
      <c r="AA40" s="33" t="str">
        <f t="shared" ca="1" si="26"/>
        <v>+</v>
      </c>
      <c r="AB40" s="33">
        <f t="shared" ca="1" si="27"/>
        <v>0</v>
      </c>
      <c r="AC40" s="33">
        <f t="shared" ca="1" si="28"/>
        <v>0</v>
      </c>
      <c r="AD40" s="33">
        <f t="shared" ca="1" si="29"/>
        <v>0</v>
      </c>
      <c r="AE40" s="33">
        <f t="shared" ca="1" si="30"/>
        <v>0</v>
      </c>
      <c r="AF40" s="33">
        <f t="shared" ca="1" si="31"/>
        <v>0</v>
      </c>
      <c r="AG40" s="33" t="str">
        <f t="shared" ca="1" si="32"/>
        <v>+</v>
      </c>
    </row>
    <row r="41" spans="1:33" x14ac:dyDescent="0.35">
      <c r="A41" s="117"/>
      <c r="B41" s="98" t="s">
        <v>158</v>
      </c>
      <c r="C41" s="30" t="str" cm="1">
        <f t="array" aca="1" ref="C41" ca="1">INDIRECT($B41&amp;"!"&amp;$B$2&amp;C$2)</f>
        <v>Minor Positive</v>
      </c>
      <c r="D41" s="30" t="str" cm="1">
        <f t="array" aca="1" ref="D41" ca="1">INDIRECT($B41&amp;"!"&amp;$B$2&amp;D$2)</f>
        <v>Minor Positive</v>
      </c>
      <c r="E41" s="30" t="str" cm="1">
        <f t="array" aca="1" ref="E41" ca="1">INDIRECT($B41&amp;"!"&amp;$B$2&amp;E$2)</f>
        <v>Neutral</v>
      </c>
      <c r="F41" s="30" t="str" cm="1">
        <f t="array" aca="1" ref="F41" ca="1">INDIRECT($B41&amp;"!"&amp;$B$2&amp;F$2)</f>
        <v>Minor Positive</v>
      </c>
      <c r="G41" s="30" t="str" cm="1">
        <f t="array" aca="1" ref="G41" ca="1">INDIRECT($B41&amp;"!"&amp;$B$2&amp;G$2)</f>
        <v>Neutral</v>
      </c>
      <c r="H41" s="30" t="str" cm="1">
        <f t="array" aca="1" ref="H41" ca="1">INDIRECT($B41&amp;"!"&amp;$B$2&amp;H$2)</f>
        <v>Neutral</v>
      </c>
      <c r="I41" s="30" t="str" cm="1">
        <f t="array" aca="1" ref="I41" ca="1">INDIRECT($B41&amp;"!"&amp;$B$2&amp;I$2)</f>
        <v>Minor Positive</v>
      </c>
      <c r="J41" s="30" t="str" cm="1">
        <f t="array" aca="1" ref="J41" ca="1">INDIRECT($B41&amp;"!"&amp;$B$2&amp;J$2)</f>
        <v>Neutral</v>
      </c>
      <c r="K41" s="30" t="str" cm="1">
        <f t="array" aca="1" ref="K41" ca="1">INDIRECT($B41&amp;"!"&amp;$B$2&amp;K$2)</f>
        <v>Neutral</v>
      </c>
      <c r="L41" s="30" t="str" cm="1">
        <f t="array" aca="1" ref="L41" ca="1">INDIRECT($B41&amp;"!"&amp;$B$2&amp;L$2)</f>
        <v>Neutral</v>
      </c>
      <c r="M41" s="30" t="str" cm="1">
        <f t="array" aca="1" ref="M41" ca="1">INDIRECT($B41&amp;"!"&amp;$B$2&amp;M$2)</f>
        <v>Minor Positive</v>
      </c>
      <c r="N41" s="30" t="str" cm="1">
        <f t="array" aca="1" ref="N41" ca="1">INDIRECT($B41&amp;"!"&amp;$B$2&amp;N$2)</f>
        <v>Minor Positive</v>
      </c>
      <c r="O41" s="30" t="str" cm="1">
        <f t="array" aca="1" ref="O41" ca="1">INDIRECT($B41&amp;"!"&amp;$B$2&amp;O$2)</f>
        <v>Neutral</v>
      </c>
      <c r="P41" s="30" t="str" cm="1">
        <f t="array" aca="1" ref="P41" ca="1">INDIRECT($B41&amp;"!"&amp;$B$2&amp;P$2)</f>
        <v>Neutral</v>
      </c>
      <c r="Q41" s="8"/>
      <c r="S41" s="75" t="s">
        <v>158</v>
      </c>
      <c r="T41" s="33" t="str">
        <f t="shared" ca="1" si="19"/>
        <v>+</v>
      </c>
      <c r="U41" s="33" t="str">
        <f t="shared" ca="1" si="20"/>
        <v>+</v>
      </c>
      <c r="V41" s="33">
        <f t="shared" ca="1" si="21"/>
        <v>0</v>
      </c>
      <c r="W41" s="33" t="str">
        <f t="shared" ca="1" si="22"/>
        <v>+</v>
      </c>
      <c r="X41" s="33">
        <f t="shared" ca="1" si="23"/>
        <v>0</v>
      </c>
      <c r="Y41" s="33">
        <f t="shared" ca="1" si="24"/>
        <v>0</v>
      </c>
      <c r="Z41" s="33" t="str">
        <f t="shared" ca="1" si="25"/>
        <v>+</v>
      </c>
      <c r="AA41" s="33">
        <f t="shared" ca="1" si="26"/>
        <v>0</v>
      </c>
      <c r="AB41" s="33">
        <f t="shared" ca="1" si="27"/>
        <v>0</v>
      </c>
      <c r="AC41" s="33">
        <f t="shared" ca="1" si="28"/>
        <v>0</v>
      </c>
      <c r="AD41" s="33" t="str">
        <f t="shared" ca="1" si="29"/>
        <v>+</v>
      </c>
      <c r="AE41" s="33" t="str">
        <f t="shared" ca="1" si="30"/>
        <v>+</v>
      </c>
      <c r="AF41" s="33">
        <f t="shared" ca="1" si="31"/>
        <v>0</v>
      </c>
      <c r="AG41" s="33">
        <f t="shared" ca="1" si="32"/>
        <v>0</v>
      </c>
    </row>
    <row r="42" spans="1:33" x14ac:dyDescent="0.35">
      <c r="A42" s="117"/>
      <c r="B42" s="98" t="s">
        <v>159</v>
      </c>
      <c r="C42" s="30" t="str" cm="1">
        <f t="array" aca="1" ref="C42" ca="1">INDIRECT($B42&amp;"!"&amp;$B$2&amp;C$2)</f>
        <v>Significant Positive</v>
      </c>
      <c r="D42" s="30" t="str" cm="1">
        <f t="array" aca="1" ref="D42" ca="1">INDIRECT($B42&amp;"!"&amp;$B$2&amp;D$2)</f>
        <v>Minor Positive</v>
      </c>
      <c r="E42" s="30" t="str" cm="1">
        <f t="array" aca="1" ref="E42" ca="1">INDIRECT($B42&amp;"!"&amp;$B$2&amp;E$2)</f>
        <v>Minor Positive</v>
      </c>
      <c r="F42" s="30" t="str" cm="1">
        <f t="array" aca="1" ref="F42" ca="1">INDIRECT($B42&amp;"!"&amp;$B$2&amp;F$2)</f>
        <v>Minor Positive</v>
      </c>
      <c r="G42" s="30" t="str" cm="1">
        <f t="array" aca="1" ref="G42" ca="1">INDIRECT($B42&amp;"!"&amp;$B$2&amp;G$2)</f>
        <v>Minor Positive</v>
      </c>
      <c r="H42" s="30" t="str" cm="1">
        <f t="array" aca="1" ref="H42" ca="1">INDIRECT($B42&amp;"!"&amp;$B$2&amp;H$2)</f>
        <v>Minor Positive</v>
      </c>
      <c r="I42" s="30" t="str" cm="1">
        <f t="array" aca="1" ref="I42" ca="1">INDIRECT($B42&amp;"!"&amp;$B$2&amp;I$2)</f>
        <v>Minor Positive</v>
      </c>
      <c r="J42" s="30" t="str" cm="1">
        <f t="array" aca="1" ref="J42" ca="1">INDIRECT($B42&amp;"!"&amp;$B$2&amp;J$2)</f>
        <v>Neutral</v>
      </c>
      <c r="K42" s="30" t="str" cm="1">
        <f t="array" aca="1" ref="K42" ca="1">INDIRECT($B42&amp;"!"&amp;$B$2&amp;K$2)</f>
        <v>Neutral</v>
      </c>
      <c r="L42" s="30" t="str" cm="1">
        <f t="array" aca="1" ref="L42" ca="1">INDIRECT($B42&amp;"!"&amp;$B$2&amp;L$2)</f>
        <v>Neutral</v>
      </c>
      <c r="M42" s="30" t="str" cm="1">
        <f t="array" aca="1" ref="M42" ca="1">INDIRECT($B42&amp;"!"&amp;$B$2&amp;M$2)</f>
        <v>Minor Positive</v>
      </c>
      <c r="N42" s="30" t="str" cm="1">
        <f t="array" aca="1" ref="N42" ca="1">INDIRECT($B42&amp;"!"&amp;$B$2&amp;N$2)</f>
        <v>Minor Positive</v>
      </c>
      <c r="O42" s="30" t="str" cm="1">
        <f t="array" aca="1" ref="O42" ca="1">INDIRECT($B42&amp;"!"&amp;$B$2&amp;O$2)</f>
        <v>Neutral</v>
      </c>
      <c r="P42" s="30" t="str" cm="1">
        <f t="array" aca="1" ref="P42" ca="1">INDIRECT($B42&amp;"!"&amp;$B$2&amp;P$2)</f>
        <v>Minor Positive</v>
      </c>
      <c r="Q42" s="8"/>
      <c r="S42" s="75" t="s">
        <v>159</v>
      </c>
      <c r="T42" s="33" t="str">
        <f t="shared" ca="1" si="19"/>
        <v>+ +</v>
      </c>
      <c r="U42" s="33" t="str">
        <f t="shared" ca="1" si="20"/>
        <v>+</v>
      </c>
      <c r="V42" s="33" t="str">
        <f t="shared" ca="1" si="21"/>
        <v>+</v>
      </c>
      <c r="W42" s="33" t="str">
        <f t="shared" ca="1" si="22"/>
        <v>+</v>
      </c>
      <c r="X42" s="33" t="str">
        <f t="shared" ca="1" si="23"/>
        <v>+</v>
      </c>
      <c r="Y42" s="33" t="str">
        <f t="shared" ca="1" si="24"/>
        <v>+</v>
      </c>
      <c r="Z42" s="33" t="str">
        <f t="shared" ca="1" si="25"/>
        <v>+</v>
      </c>
      <c r="AA42" s="33">
        <f t="shared" ca="1" si="26"/>
        <v>0</v>
      </c>
      <c r="AB42" s="33">
        <f t="shared" ca="1" si="27"/>
        <v>0</v>
      </c>
      <c r="AC42" s="33">
        <f t="shared" ca="1" si="28"/>
        <v>0</v>
      </c>
      <c r="AD42" s="33" t="str">
        <f t="shared" ca="1" si="29"/>
        <v>+</v>
      </c>
      <c r="AE42" s="33" t="str">
        <f t="shared" ca="1" si="30"/>
        <v>+</v>
      </c>
      <c r="AF42" s="33">
        <f t="shared" ca="1" si="31"/>
        <v>0</v>
      </c>
      <c r="AG42" s="33" t="str">
        <f t="shared" ca="1" si="32"/>
        <v>+</v>
      </c>
    </row>
    <row r="43" spans="1:33" x14ac:dyDescent="0.35">
      <c r="A43" s="117"/>
      <c r="B43" s="98" t="s">
        <v>160</v>
      </c>
      <c r="C43" s="30" t="str" cm="1">
        <f t="array" aca="1" ref="C43" ca="1">INDIRECT($B43&amp;"!"&amp;$B$2&amp;C$2)</f>
        <v>Minor Positive</v>
      </c>
      <c r="D43" s="30" t="str" cm="1">
        <f t="array" aca="1" ref="D43" ca="1">INDIRECT($B43&amp;"!"&amp;$B$2&amp;D$2)</f>
        <v>Minor Positive</v>
      </c>
      <c r="E43" s="30" t="str" cm="1">
        <f t="array" aca="1" ref="E43" ca="1">INDIRECT($B43&amp;"!"&amp;$B$2&amp;E$2)</f>
        <v>Minor Positive</v>
      </c>
      <c r="F43" s="30" t="str" cm="1">
        <f t="array" aca="1" ref="F43" ca="1">INDIRECT($B43&amp;"!"&amp;$B$2&amp;F$2)</f>
        <v>Minor Positive</v>
      </c>
      <c r="G43" s="30" t="str" cm="1">
        <f t="array" aca="1" ref="G43" ca="1">INDIRECT($B43&amp;"!"&amp;$B$2&amp;G$2)</f>
        <v>Neutral</v>
      </c>
      <c r="H43" s="30" t="str" cm="1">
        <f t="array" aca="1" ref="H43" ca="1">INDIRECT($B43&amp;"!"&amp;$B$2&amp;H$2)</f>
        <v>Neutral</v>
      </c>
      <c r="I43" s="30" t="str" cm="1">
        <f t="array" aca="1" ref="I43" ca="1">INDIRECT($B43&amp;"!"&amp;$B$2&amp;I$2)</f>
        <v>Neutral</v>
      </c>
      <c r="J43" s="30" t="str" cm="1">
        <f t="array" aca="1" ref="J43" ca="1">INDIRECT($B43&amp;"!"&amp;$B$2&amp;J$2)</f>
        <v>Neutral</v>
      </c>
      <c r="K43" s="30" t="str" cm="1">
        <f t="array" aca="1" ref="K43" ca="1">INDIRECT($B43&amp;"!"&amp;$B$2&amp;K$2)</f>
        <v>Neutral</v>
      </c>
      <c r="L43" s="30" t="str" cm="1">
        <f t="array" aca="1" ref="L43" ca="1">INDIRECT($B43&amp;"!"&amp;$B$2&amp;L$2)</f>
        <v>Neutral</v>
      </c>
      <c r="M43" s="30" t="str" cm="1">
        <f t="array" aca="1" ref="M43" ca="1">INDIRECT($B43&amp;"!"&amp;$B$2&amp;M$2)</f>
        <v>Neutral</v>
      </c>
      <c r="N43" s="30" t="str" cm="1">
        <f t="array" aca="1" ref="N43" ca="1">INDIRECT($B43&amp;"!"&amp;$B$2&amp;N$2)</f>
        <v>Neutral</v>
      </c>
      <c r="O43" s="30" t="str" cm="1">
        <f t="array" aca="1" ref="O43" ca="1">INDIRECT($B43&amp;"!"&amp;$B$2&amp;O$2)</f>
        <v>Neutral</v>
      </c>
      <c r="P43" s="30" t="str" cm="1">
        <f t="array" aca="1" ref="P43" ca="1">INDIRECT($B43&amp;"!"&amp;$B$2&amp;P$2)</f>
        <v>Neutral</v>
      </c>
      <c r="Q43" s="8"/>
      <c r="S43" s="75" t="s">
        <v>160</v>
      </c>
      <c r="T43" s="33" t="str">
        <f t="shared" ca="1" si="19"/>
        <v>+</v>
      </c>
      <c r="U43" s="33" t="str">
        <f t="shared" ca="1" si="20"/>
        <v>+</v>
      </c>
      <c r="V43" s="33" t="str">
        <f t="shared" ca="1" si="21"/>
        <v>+</v>
      </c>
      <c r="W43" s="33" t="str">
        <f t="shared" ca="1" si="22"/>
        <v>+</v>
      </c>
      <c r="X43" s="33">
        <f t="shared" ca="1" si="23"/>
        <v>0</v>
      </c>
      <c r="Y43" s="33">
        <f t="shared" ca="1" si="24"/>
        <v>0</v>
      </c>
      <c r="Z43" s="33">
        <f t="shared" ca="1" si="25"/>
        <v>0</v>
      </c>
      <c r="AA43" s="33">
        <f t="shared" ca="1" si="26"/>
        <v>0</v>
      </c>
      <c r="AB43" s="33">
        <f t="shared" ca="1" si="27"/>
        <v>0</v>
      </c>
      <c r="AC43" s="33">
        <f t="shared" ca="1" si="28"/>
        <v>0</v>
      </c>
      <c r="AD43" s="33">
        <f t="shared" ca="1" si="29"/>
        <v>0</v>
      </c>
      <c r="AE43" s="33">
        <f t="shared" ca="1" si="30"/>
        <v>0</v>
      </c>
      <c r="AF43" s="33">
        <f t="shared" ca="1" si="31"/>
        <v>0</v>
      </c>
      <c r="AG43" s="33">
        <f t="shared" ca="1" si="32"/>
        <v>0</v>
      </c>
    </row>
    <row r="44" spans="1:33" x14ac:dyDescent="0.35">
      <c r="A44" s="117"/>
      <c r="B44" s="98" t="s">
        <v>997</v>
      </c>
      <c r="C44" s="30" t="str" cm="1">
        <f t="array" aca="1" ref="C44" ca="1">INDIRECT($B44&amp;"!"&amp;$B$2&amp;C$2)</f>
        <v>Minor Positive</v>
      </c>
      <c r="D44" s="30" t="str" cm="1">
        <f t="array" aca="1" ref="D44" ca="1">INDIRECT($B44&amp;"!"&amp;$B$2&amp;D$2)</f>
        <v>Minor Positive</v>
      </c>
      <c r="E44" s="30" t="str" cm="1">
        <f t="array" aca="1" ref="E44" ca="1">INDIRECT($B44&amp;"!"&amp;$B$2&amp;E$2)</f>
        <v>Minor Positive</v>
      </c>
      <c r="F44" s="30" t="str" cm="1">
        <f t="array" aca="1" ref="F44" ca="1">INDIRECT($B44&amp;"!"&amp;$B$2&amp;F$2)</f>
        <v>Significant Positive</v>
      </c>
      <c r="G44" s="30" t="str" cm="1">
        <f t="array" aca="1" ref="G44" ca="1">INDIRECT($B44&amp;"!"&amp;$B$2&amp;G$2)</f>
        <v>Neutral</v>
      </c>
      <c r="H44" s="30" t="str" cm="1">
        <f t="array" aca="1" ref="H44" ca="1">INDIRECT($B44&amp;"!"&amp;$B$2&amp;H$2)</f>
        <v>Minor Positive</v>
      </c>
      <c r="I44" s="30" t="str" cm="1">
        <f t="array" aca="1" ref="I44" ca="1">INDIRECT($B44&amp;"!"&amp;$B$2&amp;I$2)</f>
        <v>Minor Positive</v>
      </c>
      <c r="J44" s="30" t="str" cm="1">
        <f t="array" aca="1" ref="J44" ca="1">INDIRECT($B44&amp;"!"&amp;$B$2&amp;J$2)</f>
        <v>Neutral</v>
      </c>
      <c r="K44" s="30" t="str" cm="1">
        <f t="array" aca="1" ref="K44" ca="1">INDIRECT($B44&amp;"!"&amp;$B$2&amp;K$2)</f>
        <v>Neutral</v>
      </c>
      <c r="L44" s="30" t="str" cm="1">
        <f t="array" aca="1" ref="L44" ca="1">INDIRECT($B44&amp;"!"&amp;$B$2&amp;L$2)</f>
        <v>Neutral</v>
      </c>
      <c r="M44" s="30" t="str" cm="1">
        <f t="array" aca="1" ref="M44" ca="1">INDIRECT($B44&amp;"!"&amp;$B$2&amp;M$2)</f>
        <v>Neutral</v>
      </c>
      <c r="N44" s="30" t="str" cm="1">
        <f t="array" aca="1" ref="N44" ca="1">INDIRECT($B44&amp;"!"&amp;$B$2&amp;N$2)</f>
        <v>Neutral</v>
      </c>
      <c r="O44" s="30" t="str" cm="1">
        <f t="array" aca="1" ref="O44" ca="1">INDIRECT($B44&amp;"!"&amp;$B$2&amp;O$2)</f>
        <v>Neutral</v>
      </c>
      <c r="P44" s="30" t="str" cm="1">
        <f t="array" aca="1" ref="P44" ca="1">INDIRECT($B44&amp;"!"&amp;$B$2&amp;P$2)</f>
        <v>Minor Positive</v>
      </c>
      <c r="Q44" s="8"/>
      <c r="S44" s="75" t="s">
        <v>997</v>
      </c>
      <c r="T44" s="33" t="str">
        <f t="shared" ca="1" si="19"/>
        <v>+</v>
      </c>
      <c r="U44" s="33" t="str">
        <f t="shared" ca="1" si="20"/>
        <v>+</v>
      </c>
      <c r="V44" s="33" t="str">
        <f t="shared" ca="1" si="21"/>
        <v>+</v>
      </c>
      <c r="W44" s="33" t="str">
        <f t="shared" ca="1" si="22"/>
        <v>+ +</v>
      </c>
      <c r="X44" s="33">
        <f t="shared" ca="1" si="23"/>
        <v>0</v>
      </c>
      <c r="Y44" s="33" t="str">
        <f t="shared" ca="1" si="24"/>
        <v>+</v>
      </c>
      <c r="Z44" s="33" t="str">
        <f t="shared" ca="1" si="25"/>
        <v>+</v>
      </c>
      <c r="AA44" s="33">
        <f t="shared" ca="1" si="26"/>
        <v>0</v>
      </c>
      <c r="AB44" s="33">
        <f t="shared" ca="1" si="27"/>
        <v>0</v>
      </c>
      <c r="AC44" s="33">
        <f t="shared" ca="1" si="28"/>
        <v>0</v>
      </c>
      <c r="AD44" s="33">
        <f t="shared" ca="1" si="29"/>
        <v>0</v>
      </c>
      <c r="AE44" s="33">
        <f t="shared" ca="1" si="30"/>
        <v>0</v>
      </c>
      <c r="AF44" s="33">
        <f t="shared" ca="1" si="31"/>
        <v>0</v>
      </c>
      <c r="AG44" s="33" t="str">
        <f t="shared" ca="1" si="32"/>
        <v>+</v>
      </c>
    </row>
    <row r="45" spans="1:33" x14ac:dyDescent="0.35">
      <c r="A45" s="117"/>
      <c r="B45" s="98" t="s">
        <v>998</v>
      </c>
      <c r="C45" s="30" t="str" cm="1">
        <f t="array" aca="1" ref="C45" ca="1">INDIRECT($B45&amp;"!"&amp;$B$2&amp;C$2)</f>
        <v>Neutral</v>
      </c>
      <c r="D45" s="30" t="str" cm="1">
        <f t="array" aca="1" ref="D45" ca="1">INDIRECT($B45&amp;"!"&amp;$B$2&amp;D$2)</f>
        <v>Neutral</v>
      </c>
      <c r="E45" s="30" t="str" cm="1">
        <f t="array" aca="1" ref="E45" ca="1">INDIRECT($B45&amp;"!"&amp;$B$2&amp;E$2)</f>
        <v>Minor Positive</v>
      </c>
      <c r="F45" s="30" t="str" cm="1">
        <f t="array" aca="1" ref="F45" ca="1">INDIRECT($B45&amp;"!"&amp;$B$2&amp;F$2)</f>
        <v>Significant Positive</v>
      </c>
      <c r="G45" s="30" t="str" cm="1">
        <f t="array" aca="1" ref="G45" ca="1">INDIRECT($B45&amp;"!"&amp;$B$2&amp;G$2)</f>
        <v>Neutral</v>
      </c>
      <c r="H45" s="30" t="str" cm="1">
        <f t="array" aca="1" ref="H45" ca="1">INDIRECT($B45&amp;"!"&amp;$B$2&amp;H$2)</f>
        <v>Neutral</v>
      </c>
      <c r="I45" s="30" t="str" cm="1">
        <f t="array" aca="1" ref="I45" ca="1">INDIRECT($B45&amp;"!"&amp;$B$2&amp;I$2)</f>
        <v>Neutral</v>
      </c>
      <c r="J45" s="30" t="str" cm="1">
        <f t="array" aca="1" ref="J45" ca="1">INDIRECT($B45&amp;"!"&amp;$B$2&amp;J$2)</f>
        <v>Neutral</v>
      </c>
      <c r="K45" s="30" t="str" cm="1">
        <f t="array" aca="1" ref="K45" ca="1">INDIRECT($B45&amp;"!"&amp;$B$2&amp;K$2)</f>
        <v>Minor Positive</v>
      </c>
      <c r="L45" s="30" t="str" cm="1">
        <f t="array" aca="1" ref="L45" ca="1">INDIRECT($B45&amp;"!"&amp;$B$2&amp;L$2)</f>
        <v>Minor Positive</v>
      </c>
      <c r="M45" s="30" t="str" cm="1">
        <f t="array" aca="1" ref="M45" ca="1">INDIRECT($B45&amp;"!"&amp;$B$2&amp;M$2)</f>
        <v>Neutral</v>
      </c>
      <c r="N45" s="30" t="str" cm="1">
        <f t="array" aca="1" ref="N45" ca="1">INDIRECT($B45&amp;"!"&amp;$B$2&amp;N$2)</f>
        <v>Neutral</v>
      </c>
      <c r="O45" s="30" t="str" cm="1">
        <f t="array" aca="1" ref="O45" ca="1">INDIRECT($B45&amp;"!"&amp;$B$2&amp;O$2)</f>
        <v>Neutral</v>
      </c>
      <c r="P45" s="30" t="str" cm="1">
        <f t="array" aca="1" ref="P45" ca="1">INDIRECT($B45&amp;"!"&amp;$B$2&amp;P$2)</f>
        <v>Neutral</v>
      </c>
      <c r="Q45" s="8"/>
      <c r="S45" s="75" t="s">
        <v>998</v>
      </c>
      <c r="T45" s="33">
        <f t="shared" ca="1" si="19"/>
        <v>0</v>
      </c>
      <c r="U45" s="33">
        <f t="shared" ca="1" si="20"/>
        <v>0</v>
      </c>
      <c r="V45" s="33" t="str">
        <f t="shared" ca="1" si="21"/>
        <v>+</v>
      </c>
      <c r="W45" s="33" t="str">
        <f t="shared" ca="1" si="22"/>
        <v>+ +</v>
      </c>
      <c r="X45" s="33">
        <f t="shared" ca="1" si="23"/>
        <v>0</v>
      </c>
      <c r="Y45" s="33">
        <f t="shared" ca="1" si="24"/>
        <v>0</v>
      </c>
      <c r="Z45" s="33">
        <f t="shared" ca="1" si="25"/>
        <v>0</v>
      </c>
      <c r="AA45" s="33">
        <f t="shared" ca="1" si="26"/>
        <v>0</v>
      </c>
      <c r="AB45" s="33" t="str">
        <f t="shared" ca="1" si="27"/>
        <v>+</v>
      </c>
      <c r="AC45" s="33" t="str">
        <f t="shared" ca="1" si="28"/>
        <v>+</v>
      </c>
      <c r="AD45" s="33">
        <f t="shared" ca="1" si="29"/>
        <v>0</v>
      </c>
      <c r="AE45" s="33">
        <f t="shared" ca="1" si="30"/>
        <v>0</v>
      </c>
      <c r="AF45" s="33">
        <f t="shared" ca="1" si="31"/>
        <v>0</v>
      </c>
      <c r="AG45" s="33">
        <f t="shared" ca="1" si="32"/>
        <v>0</v>
      </c>
    </row>
    <row r="46" spans="1:33" x14ac:dyDescent="0.35">
      <c r="A46" s="117"/>
      <c r="B46" s="98" t="s">
        <v>999</v>
      </c>
      <c r="C46" s="30" t="str" cm="1">
        <f t="array" aca="1" ref="C46" ca="1">INDIRECT($B46&amp;"!"&amp;$B$2&amp;C$2)</f>
        <v>Minor Positive</v>
      </c>
      <c r="D46" s="30" t="str" cm="1">
        <f t="array" aca="1" ref="D46" ca="1">INDIRECT($B46&amp;"!"&amp;$B$2&amp;D$2)</f>
        <v>Minor Positive</v>
      </c>
      <c r="E46" s="30" t="str" cm="1">
        <f t="array" aca="1" ref="E46" ca="1">INDIRECT($B46&amp;"!"&amp;$B$2&amp;E$2)</f>
        <v>Minor Positive</v>
      </c>
      <c r="F46" s="30" t="str" cm="1">
        <f t="array" aca="1" ref="F46" ca="1">INDIRECT($B46&amp;"!"&amp;$B$2&amp;F$2)</f>
        <v>Significant Positive</v>
      </c>
      <c r="G46" s="30" t="str" cm="1">
        <f t="array" aca="1" ref="G46" ca="1">INDIRECT($B46&amp;"!"&amp;$B$2&amp;G$2)</f>
        <v>Neutral</v>
      </c>
      <c r="H46" s="30" t="str" cm="1">
        <f t="array" aca="1" ref="H46" ca="1">INDIRECT($B46&amp;"!"&amp;$B$2&amp;H$2)</f>
        <v>Minor Positive</v>
      </c>
      <c r="I46" s="30" t="str" cm="1">
        <f t="array" aca="1" ref="I46" ca="1">INDIRECT($B46&amp;"!"&amp;$B$2&amp;I$2)</f>
        <v>Uncertain</v>
      </c>
      <c r="J46" s="30" t="str" cm="1">
        <f t="array" aca="1" ref="J46" ca="1">INDIRECT($B46&amp;"!"&amp;$B$2&amp;J$2)</f>
        <v>Neutral</v>
      </c>
      <c r="K46" s="30" t="str" cm="1">
        <f t="array" aca="1" ref="K46" ca="1">INDIRECT($B46&amp;"!"&amp;$B$2&amp;K$2)</f>
        <v>Neutral</v>
      </c>
      <c r="L46" s="30" t="str" cm="1">
        <f t="array" aca="1" ref="L46" ca="1">INDIRECT($B46&amp;"!"&amp;$B$2&amp;L$2)</f>
        <v>Neutral</v>
      </c>
      <c r="M46" s="30" t="str" cm="1">
        <f t="array" aca="1" ref="M46" ca="1">INDIRECT($B46&amp;"!"&amp;$B$2&amp;M$2)</f>
        <v>Neutral</v>
      </c>
      <c r="N46" s="30" t="str" cm="1">
        <f t="array" aca="1" ref="N46" ca="1">INDIRECT($B46&amp;"!"&amp;$B$2&amp;N$2)</f>
        <v>Uncertain</v>
      </c>
      <c r="O46" s="30" t="str" cm="1">
        <f t="array" aca="1" ref="O46" ca="1">INDIRECT($B46&amp;"!"&amp;$B$2&amp;O$2)</f>
        <v>Neutral</v>
      </c>
      <c r="P46" s="30" t="str" cm="1">
        <f t="array" aca="1" ref="P46" ca="1">INDIRECT($B46&amp;"!"&amp;$B$2&amp;P$2)</f>
        <v>Neutral</v>
      </c>
      <c r="Q46" s="8"/>
      <c r="S46" s="75" t="s">
        <v>999</v>
      </c>
      <c r="T46" s="33" t="str">
        <f t="shared" ca="1" si="19"/>
        <v>+</v>
      </c>
      <c r="U46" s="33" t="str">
        <f t="shared" ca="1" si="20"/>
        <v>+</v>
      </c>
      <c r="V46" s="33" t="str">
        <f t="shared" ca="1" si="21"/>
        <v>+</v>
      </c>
      <c r="W46" s="33" t="str">
        <f t="shared" ca="1" si="22"/>
        <v>+ +</v>
      </c>
      <c r="X46" s="33">
        <f t="shared" ca="1" si="23"/>
        <v>0</v>
      </c>
      <c r="Y46" s="33" t="str">
        <f t="shared" ca="1" si="24"/>
        <v>+</v>
      </c>
      <c r="Z46" s="33" t="str">
        <f t="shared" ca="1" si="25"/>
        <v>?</v>
      </c>
      <c r="AA46" s="33">
        <f t="shared" ca="1" si="26"/>
        <v>0</v>
      </c>
      <c r="AB46" s="33">
        <f t="shared" ca="1" si="27"/>
        <v>0</v>
      </c>
      <c r="AC46" s="33">
        <f t="shared" ca="1" si="28"/>
        <v>0</v>
      </c>
      <c r="AD46" s="33">
        <f t="shared" ca="1" si="29"/>
        <v>0</v>
      </c>
      <c r="AE46" s="33" t="str">
        <f t="shared" ca="1" si="30"/>
        <v>?</v>
      </c>
      <c r="AF46" s="33">
        <f t="shared" ca="1" si="31"/>
        <v>0</v>
      </c>
      <c r="AG46" s="33">
        <f t="shared" ca="1" si="32"/>
        <v>0</v>
      </c>
    </row>
    <row r="47" spans="1:33" x14ac:dyDescent="0.35">
      <c r="A47" s="117"/>
      <c r="B47" s="98" t="s">
        <v>1000</v>
      </c>
      <c r="C47" s="30" t="str" cm="1">
        <f t="array" aca="1" ref="C47" ca="1">INDIRECT($B47&amp;"!"&amp;$B$2&amp;C$2)</f>
        <v>Minor Positive</v>
      </c>
      <c r="D47" s="30" t="str" cm="1">
        <f t="array" aca="1" ref="D47" ca="1">INDIRECT($B47&amp;"!"&amp;$B$2&amp;D$2)</f>
        <v>Minor Positive</v>
      </c>
      <c r="E47" s="30" t="str" cm="1">
        <f t="array" aca="1" ref="E47" ca="1">INDIRECT($B47&amp;"!"&amp;$B$2&amp;E$2)</f>
        <v>Minor Positive</v>
      </c>
      <c r="F47" s="30" t="str" cm="1">
        <f t="array" aca="1" ref="F47" ca="1">INDIRECT($B47&amp;"!"&amp;$B$2&amp;F$2)</f>
        <v>Neutral</v>
      </c>
      <c r="G47" s="30" t="str" cm="1">
        <f t="array" aca="1" ref="G47" ca="1">INDIRECT($B47&amp;"!"&amp;$B$2&amp;G$2)</f>
        <v>Neutral</v>
      </c>
      <c r="H47" s="30" t="str" cm="1">
        <f t="array" aca="1" ref="H47" ca="1">INDIRECT($B47&amp;"!"&amp;$B$2&amp;H$2)</f>
        <v>Neutral</v>
      </c>
      <c r="I47" s="30" t="str" cm="1">
        <f t="array" aca="1" ref="I47" ca="1">INDIRECT($B47&amp;"!"&amp;$B$2&amp;I$2)</f>
        <v>Neutral</v>
      </c>
      <c r="J47" s="30" t="str" cm="1">
        <f t="array" aca="1" ref="J47" ca="1">INDIRECT($B47&amp;"!"&amp;$B$2&amp;J$2)</f>
        <v>Neutral</v>
      </c>
      <c r="K47" s="30" t="str" cm="1">
        <f t="array" aca="1" ref="K47" ca="1">INDIRECT($B47&amp;"!"&amp;$B$2&amp;K$2)</f>
        <v>Neutral</v>
      </c>
      <c r="L47" s="30" t="str" cm="1">
        <f t="array" aca="1" ref="L47" ca="1">INDIRECT($B47&amp;"!"&amp;$B$2&amp;L$2)</f>
        <v>Minor Positive</v>
      </c>
      <c r="M47" s="30" t="str" cm="1">
        <f t="array" aca="1" ref="M47" ca="1">INDIRECT($B47&amp;"!"&amp;$B$2&amp;M$2)</f>
        <v>Minor Positive</v>
      </c>
      <c r="N47" s="30" t="str" cm="1">
        <f t="array" aca="1" ref="N47" ca="1">INDIRECT($B47&amp;"!"&amp;$B$2&amp;N$2)</f>
        <v>Minor Positive</v>
      </c>
      <c r="O47" s="30" t="str" cm="1">
        <f t="array" aca="1" ref="O47" ca="1">INDIRECT($B47&amp;"!"&amp;$B$2&amp;O$2)</f>
        <v>Neutral</v>
      </c>
      <c r="P47" s="30" t="str" cm="1">
        <f t="array" aca="1" ref="P47" ca="1">INDIRECT($B47&amp;"!"&amp;$B$2&amp;P$2)</f>
        <v>Neutral</v>
      </c>
      <c r="Q47" s="8"/>
      <c r="S47" s="75" t="s">
        <v>1000</v>
      </c>
      <c r="T47" s="33" t="str">
        <f t="shared" ca="1" si="19"/>
        <v>+</v>
      </c>
      <c r="U47" s="33" t="str">
        <f t="shared" ca="1" si="20"/>
        <v>+</v>
      </c>
      <c r="V47" s="33" t="str">
        <f t="shared" ca="1" si="21"/>
        <v>+</v>
      </c>
      <c r="W47" s="33">
        <f t="shared" ca="1" si="22"/>
        <v>0</v>
      </c>
      <c r="X47" s="33">
        <f t="shared" ca="1" si="23"/>
        <v>0</v>
      </c>
      <c r="Y47" s="33">
        <f t="shared" ca="1" si="24"/>
        <v>0</v>
      </c>
      <c r="Z47" s="33">
        <f t="shared" ca="1" si="25"/>
        <v>0</v>
      </c>
      <c r="AA47" s="33">
        <f t="shared" ca="1" si="26"/>
        <v>0</v>
      </c>
      <c r="AB47" s="33">
        <f t="shared" ca="1" si="27"/>
        <v>0</v>
      </c>
      <c r="AC47" s="33" t="str">
        <f t="shared" ca="1" si="28"/>
        <v>+</v>
      </c>
      <c r="AD47" s="33" t="str">
        <f t="shared" ca="1" si="29"/>
        <v>+</v>
      </c>
      <c r="AE47" s="33" t="str">
        <f t="shared" ca="1" si="30"/>
        <v>+</v>
      </c>
      <c r="AF47" s="33">
        <f t="shared" ca="1" si="31"/>
        <v>0</v>
      </c>
      <c r="AG47" s="33">
        <f t="shared" ca="1" si="32"/>
        <v>0</v>
      </c>
    </row>
    <row r="48" spans="1:33" x14ac:dyDescent="0.35">
      <c r="A48" s="117"/>
      <c r="B48" s="98" t="s">
        <v>161</v>
      </c>
      <c r="C48" s="30" t="str" cm="1">
        <f t="array" aca="1" ref="C48" ca="1">INDIRECT($B48&amp;"!"&amp;$B$2&amp;C$2)</f>
        <v>Neutral</v>
      </c>
      <c r="D48" s="30" t="str" cm="1">
        <f t="array" aca="1" ref="D48" ca="1">INDIRECT($B48&amp;"!"&amp;$B$2&amp;D$2)</f>
        <v>Neutral</v>
      </c>
      <c r="E48" s="30" t="str" cm="1">
        <f t="array" aca="1" ref="E48" ca="1">INDIRECT($B48&amp;"!"&amp;$B$2&amp;E$2)</f>
        <v>Neutral</v>
      </c>
      <c r="F48" s="30" t="str" cm="1">
        <f t="array" aca="1" ref="F48" ca="1">INDIRECT($B48&amp;"!"&amp;$B$2&amp;F$2)</f>
        <v>Minor Positive</v>
      </c>
      <c r="G48" s="30" t="str" cm="1">
        <f t="array" aca="1" ref="G48" ca="1">INDIRECT($B48&amp;"!"&amp;$B$2&amp;G$2)</f>
        <v>Neutral</v>
      </c>
      <c r="H48" s="30" t="str" cm="1">
        <f t="array" aca="1" ref="H48" ca="1">INDIRECT($B48&amp;"!"&amp;$B$2&amp;H$2)</f>
        <v>Neutral</v>
      </c>
      <c r="I48" s="30" t="str" cm="1">
        <f t="array" aca="1" ref="I48" ca="1">INDIRECT($B48&amp;"!"&amp;$B$2&amp;I$2)</f>
        <v>Minor Positive</v>
      </c>
      <c r="J48" s="30" t="str" cm="1">
        <f t="array" aca="1" ref="J48" ca="1">INDIRECT($B48&amp;"!"&amp;$B$2&amp;J$2)</f>
        <v>Neutral</v>
      </c>
      <c r="K48" s="30" t="str" cm="1">
        <f t="array" aca="1" ref="K48" ca="1">INDIRECT($B48&amp;"!"&amp;$B$2&amp;K$2)</f>
        <v>Minor Positive</v>
      </c>
      <c r="L48" s="30" t="str" cm="1">
        <f t="array" aca="1" ref="L48" ca="1">INDIRECT($B48&amp;"!"&amp;$B$2&amp;L$2)</f>
        <v>Minor Positive</v>
      </c>
      <c r="M48" s="30" t="str" cm="1">
        <f t="array" aca="1" ref="M48" ca="1">INDIRECT($B48&amp;"!"&amp;$B$2&amp;M$2)</f>
        <v>Minor Positive</v>
      </c>
      <c r="N48" s="30" t="str" cm="1">
        <f t="array" aca="1" ref="N48" ca="1">INDIRECT($B48&amp;"!"&amp;$B$2&amp;N$2)</f>
        <v>Minor Positive</v>
      </c>
      <c r="O48" s="30" t="str" cm="1">
        <f t="array" aca="1" ref="O48" ca="1">INDIRECT($B48&amp;"!"&amp;$B$2&amp;O$2)</f>
        <v>Minor Positive</v>
      </c>
      <c r="P48" s="30" t="str" cm="1">
        <f t="array" aca="1" ref="P48" ca="1">INDIRECT($B48&amp;"!"&amp;$B$2&amp;P$2)</f>
        <v>Neutral</v>
      </c>
      <c r="Q48" s="8"/>
      <c r="S48" s="75" t="s">
        <v>161</v>
      </c>
      <c r="T48" s="33">
        <f t="shared" ca="1" si="19"/>
        <v>0</v>
      </c>
      <c r="U48" s="33">
        <f t="shared" ca="1" si="20"/>
        <v>0</v>
      </c>
      <c r="V48" s="33">
        <f t="shared" ca="1" si="21"/>
        <v>0</v>
      </c>
      <c r="W48" s="33" t="str">
        <f t="shared" ca="1" si="22"/>
        <v>+</v>
      </c>
      <c r="X48" s="33">
        <f t="shared" ca="1" si="23"/>
        <v>0</v>
      </c>
      <c r="Y48" s="33">
        <f t="shared" ca="1" si="24"/>
        <v>0</v>
      </c>
      <c r="Z48" s="33" t="str">
        <f t="shared" ca="1" si="25"/>
        <v>+</v>
      </c>
      <c r="AA48" s="33">
        <f t="shared" ca="1" si="26"/>
        <v>0</v>
      </c>
      <c r="AB48" s="33" t="str">
        <f t="shared" ca="1" si="27"/>
        <v>+</v>
      </c>
      <c r="AC48" s="33" t="str">
        <f t="shared" ca="1" si="28"/>
        <v>+</v>
      </c>
      <c r="AD48" s="33" t="str">
        <f t="shared" ca="1" si="29"/>
        <v>+</v>
      </c>
      <c r="AE48" s="33" t="str">
        <f t="shared" ca="1" si="30"/>
        <v>+</v>
      </c>
      <c r="AF48" s="33" t="str">
        <f t="shared" ca="1" si="31"/>
        <v>+</v>
      </c>
      <c r="AG48" s="33">
        <f t="shared" ca="1" si="32"/>
        <v>0</v>
      </c>
    </row>
    <row r="49" spans="1:33" x14ac:dyDescent="0.35">
      <c r="A49" s="117"/>
      <c r="B49" s="98" t="s">
        <v>162</v>
      </c>
      <c r="C49" s="30" t="str" cm="1">
        <f t="array" aca="1" ref="C49" ca="1">INDIRECT($B49&amp;"!"&amp;$B$2&amp;C$2)</f>
        <v>Neutral</v>
      </c>
      <c r="D49" s="30" t="str" cm="1">
        <f t="array" aca="1" ref="D49" ca="1">INDIRECT($B49&amp;"!"&amp;$B$2&amp;D$2)</f>
        <v>Neutral</v>
      </c>
      <c r="E49" s="30" t="str" cm="1">
        <f t="array" aca="1" ref="E49" ca="1">INDIRECT($B49&amp;"!"&amp;$B$2&amp;E$2)</f>
        <v>Neutral</v>
      </c>
      <c r="F49" s="30" t="str" cm="1">
        <f t="array" aca="1" ref="F49" ca="1">INDIRECT($B49&amp;"!"&amp;$B$2&amp;F$2)</f>
        <v>Neutral</v>
      </c>
      <c r="G49" s="30" t="str" cm="1">
        <f t="array" aca="1" ref="G49" ca="1">INDIRECT($B49&amp;"!"&amp;$B$2&amp;G$2)</f>
        <v>Neutral</v>
      </c>
      <c r="H49" s="30" t="str" cm="1">
        <f t="array" aca="1" ref="H49" ca="1">INDIRECT($B49&amp;"!"&amp;$B$2&amp;H$2)</f>
        <v>Neutral</v>
      </c>
      <c r="I49" s="30" t="str" cm="1">
        <f t="array" aca="1" ref="I49" ca="1">INDIRECT($B49&amp;"!"&amp;$B$2&amp;I$2)</f>
        <v>Neutral</v>
      </c>
      <c r="J49" s="30" t="str" cm="1">
        <f t="array" aca="1" ref="J49" ca="1">INDIRECT($B49&amp;"!"&amp;$B$2&amp;J$2)</f>
        <v>Neutral</v>
      </c>
      <c r="K49" s="30" t="str" cm="1">
        <f t="array" aca="1" ref="K49" ca="1">INDIRECT($B49&amp;"!"&amp;$B$2&amp;K$2)</f>
        <v>Neutral</v>
      </c>
      <c r="L49" s="30" t="str" cm="1">
        <f t="array" aca="1" ref="L49" ca="1">INDIRECT($B49&amp;"!"&amp;$B$2&amp;L$2)</f>
        <v>Minor Positive</v>
      </c>
      <c r="M49" s="30" t="str" cm="1">
        <f t="array" aca="1" ref="M49" ca="1">INDIRECT($B49&amp;"!"&amp;$B$2&amp;M$2)</f>
        <v>Minor Positive</v>
      </c>
      <c r="N49" s="30" t="str" cm="1">
        <f t="array" aca="1" ref="N49" ca="1">INDIRECT($B49&amp;"!"&amp;$B$2&amp;N$2)</f>
        <v>Minor Positive</v>
      </c>
      <c r="O49" s="30" t="str" cm="1">
        <f t="array" aca="1" ref="O49" ca="1">INDIRECT($B49&amp;"!"&amp;$B$2&amp;O$2)</f>
        <v>Minor Positive</v>
      </c>
      <c r="P49" s="30" t="str" cm="1">
        <f t="array" aca="1" ref="P49" ca="1">INDIRECT($B49&amp;"!"&amp;$B$2&amp;P$2)</f>
        <v>Neutral</v>
      </c>
      <c r="Q49" s="8"/>
      <c r="S49" s="75" t="s">
        <v>162</v>
      </c>
      <c r="T49" s="33">
        <f t="shared" ca="1" si="19"/>
        <v>0</v>
      </c>
      <c r="U49" s="33">
        <f t="shared" ca="1" si="20"/>
        <v>0</v>
      </c>
      <c r="V49" s="33">
        <f t="shared" ca="1" si="21"/>
        <v>0</v>
      </c>
      <c r="W49" s="33">
        <f t="shared" ca="1" si="22"/>
        <v>0</v>
      </c>
      <c r="X49" s="33">
        <f t="shared" ca="1" si="23"/>
        <v>0</v>
      </c>
      <c r="Y49" s="33">
        <f t="shared" ca="1" si="24"/>
        <v>0</v>
      </c>
      <c r="Z49" s="33">
        <f t="shared" ca="1" si="25"/>
        <v>0</v>
      </c>
      <c r="AA49" s="33">
        <f t="shared" ca="1" si="26"/>
        <v>0</v>
      </c>
      <c r="AB49" s="33">
        <f t="shared" ca="1" si="27"/>
        <v>0</v>
      </c>
      <c r="AC49" s="33" t="str">
        <f t="shared" ca="1" si="28"/>
        <v>+</v>
      </c>
      <c r="AD49" s="33" t="str">
        <f t="shared" ca="1" si="29"/>
        <v>+</v>
      </c>
      <c r="AE49" s="33" t="str">
        <f t="shared" ca="1" si="30"/>
        <v>+</v>
      </c>
      <c r="AF49" s="33" t="str">
        <f t="shared" ca="1" si="31"/>
        <v>+</v>
      </c>
      <c r="AG49" s="33">
        <f t="shared" ca="1" si="32"/>
        <v>0</v>
      </c>
    </row>
    <row r="50" spans="1:33" x14ac:dyDescent="0.35">
      <c r="A50" s="117"/>
      <c r="B50" s="98" t="s">
        <v>163</v>
      </c>
      <c r="C50" s="30" t="str" cm="1">
        <f t="array" aca="1" ref="C50" ca="1">INDIRECT($B50&amp;"!"&amp;$B$2&amp;C$2)</f>
        <v>Neutral</v>
      </c>
      <c r="D50" s="30" t="str" cm="1">
        <f t="array" aca="1" ref="D50" ca="1">INDIRECT($B50&amp;"!"&amp;$B$2&amp;D$2)</f>
        <v>Neutral</v>
      </c>
      <c r="E50" s="30" t="str" cm="1">
        <f t="array" aca="1" ref="E50" ca="1">INDIRECT($B50&amp;"!"&amp;$B$2&amp;E$2)</f>
        <v>Minor Positive</v>
      </c>
      <c r="F50" s="30" t="str" cm="1">
        <f t="array" aca="1" ref="F50" ca="1">INDIRECT($B50&amp;"!"&amp;$B$2&amp;F$2)</f>
        <v>Minor Positive</v>
      </c>
      <c r="G50" s="30" t="str" cm="1">
        <f t="array" aca="1" ref="G50" ca="1">INDIRECT($B50&amp;"!"&amp;$B$2&amp;G$2)</f>
        <v>Neutral</v>
      </c>
      <c r="H50" s="30" t="str" cm="1">
        <f t="array" aca="1" ref="H50" ca="1">INDIRECT($B50&amp;"!"&amp;$B$2&amp;H$2)</f>
        <v>Neutral</v>
      </c>
      <c r="I50" s="30" t="str" cm="1">
        <f t="array" aca="1" ref="I50" ca="1">INDIRECT($B50&amp;"!"&amp;$B$2&amp;I$2)</f>
        <v>Neutral</v>
      </c>
      <c r="J50" s="30" t="str" cm="1">
        <f t="array" aca="1" ref="J50" ca="1">INDIRECT($B50&amp;"!"&amp;$B$2&amp;J$2)</f>
        <v>Neutral</v>
      </c>
      <c r="K50" s="30" t="str" cm="1">
        <f t="array" aca="1" ref="K50" ca="1">INDIRECT($B50&amp;"!"&amp;$B$2&amp;K$2)</f>
        <v>Minor Positive</v>
      </c>
      <c r="L50" s="30" t="str" cm="1">
        <f t="array" aca="1" ref="L50" ca="1">INDIRECT($B50&amp;"!"&amp;$B$2&amp;L$2)</f>
        <v>Minor Positive</v>
      </c>
      <c r="M50" s="30" t="str" cm="1">
        <f t="array" aca="1" ref="M50" ca="1">INDIRECT($B50&amp;"!"&amp;$B$2&amp;M$2)</f>
        <v>Neutral</v>
      </c>
      <c r="N50" s="30" t="str" cm="1">
        <f t="array" aca="1" ref="N50" ca="1">INDIRECT($B50&amp;"!"&amp;$B$2&amp;N$2)</f>
        <v>Neutral</v>
      </c>
      <c r="O50" s="30" t="str" cm="1">
        <f t="array" aca="1" ref="O50" ca="1">INDIRECT($B50&amp;"!"&amp;$B$2&amp;O$2)</f>
        <v>Neutral</v>
      </c>
      <c r="P50" s="30" t="str" cm="1">
        <f t="array" aca="1" ref="P50" ca="1">INDIRECT($B50&amp;"!"&amp;$B$2&amp;P$2)</f>
        <v>Neutral</v>
      </c>
      <c r="Q50" s="8"/>
      <c r="S50" s="75" t="s">
        <v>163</v>
      </c>
      <c r="T50" s="33">
        <f t="shared" ca="1" si="19"/>
        <v>0</v>
      </c>
      <c r="U50" s="33">
        <f t="shared" ca="1" si="20"/>
        <v>0</v>
      </c>
      <c r="V50" s="33" t="str">
        <f t="shared" ca="1" si="21"/>
        <v>+</v>
      </c>
      <c r="W50" s="33" t="str">
        <f t="shared" ca="1" si="22"/>
        <v>+</v>
      </c>
      <c r="X50" s="33">
        <f t="shared" ca="1" si="23"/>
        <v>0</v>
      </c>
      <c r="Y50" s="33">
        <f t="shared" ca="1" si="24"/>
        <v>0</v>
      </c>
      <c r="Z50" s="33">
        <f t="shared" ca="1" si="25"/>
        <v>0</v>
      </c>
      <c r="AA50" s="33">
        <f t="shared" ca="1" si="26"/>
        <v>0</v>
      </c>
      <c r="AB50" s="33" t="str">
        <f t="shared" ca="1" si="27"/>
        <v>+</v>
      </c>
      <c r="AC50" s="33" t="str">
        <f t="shared" ca="1" si="28"/>
        <v>+</v>
      </c>
      <c r="AD50" s="33">
        <f t="shared" ca="1" si="29"/>
        <v>0</v>
      </c>
      <c r="AE50" s="33">
        <f t="shared" ca="1" si="30"/>
        <v>0</v>
      </c>
      <c r="AF50" s="33">
        <f t="shared" ca="1" si="31"/>
        <v>0</v>
      </c>
      <c r="AG50" s="33">
        <f t="shared" ca="1" si="32"/>
        <v>0</v>
      </c>
    </row>
    <row r="51" spans="1:33" x14ac:dyDescent="0.35">
      <c r="A51" s="97"/>
      <c r="B51" s="98" t="s">
        <v>164</v>
      </c>
      <c r="C51" s="30" t="str" cm="1">
        <f t="array" aca="1" ref="C51" ca="1">INDIRECT($B51&amp;"!"&amp;$B$2&amp;C$2)</f>
        <v>Neutral</v>
      </c>
      <c r="D51" s="30" t="str" cm="1">
        <f t="array" aca="1" ref="D51" ca="1">INDIRECT($B51&amp;"!"&amp;$B$2&amp;D$2)</f>
        <v>Neutral</v>
      </c>
      <c r="E51" s="30" t="str" cm="1">
        <f t="array" aca="1" ref="E51" ca="1">INDIRECT($B51&amp;"!"&amp;$B$2&amp;E$2)</f>
        <v>Neutral</v>
      </c>
      <c r="F51" s="30" t="str" cm="1">
        <f t="array" aca="1" ref="F51" ca="1">INDIRECT($B51&amp;"!"&amp;$B$2&amp;F$2)</f>
        <v>Minor Positive</v>
      </c>
      <c r="G51" s="30" t="str" cm="1">
        <f t="array" aca="1" ref="G51" ca="1">INDIRECT($B51&amp;"!"&amp;$B$2&amp;G$2)</f>
        <v>Neutral</v>
      </c>
      <c r="H51" s="30" t="str" cm="1">
        <f t="array" aca="1" ref="H51" ca="1">INDIRECT($B51&amp;"!"&amp;$B$2&amp;H$2)</f>
        <v>Neutral</v>
      </c>
      <c r="I51" s="30" t="str" cm="1">
        <f t="array" aca="1" ref="I51" ca="1">INDIRECT($B51&amp;"!"&amp;$B$2&amp;I$2)</f>
        <v>Neutral</v>
      </c>
      <c r="J51" s="30" t="str" cm="1">
        <f t="array" aca="1" ref="J51" ca="1">INDIRECT($B51&amp;"!"&amp;$B$2&amp;J$2)</f>
        <v>Neutral</v>
      </c>
      <c r="K51" s="30" t="str" cm="1">
        <f t="array" aca="1" ref="K51" ca="1">INDIRECT($B51&amp;"!"&amp;$B$2&amp;K$2)</f>
        <v>Minor Positive</v>
      </c>
      <c r="L51" s="30" t="str" cm="1">
        <f t="array" aca="1" ref="L51" ca="1">INDIRECT($B51&amp;"!"&amp;$B$2&amp;L$2)</f>
        <v>Significant Positive</v>
      </c>
      <c r="M51" s="30" t="str" cm="1">
        <f t="array" aca="1" ref="M51" ca="1">INDIRECT($B51&amp;"!"&amp;$B$2&amp;M$2)</f>
        <v>Minor Positive</v>
      </c>
      <c r="N51" s="30" t="str" cm="1">
        <f t="array" aca="1" ref="N51" ca="1">INDIRECT($B51&amp;"!"&amp;$B$2&amp;N$2)</f>
        <v>Neutral</v>
      </c>
      <c r="O51" s="30" t="str" cm="1">
        <f t="array" aca="1" ref="O51" ca="1">INDIRECT($B51&amp;"!"&amp;$B$2&amp;O$2)</f>
        <v>Minor Positive</v>
      </c>
      <c r="P51" s="30" t="str" cm="1">
        <f t="array" aca="1" ref="P51" ca="1">INDIRECT($B51&amp;"!"&amp;$B$2&amp;P$2)</f>
        <v>Neutral</v>
      </c>
      <c r="Q51" s="8"/>
      <c r="S51" s="75" t="s">
        <v>164</v>
      </c>
      <c r="T51" s="33">
        <f t="shared" ca="1" si="19"/>
        <v>0</v>
      </c>
      <c r="U51" s="33">
        <f t="shared" ca="1" si="20"/>
        <v>0</v>
      </c>
      <c r="V51" s="33">
        <f t="shared" ca="1" si="21"/>
        <v>0</v>
      </c>
      <c r="W51" s="33" t="str">
        <f t="shared" ca="1" si="22"/>
        <v>+</v>
      </c>
      <c r="X51" s="33">
        <f t="shared" ca="1" si="23"/>
        <v>0</v>
      </c>
      <c r="Y51" s="33">
        <f t="shared" ca="1" si="24"/>
        <v>0</v>
      </c>
      <c r="Z51" s="33">
        <f t="shared" ca="1" si="25"/>
        <v>0</v>
      </c>
      <c r="AA51" s="33">
        <f t="shared" ca="1" si="26"/>
        <v>0</v>
      </c>
      <c r="AB51" s="33" t="str">
        <f t="shared" ca="1" si="27"/>
        <v>+</v>
      </c>
      <c r="AC51" s="33" t="str">
        <f t="shared" ca="1" si="28"/>
        <v>+ +</v>
      </c>
      <c r="AD51" s="33" t="str">
        <f t="shared" ca="1" si="29"/>
        <v>+</v>
      </c>
      <c r="AE51" s="33">
        <f t="shared" ca="1" si="30"/>
        <v>0</v>
      </c>
      <c r="AF51" s="33" t="str">
        <f t="shared" ca="1" si="31"/>
        <v>+</v>
      </c>
      <c r="AG51" s="33">
        <f t="shared" ca="1" si="32"/>
        <v>0</v>
      </c>
    </row>
    <row r="52" spans="1:33" x14ac:dyDescent="0.35">
      <c r="A52" s="97"/>
      <c r="B52" s="98" t="s">
        <v>165</v>
      </c>
      <c r="C52" s="30" t="str" cm="1">
        <f t="array" aca="1" ref="C52" ca="1">INDIRECT($B52&amp;"!"&amp;$B$2&amp;C$2)</f>
        <v>Neutral</v>
      </c>
      <c r="D52" s="30" t="str" cm="1">
        <f t="array" aca="1" ref="D52" ca="1">INDIRECT($B52&amp;"!"&amp;$B$2&amp;D$2)</f>
        <v>Neutral</v>
      </c>
      <c r="E52" s="30" t="str" cm="1">
        <f t="array" aca="1" ref="E52" ca="1">INDIRECT($B52&amp;"!"&amp;$B$2&amp;E$2)</f>
        <v>Neutral</v>
      </c>
      <c r="F52" s="30" t="str" cm="1">
        <f t="array" aca="1" ref="F52" ca="1">INDIRECT($B52&amp;"!"&amp;$B$2&amp;F$2)</f>
        <v>Neutral</v>
      </c>
      <c r="G52" s="30" t="str" cm="1">
        <f t="array" aca="1" ref="G52" ca="1">INDIRECT($B52&amp;"!"&amp;$B$2&amp;G$2)</f>
        <v>Neutral</v>
      </c>
      <c r="H52" s="30" t="str" cm="1">
        <f t="array" aca="1" ref="H52" ca="1">INDIRECT($B52&amp;"!"&amp;$B$2&amp;H$2)</f>
        <v>Neutral</v>
      </c>
      <c r="I52" s="30" t="str" cm="1">
        <f t="array" aca="1" ref="I52" ca="1">INDIRECT($B52&amp;"!"&amp;$B$2&amp;I$2)</f>
        <v>Minor Positive</v>
      </c>
      <c r="J52" s="30" t="str" cm="1">
        <f t="array" aca="1" ref="J52" ca="1">INDIRECT($B52&amp;"!"&amp;$B$2&amp;J$2)</f>
        <v>Neutral</v>
      </c>
      <c r="K52" s="30" t="str" cm="1">
        <f t="array" aca="1" ref="K52" ca="1">INDIRECT($B52&amp;"!"&amp;$B$2&amp;K$2)</f>
        <v>Minor Positive</v>
      </c>
      <c r="L52" s="30" t="str" cm="1">
        <f t="array" aca="1" ref="L52" ca="1">INDIRECT($B52&amp;"!"&amp;$B$2&amp;L$2)</f>
        <v>Significant Positive</v>
      </c>
      <c r="M52" s="30" t="str" cm="1">
        <f t="array" aca="1" ref="M52" ca="1">INDIRECT($B52&amp;"!"&amp;$B$2&amp;M$2)</f>
        <v>Minor Positive</v>
      </c>
      <c r="N52" s="30" t="str" cm="1">
        <f t="array" aca="1" ref="N52" ca="1">INDIRECT($B52&amp;"!"&amp;$B$2&amp;N$2)</f>
        <v>Minor Positive</v>
      </c>
      <c r="O52" s="30" t="str" cm="1">
        <f t="array" aca="1" ref="O52" ca="1">INDIRECT($B52&amp;"!"&amp;$B$2&amp;O$2)</f>
        <v>Minor Positive</v>
      </c>
      <c r="P52" s="30" t="str" cm="1">
        <f t="array" aca="1" ref="P52" ca="1">INDIRECT($B52&amp;"!"&amp;$B$2&amp;P$2)</f>
        <v>Neutral</v>
      </c>
      <c r="Q52" s="8"/>
      <c r="S52" s="75" t="s">
        <v>165</v>
      </c>
      <c r="T52" s="33">
        <f t="shared" ca="1" si="19"/>
        <v>0</v>
      </c>
      <c r="U52" s="33">
        <f t="shared" ca="1" si="20"/>
        <v>0</v>
      </c>
      <c r="V52" s="33">
        <f t="shared" ca="1" si="21"/>
        <v>0</v>
      </c>
      <c r="W52" s="33">
        <f t="shared" ca="1" si="22"/>
        <v>0</v>
      </c>
      <c r="X52" s="33">
        <f t="shared" ca="1" si="23"/>
        <v>0</v>
      </c>
      <c r="Y52" s="33">
        <f t="shared" ca="1" si="24"/>
        <v>0</v>
      </c>
      <c r="Z52" s="33" t="str">
        <f t="shared" ca="1" si="25"/>
        <v>+</v>
      </c>
      <c r="AA52" s="33">
        <f t="shared" ca="1" si="26"/>
        <v>0</v>
      </c>
      <c r="AB52" s="33" t="str">
        <f t="shared" ca="1" si="27"/>
        <v>+</v>
      </c>
      <c r="AC52" s="33" t="str">
        <f t="shared" ca="1" si="28"/>
        <v>+ +</v>
      </c>
      <c r="AD52" s="33" t="str">
        <f t="shared" ca="1" si="29"/>
        <v>+</v>
      </c>
      <c r="AE52" s="33" t="str">
        <f t="shared" ca="1" si="30"/>
        <v>+</v>
      </c>
      <c r="AF52" s="33" t="str">
        <f t="shared" ca="1" si="31"/>
        <v>+</v>
      </c>
      <c r="AG52" s="33">
        <f t="shared" ca="1" si="32"/>
        <v>0</v>
      </c>
    </row>
    <row r="53" spans="1:33" x14ac:dyDescent="0.35">
      <c r="A53" s="97"/>
      <c r="B53" s="98" t="s">
        <v>166</v>
      </c>
      <c r="C53" s="30" t="str" cm="1">
        <f t="array" aca="1" ref="C53" ca="1">INDIRECT($B53&amp;"!"&amp;$B$2&amp;C$2)</f>
        <v>Neutral</v>
      </c>
      <c r="D53" s="30" t="str" cm="1">
        <f t="array" aca="1" ref="D53" ca="1">INDIRECT($B53&amp;"!"&amp;$B$2&amp;D$2)</f>
        <v>Neutral</v>
      </c>
      <c r="E53" s="30" t="str" cm="1">
        <f t="array" aca="1" ref="E53" ca="1">INDIRECT($B53&amp;"!"&amp;$B$2&amp;E$2)</f>
        <v>Neutral</v>
      </c>
      <c r="F53" s="30" t="str" cm="1">
        <f t="array" aca="1" ref="F53" ca="1">INDIRECT($B53&amp;"!"&amp;$B$2&amp;F$2)</f>
        <v>Minor Positive</v>
      </c>
      <c r="G53" s="30" t="str" cm="1">
        <f t="array" aca="1" ref="G53" ca="1">INDIRECT($B53&amp;"!"&amp;$B$2&amp;G$2)</f>
        <v>Neutral</v>
      </c>
      <c r="H53" s="30" t="str" cm="1">
        <f t="array" aca="1" ref="H53" ca="1">INDIRECT($B53&amp;"!"&amp;$B$2&amp;H$2)</f>
        <v>Neutral</v>
      </c>
      <c r="I53" s="30" t="str" cm="1">
        <f t="array" aca="1" ref="I53" ca="1">INDIRECT($B53&amp;"!"&amp;$B$2&amp;I$2)</f>
        <v>Neutral</v>
      </c>
      <c r="J53" s="30" t="str" cm="1">
        <f t="array" aca="1" ref="J53" ca="1">INDIRECT($B53&amp;"!"&amp;$B$2&amp;J$2)</f>
        <v>Neutral</v>
      </c>
      <c r="K53" s="30" t="str" cm="1">
        <f t="array" aca="1" ref="K53" ca="1">INDIRECT($B53&amp;"!"&amp;$B$2&amp;K$2)</f>
        <v>Minor Positive</v>
      </c>
      <c r="L53" s="30" t="str" cm="1">
        <f t="array" aca="1" ref="L53" ca="1">INDIRECT($B53&amp;"!"&amp;$B$2&amp;L$2)</f>
        <v>Minor Positive</v>
      </c>
      <c r="M53" s="30" t="str" cm="1">
        <f t="array" aca="1" ref="M53" ca="1">INDIRECT($B53&amp;"!"&amp;$B$2&amp;M$2)</f>
        <v>Neutral</v>
      </c>
      <c r="N53" s="30" t="str" cm="1">
        <f t="array" aca="1" ref="N53" ca="1">INDIRECT($B53&amp;"!"&amp;$B$2&amp;N$2)</f>
        <v>Neutral</v>
      </c>
      <c r="O53" s="30" t="str" cm="1">
        <f t="array" aca="1" ref="O53" ca="1">INDIRECT($B53&amp;"!"&amp;$B$2&amp;O$2)</f>
        <v>Minor Positive</v>
      </c>
      <c r="P53" s="30" t="str" cm="1">
        <f t="array" aca="1" ref="P53" ca="1">INDIRECT($B53&amp;"!"&amp;$B$2&amp;P$2)</f>
        <v>Neutral</v>
      </c>
      <c r="Q53" s="8"/>
      <c r="S53" s="75" t="s">
        <v>166</v>
      </c>
      <c r="T53" s="33">
        <f t="shared" ca="1" si="19"/>
        <v>0</v>
      </c>
      <c r="U53" s="33">
        <f t="shared" ca="1" si="20"/>
        <v>0</v>
      </c>
      <c r="V53" s="33">
        <f t="shared" ca="1" si="21"/>
        <v>0</v>
      </c>
      <c r="W53" s="33" t="str">
        <f t="shared" ca="1" si="22"/>
        <v>+</v>
      </c>
      <c r="X53" s="33">
        <f t="shared" ca="1" si="23"/>
        <v>0</v>
      </c>
      <c r="Y53" s="33">
        <f t="shared" ca="1" si="24"/>
        <v>0</v>
      </c>
      <c r="Z53" s="33">
        <f t="shared" ca="1" si="25"/>
        <v>0</v>
      </c>
      <c r="AA53" s="33">
        <f t="shared" ca="1" si="26"/>
        <v>0</v>
      </c>
      <c r="AB53" s="33" t="str">
        <f t="shared" ca="1" si="27"/>
        <v>+</v>
      </c>
      <c r="AC53" s="33" t="str">
        <f t="shared" ca="1" si="28"/>
        <v>+</v>
      </c>
      <c r="AD53" s="33">
        <f t="shared" ca="1" si="29"/>
        <v>0</v>
      </c>
      <c r="AE53" s="33">
        <f t="shared" ca="1" si="30"/>
        <v>0</v>
      </c>
      <c r="AF53" s="33" t="str">
        <f t="shared" ca="1" si="31"/>
        <v>+</v>
      </c>
      <c r="AG53" s="33">
        <f t="shared" ca="1" si="32"/>
        <v>0</v>
      </c>
    </row>
    <row r="54" spans="1:33" x14ac:dyDescent="0.35">
      <c r="A54" s="117"/>
      <c r="B54" s="98" t="s">
        <v>167</v>
      </c>
      <c r="C54" s="30" t="str" cm="1">
        <f t="array" aca="1" ref="C54" ca="1">INDIRECT($B54&amp;"!"&amp;$B$2&amp;C$2)</f>
        <v>Neutral</v>
      </c>
      <c r="D54" s="30" t="str" cm="1">
        <f t="array" aca="1" ref="D54" ca="1">INDIRECT($B54&amp;"!"&amp;$B$2&amp;D$2)</f>
        <v>Minor Positive</v>
      </c>
      <c r="E54" s="30" t="str" cm="1">
        <f t="array" aca="1" ref="E54" ca="1">INDIRECT($B54&amp;"!"&amp;$B$2&amp;E$2)</f>
        <v>Neutral</v>
      </c>
      <c r="F54" s="30" t="str" cm="1">
        <f t="array" aca="1" ref="F54" ca="1">INDIRECT($B54&amp;"!"&amp;$B$2&amp;F$2)</f>
        <v>Minor Positive</v>
      </c>
      <c r="G54" s="30" t="str" cm="1">
        <f t="array" aca="1" ref="G54" ca="1">INDIRECT($B54&amp;"!"&amp;$B$2&amp;G$2)</f>
        <v>Neutral</v>
      </c>
      <c r="H54" s="30" t="str" cm="1">
        <f t="array" aca="1" ref="H54" ca="1">INDIRECT($B54&amp;"!"&amp;$B$2&amp;H$2)</f>
        <v>Significant Positive</v>
      </c>
      <c r="I54" s="30" t="str" cm="1">
        <f t="array" aca="1" ref="I54" ca="1">INDIRECT($B54&amp;"!"&amp;$B$2&amp;I$2)</f>
        <v>Minor Positive</v>
      </c>
      <c r="J54" s="30" t="str" cm="1">
        <f t="array" aca="1" ref="J54" ca="1">INDIRECT($B54&amp;"!"&amp;$B$2&amp;J$2)</f>
        <v>Significant Positive</v>
      </c>
      <c r="K54" s="30" t="str" cm="1">
        <f t="array" aca="1" ref="K54" ca="1">INDIRECT($B54&amp;"!"&amp;$B$2&amp;K$2)</f>
        <v>Minor Positive</v>
      </c>
      <c r="L54" s="30" t="str" cm="1">
        <f t="array" aca="1" ref="L54" ca="1">INDIRECT($B54&amp;"!"&amp;$B$2&amp;L$2)</f>
        <v>Minor Positive</v>
      </c>
      <c r="M54" s="30" t="str" cm="1">
        <f t="array" aca="1" ref="M54" ca="1">INDIRECT($B54&amp;"!"&amp;$B$2&amp;M$2)</f>
        <v>Neutral</v>
      </c>
      <c r="N54" s="30" t="str" cm="1">
        <f t="array" aca="1" ref="N54" ca="1">INDIRECT($B54&amp;"!"&amp;$B$2&amp;N$2)</f>
        <v>Neutral</v>
      </c>
      <c r="O54" s="30" t="str" cm="1">
        <f t="array" aca="1" ref="O54" ca="1">INDIRECT($B54&amp;"!"&amp;$B$2&amp;O$2)</f>
        <v>Minor Positive</v>
      </c>
      <c r="P54" s="30" t="str" cm="1">
        <f t="array" aca="1" ref="P54" ca="1">INDIRECT($B54&amp;"!"&amp;$B$2&amp;P$2)</f>
        <v>Minor Positive</v>
      </c>
      <c r="Q54" s="8"/>
      <c r="S54" s="75" t="s">
        <v>167</v>
      </c>
      <c r="T54" s="33">
        <f t="shared" ca="1" si="19"/>
        <v>0</v>
      </c>
      <c r="U54" s="33" t="str">
        <f t="shared" ca="1" si="20"/>
        <v>+</v>
      </c>
      <c r="V54" s="33">
        <f t="shared" ca="1" si="21"/>
        <v>0</v>
      </c>
      <c r="W54" s="33" t="str">
        <f t="shared" ca="1" si="22"/>
        <v>+</v>
      </c>
      <c r="X54" s="33">
        <f t="shared" ca="1" si="23"/>
        <v>0</v>
      </c>
      <c r="Y54" s="33" t="str">
        <f t="shared" ca="1" si="24"/>
        <v>+ +</v>
      </c>
      <c r="Z54" s="33" t="str">
        <f t="shared" ca="1" si="25"/>
        <v>+</v>
      </c>
      <c r="AA54" s="33" t="str">
        <f t="shared" ca="1" si="26"/>
        <v>+ +</v>
      </c>
      <c r="AB54" s="33" t="str">
        <f t="shared" ca="1" si="27"/>
        <v>+</v>
      </c>
      <c r="AC54" s="33" t="str">
        <f t="shared" ca="1" si="28"/>
        <v>+</v>
      </c>
      <c r="AD54" s="33">
        <f t="shared" ca="1" si="29"/>
        <v>0</v>
      </c>
      <c r="AE54" s="33">
        <f t="shared" ca="1" si="30"/>
        <v>0</v>
      </c>
      <c r="AF54" s="33" t="str">
        <f t="shared" ca="1" si="31"/>
        <v>+</v>
      </c>
      <c r="AG54" s="33" t="str">
        <f t="shared" ca="1" si="32"/>
        <v>+</v>
      </c>
    </row>
    <row r="55" spans="1:33" x14ac:dyDescent="0.35">
      <c r="A55" s="117"/>
      <c r="B55" s="98" t="s">
        <v>168</v>
      </c>
      <c r="C55" s="30" t="str" cm="1">
        <f t="array" aca="1" ref="C55" ca="1">INDIRECT($B55&amp;"!"&amp;$B$2&amp;C$2)</f>
        <v>Minor Positive</v>
      </c>
      <c r="D55" s="30" t="str" cm="1">
        <f t="array" aca="1" ref="D55" ca="1">INDIRECT($B55&amp;"!"&amp;$B$2&amp;D$2)</f>
        <v>Minor Positive</v>
      </c>
      <c r="E55" s="30" t="str" cm="1">
        <f t="array" aca="1" ref="E55" ca="1">INDIRECT($B55&amp;"!"&amp;$B$2&amp;E$2)</f>
        <v>Neutral</v>
      </c>
      <c r="F55" s="30" t="str" cm="1">
        <f t="array" aca="1" ref="F55" ca="1">INDIRECT($B55&amp;"!"&amp;$B$2&amp;F$2)</f>
        <v>Minor Positive</v>
      </c>
      <c r="G55" s="30" t="str" cm="1">
        <f t="array" aca="1" ref="G55" ca="1">INDIRECT($B55&amp;"!"&amp;$B$2&amp;G$2)</f>
        <v>Neutral</v>
      </c>
      <c r="H55" s="30" t="str" cm="1">
        <f t="array" aca="1" ref="H55" ca="1">INDIRECT($B55&amp;"!"&amp;$B$2&amp;H$2)</f>
        <v>Neutral</v>
      </c>
      <c r="I55" s="30" t="str" cm="1">
        <f t="array" aca="1" ref="I55" ca="1">INDIRECT($B55&amp;"!"&amp;$B$2&amp;I$2)</f>
        <v>Neutral</v>
      </c>
      <c r="J55" s="30" t="str" cm="1">
        <f t="array" aca="1" ref="J55" ca="1">INDIRECT($B55&amp;"!"&amp;$B$2&amp;J$2)</f>
        <v>Significant Positive</v>
      </c>
      <c r="K55" s="30" t="str" cm="1">
        <f t="array" aca="1" ref="K55" ca="1">INDIRECT($B55&amp;"!"&amp;$B$2&amp;K$2)</f>
        <v>Minor Positive</v>
      </c>
      <c r="L55" s="30" t="str" cm="1">
        <f t="array" aca="1" ref="L55" ca="1">INDIRECT($B55&amp;"!"&amp;$B$2&amp;L$2)</f>
        <v>Minor Positive</v>
      </c>
      <c r="M55" s="30" t="str" cm="1">
        <f t="array" aca="1" ref="M55" ca="1">INDIRECT($B55&amp;"!"&amp;$B$2&amp;M$2)</f>
        <v>Minor Positive</v>
      </c>
      <c r="N55" s="30" t="str" cm="1">
        <f t="array" aca="1" ref="N55" ca="1">INDIRECT($B55&amp;"!"&amp;$B$2&amp;N$2)</f>
        <v>Minor Positive</v>
      </c>
      <c r="O55" s="30" t="str" cm="1">
        <f t="array" aca="1" ref="O55" ca="1">INDIRECT($B55&amp;"!"&amp;$B$2&amp;O$2)</f>
        <v>Neutral</v>
      </c>
      <c r="P55" s="30" t="str" cm="1">
        <f t="array" aca="1" ref="P55" ca="1">INDIRECT($B55&amp;"!"&amp;$B$2&amp;P$2)</f>
        <v>Neutral</v>
      </c>
      <c r="Q55" s="8"/>
      <c r="S55" s="75" t="s">
        <v>168</v>
      </c>
      <c r="T55" s="33" t="str">
        <f t="shared" ca="1" si="19"/>
        <v>+</v>
      </c>
      <c r="U55" s="33" t="str">
        <f t="shared" ca="1" si="20"/>
        <v>+</v>
      </c>
      <c r="V55" s="33">
        <f t="shared" ca="1" si="21"/>
        <v>0</v>
      </c>
      <c r="W55" s="33" t="str">
        <f t="shared" ca="1" si="22"/>
        <v>+</v>
      </c>
      <c r="X55" s="33">
        <f t="shared" ca="1" si="23"/>
        <v>0</v>
      </c>
      <c r="Y55" s="33">
        <f t="shared" ca="1" si="24"/>
        <v>0</v>
      </c>
      <c r="Z55" s="33">
        <f t="shared" ca="1" si="25"/>
        <v>0</v>
      </c>
      <c r="AA55" s="33" t="str">
        <f t="shared" ca="1" si="26"/>
        <v>+ +</v>
      </c>
      <c r="AB55" s="33" t="str">
        <f t="shared" ca="1" si="27"/>
        <v>+</v>
      </c>
      <c r="AC55" s="33" t="str">
        <f t="shared" ca="1" si="28"/>
        <v>+</v>
      </c>
      <c r="AD55" s="33" t="str">
        <f t="shared" ca="1" si="29"/>
        <v>+</v>
      </c>
      <c r="AE55" s="33" t="str">
        <f t="shared" ca="1" si="30"/>
        <v>+</v>
      </c>
      <c r="AF55" s="33">
        <f t="shared" ca="1" si="31"/>
        <v>0</v>
      </c>
      <c r="AG55" s="33">
        <f t="shared" ca="1" si="32"/>
        <v>0</v>
      </c>
    </row>
    <row r="56" spans="1:33" x14ac:dyDescent="0.35">
      <c r="A56" s="97"/>
      <c r="B56" s="98" t="s">
        <v>169</v>
      </c>
      <c r="C56" s="30" t="str" cm="1">
        <f t="array" aca="1" ref="C56" ca="1">INDIRECT($B56&amp;"!"&amp;$B$2&amp;C$2)</f>
        <v>Neutral</v>
      </c>
      <c r="D56" s="30" t="str" cm="1">
        <f t="array" aca="1" ref="D56" ca="1">INDIRECT($B56&amp;"!"&amp;$B$2&amp;D$2)</f>
        <v>Minor Positive</v>
      </c>
      <c r="E56" s="30" t="str" cm="1">
        <f t="array" aca="1" ref="E56" ca="1">INDIRECT($B56&amp;"!"&amp;$B$2&amp;E$2)</f>
        <v>Neutral</v>
      </c>
      <c r="F56" s="30" t="str" cm="1">
        <f t="array" aca="1" ref="F56" ca="1">INDIRECT($B56&amp;"!"&amp;$B$2&amp;F$2)</f>
        <v>Neutral</v>
      </c>
      <c r="G56" s="30" t="str" cm="1">
        <f t="array" aca="1" ref="G56" ca="1">INDIRECT($B56&amp;"!"&amp;$B$2&amp;G$2)</f>
        <v>Neutral</v>
      </c>
      <c r="H56" s="30" t="str" cm="1">
        <f t="array" aca="1" ref="H56" ca="1">INDIRECT($B56&amp;"!"&amp;$B$2&amp;H$2)</f>
        <v>Minor Positive</v>
      </c>
      <c r="I56" s="30" t="str" cm="1">
        <f t="array" aca="1" ref="I56" ca="1">INDIRECT($B56&amp;"!"&amp;$B$2&amp;I$2)</f>
        <v>Minor Positive</v>
      </c>
      <c r="J56" s="30" t="str" cm="1">
        <f t="array" aca="1" ref="J56" ca="1">INDIRECT($B56&amp;"!"&amp;$B$2&amp;J$2)</f>
        <v>Significant Positive</v>
      </c>
      <c r="K56" s="30" t="str" cm="1">
        <f t="array" aca="1" ref="K56" ca="1">INDIRECT($B56&amp;"!"&amp;$B$2&amp;K$2)</f>
        <v>Neutral</v>
      </c>
      <c r="L56" s="30" t="str" cm="1">
        <f t="array" aca="1" ref="L56" ca="1">INDIRECT($B56&amp;"!"&amp;$B$2&amp;L$2)</f>
        <v>Minor Positive</v>
      </c>
      <c r="M56" s="30" t="str" cm="1">
        <f t="array" aca="1" ref="M56" ca="1">INDIRECT($B56&amp;"!"&amp;$B$2&amp;M$2)</f>
        <v>Neutral</v>
      </c>
      <c r="N56" s="30" t="str" cm="1">
        <f t="array" aca="1" ref="N56" ca="1">INDIRECT($B56&amp;"!"&amp;$B$2&amp;N$2)</f>
        <v>Minor Positive</v>
      </c>
      <c r="O56" s="30" t="str" cm="1">
        <f t="array" aca="1" ref="O56" ca="1">INDIRECT($B56&amp;"!"&amp;$B$2&amp;O$2)</f>
        <v>Neutral</v>
      </c>
      <c r="P56" s="30" t="str" cm="1">
        <f t="array" aca="1" ref="P56" ca="1">INDIRECT($B56&amp;"!"&amp;$B$2&amp;P$2)</f>
        <v>Neutral</v>
      </c>
      <c r="Q56" s="8"/>
      <c r="S56" s="75" t="s">
        <v>169</v>
      </c>
      <c r="T56" s="33">
        <f t="shared" ca="1" si="19"/>
        <v>0</v>
      </c>
      <c r="U56" s="33" t="str">
        <f t="shared" ca="1" si="20"/>
        <v>+</v>
      </c>
      <c r="V56" s="33">
        <f t="shared" ca="1" si="21"/>
        <v>0</v>
      </c>
      <c r="W56" s="33">
        <f t="shared" ca="1" si="22"/>
        <v>0</v>
      </c>
      <c r="X56" s="33">
        <f t="shared" ca="1" si="23"/>
        <v>0</v>
      </c>
      <c r="Y56" s="33" t="str">
        <f t="shared" ca="1" si="24"/>
        <v>+</v>
      </c>
      <c r="Z56" s="33" t="str">
        <f t="shared" ca="1" si="25"/>
        <v>+</v>
      </c>
      <c r="AA56" s="33" t="str">
        <f t="shared" ca="1" si="26"/>
        <v>+ +</v>
      </c>
      <c r="AB56" s="33">
        <f t="shared" ca="1" si="27"/>
        <v>0</v>
      </c>
      <c r="AC56" s="33" t="str">
        <f t="shared" ca="1" si="28"/>
        <v>+</v>
      </c>
      <c r="AD56" s="33">
        <f t="shared" ca="1" si="29"/>
        <v>0</v>
      </c>
      <c r="AE56" s="33" t="str">
        <f t="shared" ca="1" si="30"/>
        <v>+</v>
      </c>
      <c r="AF56" s="33">
        <f t="shared" ca="1" si="31"/>
        <v>0</v>
      </c>
      <c r="AG56" s="33">
        <f t="shared" ca="1" si="32"/>
        <v>0</v>
      </c>
    </row>
    <row r="57" spans="1:33" x14ac:dyDescent="0.35">
      <c r="A57" s="117"/>
      <c r="B57" s="98" t="s">
        <v>170</v>
      </c>
      <c r="C57" s="30" t="str" cm="1">
        <f t="array" aca="1" ref="C57" ca="1">INDIRECT($B57&amp;"!"&amp;$B$2&amp;C$2)</f>
        <v>Minor Positive</v>
      </c>
      <c r="D57" s="30" t="str" cm="1">
        <f t="array" aca="1" ref="D57" ca="1">INDIRECT($B57&amp;"!"&amp;$B$2&amp;D$2)</f>
        <v>Neutral</v>
      </c>
      <c r="E57" s="30" t="str" cm="1">
        <f t="array" aca="1" ref="E57" ca="1">INDIRECT($B57&amp;"!"&amp;$B$2&amp;E$2)</f>
        <v>Neutral</v>
      </c>
      <c r="F57" s="30" t="str" cm="1">
        <f t="array" aca="1" ref="F57" ca="1">INDIRECT($B57&amp;"!"&amp;$B$2&amp;F$2)</f>
        <v>Minor Positive</v>
      </c>
      <c r="G57" s="30" t="str" cm="1">
        <f t="array" aca="1" ref="G57" ca="1">INDIRECT($B57&amp;"!"&amp;$B$2&amp;G$2)</f>
        <v>Neutral</v>
      </c>
      <c r="H57" s="30" t="str" cm="1">
        <f t="array" aca="1" ref="H57" ca="1">INDIRECT($B57&amp;"!"&amp;$B$2&amp;H$2)</f>
        <v>Neutral</v>
      </c>
      <c r="I57" s="30" t="str" cm="1">
        <f t="array" aca="1" ref="I57" ca="1">INDIRECT($B57&amp;"!"&amp;$B$2&amp;I$2)</f>
        <v>Neutral</v>
      </c>
      <c r="J57" s="30" t="str" cm="1">
        <f t="array" aca="1" ref="J57" ca="1">INDIRECT($B57&amp;"!"&amp;$B$2&amp;J$2)</f>
        <v>Neutral</v>
      </c>
      <c r="K57" s="30" t="str" cm="1">
        <f t="array" aca="1" ref="K57" ca="1">INDIRECT($B57&amp;"!"&amp;$B$2&amp;K$2)</f>
        <v>Significant Positive</v>
      </c>
      <c r="L57" s="30" t="str" cm="1">
        <f t="array" aca="1" ref="L57" ca="1">INDIRECT($B57&amp;"!"&amp;$B$2&amp;L$2)</f>
        <v>Minor Positive</v>
      </c>
      <c r="M57" s="30" t="str" cm="1">
        <f t="array" aca="1" ref="M57" ca="1">INDIRECT($B57&amp;"!"&amp;$B$2&amp;M$2)</f>
        <v>Neutral</v>
      </c>
      <c r="N57" s="30" t="str" cm="1">
        <f t="array" aca="1" ref="N57" ca="1">INDIRECT($B57&amp;"!"&amp;$B$2&amp;N$2)</f>
        <v>Neutral</v>
      </c>
      <c r="O57" s="30" t="str" cm="1">
        <f t="array" aca="1" ref="O57" ca="1">INDIRECT($B57&amp;"!"&amp;$B$2&amp;O$2)</f>
        <v>Minor Positive</v>
      </c>
      <c r="P57" s="30" t="str" cm="1">
        <f t="array" aca="1" ref="P57" ca="1">INDIRECT($B57&amp;"!"&amp;$B$2&amp;P$2)</f>
        <v>Neutral</v>
      </c>
      <c r="Q57" s="8"/>
      <c r="S57" s="75" t="s">
        <v>170</v>
      </c>
      <c r="T57" s="33" t="str">
        <f t="shared" ca="1" si="19"/>
        <v>+</v>
      </c>
      <c r="U57" s="33">
        <f t="shared" ca="1" si="20"/>
        <v>0</v>
      </c>
      <c r="V57" s="33">
        <f t="shared" ca="1" si="21"/>
        <v>0</v>
      </c>
      <c r="W57" s="33" t="str">
        <f t="shared" ca="1" si="22"/>
        <v>+</v>
      </c>
      <c r="X57" s="33">
        <f t="shared" ca="1" si="23"/>
        <v>0</v>
      </c>
      <c r="Y57" s="33">
        <f t="shared" ca="1" si="24"/>
        <v>0</v>
      </c>
      <c r="Z57" s="33">
        <f t="shared" ca="1" si="25"/>
        <v>0</v>
      </c>
      <c r="AA57" s="33">
        <f t="shared" ca="1" si="26"/>
        <v>0</v>
      </c>
      <c r="AB57" s="33" t="str">
        <f t="shared" ca="1" si="27"/>
        <v>+ +</v>
      </c>
      <c r="AC57" s="33" t="str">
        <f t="shared" ca="1" si="28"/>
        <v>+</v>
      </c>
      <c r="AD57" s="33">
        <f t="shared" ca="1" si="29"/>
        <v>0</v>
      </c>
      <c r="AE57" s="33">
        <f t="shared" ca="1" si="30"/>
        <v>0</v>
      </c>
      <c r="AF57" s="33" t="str">
        <f t="shared" ca="1" si="31"/>
        <v>+</v>
      </c>
      <c r="AG57" s="33">
        <f t="shared" ca="1" si="32"/>
        <v>0</v>
      </c>
    </row>
    <row r="58" spans="1:33" x14ac:dyDescent="0.35">
      <c r="A58" s="97"/>
      <c r="B58" s="98" t="s">
        <v>171</v>
      </c>
      <c r="C58" s="30" t="str" cm="1">
        <f t="array" aca="1" ref="C58" ca="1">INDIRECT($B58&amp;"!"&amp;$B$2&amp;C$2)</f>
        <v>Minor Positive</v>
      </c>
      <c r="D58" s="30" t="str" cm="1">
        <f t="array" aca="1" ref="D58" ca="1">INDIRECT($B58&amp;"!"&amp;$B$2&amp;D$2)</f>
        <v>Neutral</v>
      </c>
      <c r="E58" s="30" t="str" cm="1">
        <f t="array" aca="1" ref="E58" ca="1">INDIRECT($B58&amp;"!"&amp;$B$2&amp;E$2)</f>
        <v>Neutral</v>
      </c>
      <c r="F58" s="30" t="str" cm="1">
        <f t="array" aca="1" ref="F58" ca="1">INDIRECT($B58&amp;"!"&amp;$B$2&amp;F$2)</f>
        <v>Minor Positive</v>
      </c>
      <c r="G58" s="30" t="str" cm="1">
        <f t="array" aca="1" ref="G58" ca="1">INDIRECT($B58&amp;"!"&amp;$B$2&amp;G$2)</f>
        <v>Neutral</v>
      </c>
      <c r="H58" s="30" t="str" cm="1">
        <f t="array" aca="1" ref="H58" ca="1">INDIRECT($B58&amp;"!"&amp;$B$2&amp;H$2)</f>
        <v>Neutral</v>
      </c>
      <c r="I58" s="30" t="str" cm="1">
        <f t="array" aca="1" ref="I58" ca="1">INDIRECT($B58&amp;"!"&amp;$B$2&amp;I$2)</f>
        <v>Neutral</v>
      </c>
      <c r="J58" s="30" t="str" cm="1">
        <f t="array" aca="1" ref="J58" ca="1">INDIRECT($B58&amp;"!"&amp;$B$2&amp;J$2)</f>
        <v>Neutral</v>
      </c>
      <c r="K58" s="30" t="str" cm="1">
        <f t="array" aca="1" ref="K58" ca="1">INDIRECT($B58&amp;"!"&amp;$B$2&amp;K$2)</f>
        <v>Significant Positive</v>
      </c>
      <c r="L58" s="30" t="str" cm="1">
        <f t="array" aca="1" ref="L58" ca="1">INDIRECT($B58&amp;"!"&amp;$B$2&amp;L$2)</f>
        <v>Minor Positive</v>
      </c>
      <c r="M58" s="30" t="str" cm="1">
        <f t="array" aca="1" ref="M58" ca="1">INDIRECT($B58&amp;"!"&amp;$B$2&amp;M$2)</f>
        <v>Neutral</v>
      </c>
      <c r="N58" s="30" t="str" cm="1">
        <f t="array" aca="1" ref="N58" ca="1">INDIRECT($B58&amp;"!"&amp;$B$2&amp;N$2)</f>
        <v>Neutral</v>
      </c>
      <c r="O58" s="30" t="str" cm="1">
        <f t="array" aca="1" ref="O58" ca="1">INDIRECT($B58&amp;"!"&amp;$B$2&amp;O$2)</f>
        <v>Significant Positive</v>
      </c>
      <c r="P58" s="30" t="str" cm="1">
        <f t="array" aca="1" ref="P58" ca="1">INDIRECT($B58&amp;"!"&amp;$B$2&amp;P$2)</f>
        <v>Neutral</v>
      </c>
      <c r="Q58" s="8"/>
      <c r="S58" s="75" t="s">
        <v>171</v>
      </c>
      <c r="T58" s="33" t="str">
        <f t="shared" ca="1" si="19"/>
        <v>+</v>
      </c>
      <c r="U58" s="33">
        <f t="shared" ca="1" si="20"/>
        <v>0</v>
      </c>
      <c r="V58" s="33">
        <f t="shared" ca="1" si="21"/>
        <v>0</v>
      </c>
      <c r="W58" s="33" t="str">
        <f t="shared" ca="1" si="22"/>
        <v>+</v>
      </c>
      <c r="X58" s="33">
        <f t="shared" ca="1" si="23"/>
        <v>0</v>
      </c>
      <c r="Y58" s="33">
        <f t="shared" ca="1" si="24"/>
        <v>0</v>
      </c>
      <c r="Z58" s="33">
        <f t="shared" ca="1" si="25"/>
        <v>0</v>
      </c>
      <c r="AA58" s="33">
        <f t="shared" ca="1" si="26"/>
        <v>0</v>
      </c>
      <c r="AB58" s="33" t="str">
        <f t="shared" ca="1" si="27"/>
        <v>+ +</v>
      </c>
      <c r="AC58" s="33" t="str">
        <f t="shared" ca="1" si="28"/>
        <v>+</v>
      </c>
      <c r="AD58" s="33">
        <f t="shared" ca="1" si="29"/>
        <v>0</v>
      </c>
      <c r="AE58" s="33">
        <f t="shared" ca="1" si="30"/>
        <v>0</v>
      </c>
      <c r="AF58" s="33" t="str">
        <f t="shared" ca="1" si="31"/>
        <v>+ +</v>
      </c>
      <c r="AG58" s="33">
        <f t="shared" ca="1" si="32"/>
        <v>0</v>
      </c>
    </row>
    <row r="59" spans="1:33" x14ac:dyDescent="0.35">
      <c r="A59" s="97"/>
      <c r="B59" s="98" t="s">
        <v>172</v>
      </c>
      <c r="C59" s="30" t="str" cm="1">
        <f t="array" aca="1" ref="C59" ca="1">INDIRECT($B59&amp;"!"&amp;$B$2&amp;C$2)</f>
        <v>Neutral</v>
      </c>
      <c r="D59" s="30" t="str" cm="1">
        <f t="array" aca="1" ref="D59" ca="1">INDIRECT($B59&amp;"!"&amp;$B$2&amp;D$2)</f>
        <v>Minor Positive</v>
      </c>
      <c r="E59" s="30" t="str" cm="1">
        <f t="array" aca="1" ref="E59" ca="1">INDIRECT($B59&amp;"!"&amp;$B$2&amp;E$2)</f>
        <v>Neutral</v>
      </c>
      <c r="F59" s="30" t="str" cm="1">
        <f t="array" aca="1" ref="F59" ca="1">INDIRECT($B59&amp;"!"&amp;$B$2&amp;F$2)</f>
        <v>Neutral</v>
      </c>
      <c r="G59" s="30" t="str" cm="1">
        <f t="array" aca="1" ref="G59" ca="1">INDIRECT($B59&amp;"!"&amp;$B$2&amp;G$2)</f>
        <v>Neutral</v>
      </c>
      <c r="H59" s="30" t="str" cm="1">
        <f t="array" aca="1" ref="H59" ca="1">INDIRECT($B59&amp;"!"&amp;$B$2&amp;H$2)</f>
        <v>Neutral</v>
      </c>
      <c r="I59" s="30" t="str" cm="1">
        <f t="array" aca="1" ref="I59" ca="1">INDIRECT($B59&amp;"!"&amp;$B$2&amp;I$2)</f>
        <v>Neutral</v>
      </c>
      <c r="J59" s="30" t="str" cm="1">
        <f t="array" aca="1" ref="J59" ca="1">INDIRECT($B59&amp;"!"&amp;$B$2&amp;J$2)</f>
        <v>Neutral</v>
      </c>
      <c r="K59" s="30" t="str" cm="1">
        <f t="array" aca="1" ref="K59" ca="1">INDIRECT($B59&amp;"!"&amp;$B$2&amp;K$2)</f>
        <v>Minor Positive</v>
      </c>
      <c r="L59" s="30" t="str" cm="1">
        <f t="array" aca="1" ref="L59" ca="1">INDIRECT($B59&amp;"!"&amp;$B$2&amp;L$2)</f>
        <v>Minor Positive</v>
      </c>
      <c r="M59" s="30" t="str" cm="1">
        <f t="array" aca="1" ref="M59" ca="1">INDIRECT($B59&amp;"!"&amp;$B$2&amp;M$2)</f>
        <v>Neutral</v>
      </c>
      <c r="N59" s="30" t="str" cm="1">
        <f t="array" aca="1" ref="N59" ca="1">INDIRECT($B59&amp;"!"&amp;$B$2&amp;N$2)</f>
        <v>Neutral</v>
      </c>
      <c r="O59" s="30" t="str" cm="1">
        <f t="array" aca="1" ref="O59" ca="1">INDIRECT($B59&amp;"!"&amp;$B$2&amp;O$2)</f>
        <v>Minor Positive</v>
      </c>
      <c r="P59" s="30" t="str" cm="1">
        <f t="array" aca="1" ref="P59" ca="1">INDIRECT($B59&amp;"!"&amp;$B$2&amp;P$2)</f>
        <v>Neutral</v>
      </c>
      <c r="Q59" s="8"/>
      <c r="S59" s="75" t="s">
        <v>172</v>
      </c>
      <c r="T59" s="33">
        <f t="shared" ca="1" si="19"/>
        <v>0</v>
      </c>
      <c r="U59" s="33" t="str">
        <f t="shared" ca="1" si="20"/>
        <v>+</v>
      </c>
      <c r="V59" s="33">
        <f t="shared" ca="1" si="21"/>
        <v>0</v>
      </c>
      <c r="W59" s="33">
        <f t="shared" ca="1" si="22"/>
        <v>0</v>
      </c>
      <c r="X59" s="33">
        <f t="shared" ca="1" si="23"/>
        <v>0</v>
      </c>
      <c r="Y59" s="33">
        <f t="shared" ca="1" si="24"/>
        <v>0</v>
      </c>
      <c r="Z59" s="33">
        <f t="shared" ca="1" si="25"/>
        <v>0</v>
      </c>
      <c r="AA59" s="33">
        <f t="shared" ca="1" si="26"/>
        <v>0</v>
      </c>
      <c r="AB59" s="33" t="str">
        <f t="shared" ca="1" si="27"/>
        <v>+</v>
      </c>
      <c r="AC59" s="33" t="str">
        <f t="shared" ca="1" si="28"/>
        <v>+</v>
      </c>
      <c r="AD59" s="33">
        <f t="shared" ca="1" si="29"/>
        <v>0</v>
      </c>
      <c r="AE59" s="33">
        <f t="shared" ca="1" si="30"/>
        <v>0</v>
      </c>
      <c r="AF59" s="33" t="str">
        <f t="shared" ca="1" si="31"/>
        <v>+</v>
      </c>
      <c r="AG59" s="33">
        <f t="shared" ca="1" si="32"/>
        <v>0</v>
      </c>
    </row>
    <row r="60" spans="1:33" x14ac:dyDescent="0.35">
      <c r="A60" s="97"/>
      <c r="B60" s="98" t="s">
        <v>173</v>
      </c>
      <c r="C60" s="30" t="str" cm="1">
        <f t="array" aca="1" ref="C60" ca="1">INDIRECT($B60&amp;"!"&amp;$B$2&amp;C$2)</f>
        <v>Neutral</v>
      </c>
      <c r="D60" s="30" t="str" cm="1">
        <f t="array" aca="1" ref="D60" ca="1">INDIRECT($B60&amp;"!"&amp;$B$2&amp;D$2)</f>
        <v>Neutral</v>
      </c>
      <c r="E60" s="30" t="str" cm="1">
        <f t="array" aca="1" ref="E60" ca="1">INDIRECT($B60&amp;"!"&amp;$B$2&amp;E$2)</f>
        <v>Neutral</v>
      </c>
      <c r="F60" s="30" t="str" cm="1">
        <f t="array" aca="1" ref="F60" ca="1">INDIRECT($B60&amp;"!"&amp;$B$2&amp;F$2)</f>
        <v>Neutral</v>
      </c>
      <c r="G60" s="30" t="str" cm="1">
        <f t="array" aca="1" ref="G60" ca="1">INDIRECT($B60&amp;"!"&amp;$B$2&amp;G$2)</f>
        <v>Neutral</v>
      </c>
      <c r="H60" s="30" t="str" cm="1">
        <f t="array" aca="1" ref="H60" ca="1">INDIRECT($B60&amp;"!"&amp;$B$2&amp;H$2)</f>
        <v>Neutral</v>
      </c>
      <c r="I60" s="30" t="str" cm="1">
        <f t="array" aca="1" ref="I60" ca="1">INDIRECT($B60&amp;"!"&amp;$B$2&amp;I$2)</f>
        <v>Neutral</v>
      </c>
      <c r="J60" s="30" t="str" cm="1">
        <f t="array" aca="1" ref="J60" ca="1">INDIRECT($B60&amp;"!"&amp;$B$2&amp;J$2)</f>
        <v>Neutral</v>
      </c>
      <c r="K60" s="30" t="str" cm="1">
        <f t="array" aca="1" ref="K60" ca="1">INDIRECT($B60&amp;"!"&amp;$B$2&amp;K$2)</f>
        <v>Neutral</v>
      </c>
      <c r="L60" s="30" t="str" cm="1">
        <f t="array" aca="1" ref="L60" ca="1">INDIRECT($B60&amp;"!"&amp;$B$2&amp;L$2)</f>
        <v>Neutral</v>
      </c>
      <c r="M60" s="30" t="str" cm="1">
        <f t="array" aca="1" ref="M60" ca="1">INDIRECT($B60&amp;"!"&amp;$B$2&amp;M$2)</f>
        <v>Neutral</v>
      </c>
      <c r="N60" s="30" t="str" cm="1">
        <f t="array" aca="1" ref="N60" ca="1">INDIRECT($B60&amp;"!"&amp;$B$2&amp;N$2)</f>
        <v>Minor Positive</v>
      </c>
      <c r="O60" s="30" t="str" cm="1">
        <f t="array" aca="1" ref="O60" ca="1">INDIRECT($B60&amp;"!"&amp;$B$2&amp;O$2)</f>
        <v>Neutral</v>
      </c>
      <c r="P60" s="30" t="str" cm="1">
        <f t="array" aca="1" ref="P60" ca="1">INDIRECT($B60&amp;"!"&amp;$B$2&amp;P$2)</f>
        <v>Significant Positive</v>
      </c>
      <c r="Q60" s="8"/>
      <c r="S60" s="75" t="s">
        <v>173</v>
      </c>
      <c r="T60" s="33">
        <f t="shared" ca="1" si="19"/>
        <v>0</v>
      </c>
      <c r="U60" s="33">
        <f t="shared" ca="1" si="20"/>
        <v>0</v>
      </c>
      <c r="V60" s="33">
        <f t="shared" ca="1" si="21"/>
        <v>0</v>
      </c>
      <c r="W60" s="33">
        <f t="shared" ca="1" si="22"/>
        <v>0</v>
      </c>
      <c r="X60" s="33">
        <f t="shared" ca="1" si="23"/>
        <v>0</v>
      </c>
      <c r="Y60" s="33">
        <f t="shared" ca="1" si="24"/>
        <v>0</v>
      </c>
      <c r="Z60" s="33">
        <f t="shared" ca="1" si="25"/>
        <v>0</v>
      </c>
      <c r="AA60" s="33">
        <f t="shared" ca="1" si="26"/>
        <v>0</v>
      </c>
      <c r="AB60" s="33">
        <f t="shared" ca="1" si="27"/>
        <v>0</v>
      </c>
      <c r="AC60" s="33">
        <f t="shared" ca="1" si="28"/>
        <v>0</v>
      </c>
      <c r="AD60" s="33">
        <f t="shared" ca="1" si="29"/>
        <v>0</v>
      </c>
      <c r="AE60" s="33" t="str">
        <f t="shared" ca="1" si="30"/>
        <v>+</v>
      </c>
      <c r="AF60" s="33">
        <f t="shared" ca="1" si="31"/>
        <v>0</v>
      </c>
      <c r="AG60" s="33" t="str">
        <f t="shared" ca="1" si="32"/>
        <v>+ +</v>
      </c>
    </row>
    <row r="61" spans="1:33" x14ac:dyDescent="0.35">
      <c r="A61" s="97"/>
      <c r="B61" s="98" t="s">
        <v>174</v>
      </c>
      <c r="C61" s="30" t="str" cm="1">
        <f t="array" aca="1" ref="C61" ca="1">INDIRECT($B61&amp;"!"&amp;$B$2&amp;C$2)</f>
        <v>Neutral</v>
      </c>
      <c r="D61" s="30" t="str" cm="1">
        <f t="array" aca="1" ref="D61" ca="1">INDIRECT($B61&amp;"!"&amp;$B$2&amp;D$2)</f>
        <v>Neutral</v>
      </c>
      <c r="E61" s="30" t="str" cm="1">
        <f t="array" aca="1" ref="E61" ca="1">INDIRECT($B61&amp;"!"&amp;$B$2&amp;E$2)</f>
        <v>Neutral</v>
      </c>
      <c r="F61" s="30" t="str" cm="1">
        <f t="array" aca="1" ref="F61" ca="1">INDIRECT($B61&amp;"!"&amp;$B$2&amp;F$2)</f>
        <v>Neutral</v>
      </c>
      <c r="G61" s="30" t="str" cm="1">
        <f t="array" aca="1" ref="G61" ca="1">INDIRECT($B61&amp;"!"&amp;$B$2&amp;G$2)</f>
        <v>Neutral</v>
      </c>
      <c r="H61" s="30" t="str" cm="1">
        <f t="array" aca="1" ref="H61" ca="1">INDIRECT($B61&amp;"!"&amp;$B$2&amp;H$2)</f>
        <v>Neutral</v>
      </c>
      <c r="I61" s="30" t="str" cm="1">
        <f t="array" aca="1" ref="I61" ca="1">INDIRECT($B61&amp;"!"&amp;$B$2&amp;I$2)</f>
        <v>Minor Positive</v>
      </c>
      <c r="J61" s="30" t="str" cm="1">
        <f t="array" aca="1" ref="J61" ca="1">INDIRECT($B61&amp;"!"&amp;$B$2&amp;J$2)</f>
        <v>Neutral</v>
      </c>
      <c r="K61" s="30" t="str" cm="1">
        <f t="array" aca="1" ref="K61" ca="1">INDIRECT($B61&amp;"!"&amp;$B$2&amp;K$2)</f>
        <v>Neutral</v>
      </c>
      <c r="L61" s="30" t="str" cm="1">
        <f t="array" aca="1" ref="L61" ca="1">INDIRECT($B61&amp;"!"&amp;$B$2&amp;L$2)</f>
        <v>Neutral</v>
      </c>
      <c r="M61" s="30" t="str" cm="1">
        <f t="array" aca="1" ref="M61" ca="1">INDIRECT($B61&amp;"!"&amp;$B$2&amp;M$2)</f>
        <v>Neutral</v>
      </c>
      <c r="N61" s="30" t="str" cm="1">
        <f t="array" aca="1" ref="N61" ca="1">INDIRECT($B61&amp;"!"&amp;$B$2&amp;N$2)</f>
        <v>Neutral</v>
      </c>
      <c r="O61" s="30" t="str" cm="1">
        <f t="array" aca="1" ref="O61" ca="1">INDIRECT($B61&amp;"!"&amp;$B$2&amp;O$2)</f>
        <v>Neutral</v>
      </c>
      <c r="P61" s="30" t="str" cm="1">
        <f t="array" aca="1" ref="P61" ca="1">INDIRECT($B61&amp;"!"&amp;$B$2&amp;P$2)</f>
        <v>Significant Positive</v>
      </c>
      <c r="Q61" s="8"/>
      <c r="S61" s="75" t="s">
        <v>174</v>
      </c>
      <c r="T61" s="33">
        <f t="shared" ca="1" si="19"/>
        <v>0</v>
      </c>
      <c r="U61" s="33">
        <f t="shared" ca="1" si="20"/>
        <v>0</v>
      </c>
      <c r="V61" s="33">
        <f t="shared" ca="1" si="21"/>
        <v>0</v>
      </c>
      <c r="W61" s="33">
        <f t="shared" ca="1" si="22"/>
        <v>0</v>
      </c>
      <c r="X61" s="33">
        <f t="shared" ca="1" si="23"/>
        <v>0</v>
      </c>
      <c r="Y61" s="33">
        <f t="shared" ca="1" si="24"/>
        <v>0</v>
      </c>
      <c r="Z61" s="33" t="str">
        <f t="shared" ca="1" si="25"/>
        <v>+</v>
      </c>
      <c r="AA61" s="33">
        <f t="shared" ca="1" si="26"/>
        <v>0</v>
      </c>
      <c r="AB61" s="33">
        <f t="shared" ca="1" si="27"/>
        <v>0</v>
      </c>
      <c r="AC61" s="33">
        <f t="shared" ca="1" si="28"/>
        <v>0</v>
      </c>
      <c r="AD61" s="33">
        <f t="shared" ca="1" si="29"/>
        <v>0</v>
      </c>
      <c r="AE61" s="33">
        <f t="shared" ca="1" si="30"/>
        <v>0</v>
      </c>
      <c r="AF61" s="33">
        <f t="shared" ca="1" si="31"/>
        <v>0</v>
      </c>
      <c r="AG61" s="33" t="str">
        <f t="shared" ca="1" si="32"/>
        <v>+ +</v>
      </c>
    </row>
    <row r="62" spans="1:33" hidden="1" x14ac:dyDescent="0.35">
      <c r="A62" s="97"/>
      <c r="B62" s="98" t="s">
        <v>175</v>
      </c>
      <c r="C62" s="30" t="str" cm="1">
        <f t="array" aca="1" ref="C62" ca="1">INDIRECT($B62&amp;"!"&amp;$B$2&amp;C$2)</f>
        <v>Neutral</v>
      </c>
      <c r="D62" s="30" t="str" cm="1">
        <f t="array" aca="1" ref="D62" ca="1">INDIRECT($B62&amp;"!"&amp;$B$2&amp;D$2)</f>
        <v>Neutral</v>
      </c>
      <c r="E62" s="30" t="str" cm="1">
        <f t="array" aca="1" ref="E62" ca="1">INDIRECT($B62&amp;"!"&amp;$B$2&amp;E$2)</f>
        <v>Neutral</v>
      </c>
      <c r="F62" s="30" t="str" cm="1">
        <f t="array" aca="1" ref="F62" ca="1">INDIRECT($B62&amp;"!"&amp;$B$2&amp;F$2)</f>
        <v>Neutral</v>
      </c>
      <c r="G62" s="30" t="str" cm="1">
        <f t="array" aca="1" ref="G62" ca="1">INDIRECT($B62&amp;"!"&amp;$B$2&amp;G$2)</f>
        <v>Neutral</v>
      </c>
      <c r="H62" s="30" t="str" cm="1">
        <f t="array" aca="1" ref="H62" ca="1">INDIRECT($B62&amp;"!"&amp;$B$2&amp;H$2)</f>
        <v>Neutral</v>
      </c>
      <c r="I62" s="30" t="str" cm="1">
        <f t="array" aca="1" ref="I62" ca="1">INDIRECT($B62&amp;"!"&amp;$B$2&amp;I$2)</f>
        <v>Neutral</v>
      </c>
      <c r="J62" s="30" t="str" cm="1">
        <f t="array" aca="1" ref="J62" ca="1">INDIRECT($B62&amp;"!"&amp;$B$2&amp;J$2)</f>
        <v>Neutral</v>
      </c>
      <c r="K62" s="30" t="str" cm="1">
        <f t="array" aca="1" ref="K62" ca="1">INDIRECT($B62&amp;"!"&amp;$B$2&amp;K$2)</f>
        <v>Neutral</v>
      </c>
      <c r="L62" s="30" t="str" cm="1">
        <f t="array" aca="1" ref="L62" ca="1">INDIRECT($B62&amp;"!"&amp;$B$2&amp;L$2)</f>
        <v>Neutral</v>
      </c>
      <c r="M62" s="30" t="str" cm="1">
        <f t="array" aca="1" ref="M62" ca="1">INDIRECT($B62&amp;"!"&amp;$B$2&amp;M$2)</f>
        <v>Neutral</v>
      </c>
      <c r="N62" s="30" t="str" cm="1">
        <f t="array" aca="1" ref="N62" ca="1">INDIRECT($B62&amp;"!"&amp;$B$2&amp;N$2)</f>
        <v>Neutral</v>
      </c>
      <c r="O62" s="30" t="str" cm="1">
        <f t="array" aca="1" ref="O62" ca="1">INDIRECT($B62&amp;"!"&amp;$B$2&amp;O$2)</f>
        <v>Neutral</v>
      </c>
      <c r="P62" s="30" t="str" cm="1">
        <f t="array" aca="1" ref="P62" ca="1">INDIRECT($B62&amp;"!"&amp;$B$2&amp;P$2)</f>
        <v>Significant Positive</v>
      </c>
      <c r="Q62" s="8"/>
      <c r="S62" s="75" t="s">
        <v>175</v>
      </c>
      <c r="T62" s="33">
        <f t="shared" ca="1" si="19"/>
        <v>0</v>
      </c>
      <c r="U62" s="33">
        <f t="shared" ca="1" si="20"/>
        <v>0</v>
      </c>
      <c r="V62" s="33">
        <f t="shared" ca="1" si="21"/>
        <v>0</v>
      </c>
      <c r="W62" s="33">
        <f t="shared" ca="1" si="22"/>
        <v>0</v>
      </c>
      <c r="X62" s="33">
        <f t="shared" ca="1" si="23"/>
        <v>0</v>
      </c>
      <c r="Y62" s="33">
        <f t="shared" ca="1" si="24"/>
        <v>0</v>
      </c>
      <c r="Z62" s="33">
        <f t="shared" ca="1" si="25"/>
        <v>0</v>
      </c>
      <c r="AA62" s="33">
        <f t="shared" ca="1" si="26"/>
        <v>0</v>
      </c>
      <c r="AB62" s="33">
        <f t="shared" ca="1" si="27"/>
        <v>0</v>
      </c>
      <c r="AC62" s="33">
        <f t="shared" ca="1" si="28"/>
        <v>0</v>
      </c>
      <c r="AD62" s="33">
        <f t="shared" ca="1" si="29"/>
        <v>0</v>
      </c>
      <c r="AE62" s="33">
        <f t="shared" ca="1" si="30"/>
        <v>0</v>
      </c>
      <c r="AF62" s="33">
        <f t="shared" ca="1" si="31"/>
        <v>0</v>
      </c>
      <c r="AG62" s="33" t="str">
        <f t="shared" ca="1" si="32"/>
        <v>+ +</v>
      </c>
    </row>
    <row r="63" spans="1:33" x14ac:dyDescent="0.35">
      <c r="A63" s="97"/>
      <c r="B63" s="98" t="s">
        <v>176</v>
      </c>
      <c r="C63" s="30" t="str" cm="1">
        <f t="array" aca="1" ref="C63" ca="1">INDIRECT($B63&amp;"!"&amp;$B$2&amp;C$2)</f>
        <v>Minor Positive</v>
      </c>
      <c r="D63" s="30" t="str" cm="1">
        <f t="array" aca="1" ref="D63" ca="1">INDIRECT($B63&amp;"!"&amp;$B$2&amp;D$2)</f>
        <v>Neutral</v>
      </c>
      <c r="E63" s="30" t="str" cm="1">
        <f t="array" aca="1" ref="E63" ca="1">INDIRECT($B63&amp;"!"&amp;$B$2&amp;E$2)</f>
        <v>Uncertain</v>
      </c>
      <c r="F63" s="30" t="str" cm="1">
        <f t="array" aca="1" ref="F63" ca="1">INDIRECT($B63&amp;"!"&amp;$B$2&amp;F$2)</f>
        <v>Minor Positive</v>
      </c>
      <c r="G63" s="30" t="str" cm="1">
        <f t="array" aca="1" ref="G63" ca="1">INDIRECT($B63&amp;"!"&amp;$B$2&amp;G$2)</f>
        <v>Neutral</v>
      </c>
      <c r="H63" s="30" t="str" cm="1">
        <f t="array" aca="1" ref="H63" ca="1">INDIRECT($B63&amp;"!"&amp;$B$2&amp;H$2)</f>
        <v>Significant Positive</v>
      </c>
      <c r="I63" s="30" t="str" cm="1">
        <f t="array" aca="1" ref="I63" ca="1">INDIRECT($B63&amp;"!"&amp;$B$2&amp;I$2)</f>
        <v>Minor Positive</v>
      </c>
      <c r="J63" s="30" t="str" cm="1">
        <f t="array" aca="1" ref="J63" ca="1">INDIRECT($B63&amp;"!"&amp;$B$2&amp;J$2)</f>
        <v>Minor Positive</v>
      </c>
      <c r="K63" s="30" t="str" cm="1">
        <f t="array" aca="1" ref="K63" ca="1">INDIRECT($B63&amp;"!"&amp;$B$2&amp;K$2)</f>
        <v>Neutral</v>
      </c>
      <c r="L63" s="30" t="str" cm="1">
        <f t="array" aca="1" ref="L63" ca="1">INDIRECT($B63&amp;"!"&amp;$B$2&amp;L$2)</f>
        <v>Neutral</v>
      </c>
      <c r="M63" s="30" t="str" cm="1">
        <f t="array" aca="1" ref="M63" ca="1">INDIRECT($B63&amp;"!"&amp;$B$2&amp;M$2)</f>
        <v>Neutral</v>
      </c>
      <c r="N63" s="30" t="str" cm="1">
        <f t="array" aca="1" ref="N63" ca="1">INDIRECT($B63&amp;"!"&amp;$B$2&amp;N$2)</f>
        <v>Neutral</v>
      </c>
      <c r="O63" s="30" t="str" cm="1">
        <f t="array" aca="1" ref="O63" ca="1">INDIRECT($B63&amp;"!"&amp;$B$2&amp;O$2)</f>
        <v>Neutral</v>
      </c>
      <c r="P63" s="30" t="str" cm="1">
        <f t="array" aca="1" ref="P63" ca="1">INDIRECT($B63&amp;"!"&amp;$B$2&amp;P$2)</f>
        <v>Neutral</v>
      </c>
      <c r="Q63" s="8"/>
      <c r="S63" s="75" t="s">
        <v>176</v>
      </c>
      <c r="T63" s="33" t="str">
        <f t="shared" ca="1" si="19"/>
        <v>+</v>
      </c>
      <c r="U63" s="33">
        <f t="shared" ca="1" si="20"/>
        <v>0</v>
      </c>
      <c r="V63" s="33" t="str">
        <f t="shared" ca="1" si="21"/>
        <v>?</v>
      </c>
      <c r="W63" s="33" t="str">
        <f t="shared" ca="1" si="22"/>
        <v>+</v>
      </c>
      <c r="X63" s="33">
        <f t="shared" ca="1" si="23"/>
        <v>0</v>
      </c>
      <c r="Y63" s="33" t="str">
        <f t="shared" ca="1" si="24"/>
        <v>+ +</v>
      </c>
      <c r="Z63" s="33" t="str">
        <f t="shared" ca="1" si="25"/>
        <v>+</v>
      </c>
      <c r="AA63" s="33" t="str">
        <f t="shared" ca="1" si="26"/>
        <v>+</v>
      </c>
      <c r="AB63" s="33">
        <f t="shared" ca="1" si="27"/>
        <v>0</v>
      </c>
      <c r="AC63" s="33">
        <f t="shared" ca="1" si="28"/>
        <v>0</v>
      </c>
      <c r="AD63" s="33">
        <f t="shared" ca="1" si="29"/>
        <v>0</v>
      </c>
      <c r="AE63" s="33">
        <f t="shared" ca="1" si="30"/>
        <v>0</v>
      </c>
      <c r="AF63" s="33">
        <f t="shared" ca="1" si="31"/>
        <v>0</v>
      </c>
      <c r="AG63" s="33">
        <f t="shared" ca="1" si="32"/>
        <v>0</v>
      </c>
    </row>
    <row r="64" spans="1:33" x14ac:dyDescent="0.35">
      <c r="A64" s="97"/>
      <c r="B64" s="98" t="s">
        <v>177</v>
      </c>
      <c r="C64" s="30" t="str" cm="1">
        <f t="array" aca="1" ref="C64" ca="1">INDIRECT($B64&amp;"!"&amp;$B$2&amp;C$2)</f>
        <v>Neutral</v>
      </c>
      <c r="D64" s="30" t="str" cm="1">
        <f t="array" aca="1" ref="D64" ca="1">INDIRECT($B64&amp;"!"&amp;$B$2&amp;D$2)</f>
        <v>Neutral</v>
      </c>
      <c r="E64" s="30" t="str" cm="1">
        <f t="array" aca="1" ref="E64" ca="1">INDIRECT($B64&amp;"!"&amp;$B$2&amp;E$2)</f>
        <v>Minor Positive</v>
      </c>
      <c r="F64" s="30" t="str" cm="1">
        <f t="array" aca="1" ref="F64" ca="1">INDIRECT($B64&amp;"!"&amp;$B$2&amp;F$2)</f>
        <v>Minor Positive</v>
      </c>
      <c r="G64" s="30" t="str" cm="1">
        <f t="array" aca="1" ref="G64" ca="1">INDIRECT($B64&amp;"!"&amp;$B$2&amp;G$2)</f>
        <v>Neutral</v>
      </c>
      <c r="H64" s="30" t="str" cm="1">
        <f t="array" aca="1" ref="H64" ca="1">INDIRECT($B64&amp;"!"&amp;$B$2&amp;H$2)</f>
        <v>Significant Positive</v>
      </c>
      <c r="I64" s="30" t="str" cm="1">
        <f t="array" aca="1" ref="I64" ca="1">INDIRECT($B64&amp;"!"&amp;$B$2&amp;I$2)</f>
        <v>Minor Positive</v>
      </c>
      <c r="J64" s="30" t="str" cm="1">
        <f t="array" aca="1" ref="J64" ca="1">INDIRECT($B64&amp;"!"&amp;$B$2&amp;J$2)</f>
        <v>Minor Positive</v>
      </c>
      <c r="K64" s="30" t="str" cm="1">
        <f t="array" aca="1" ref="K64" ca="1">INDIRECT($B64&amp;"!"&amp;$B$2&amp;K$2)</f>
        <v>Neutral</v>
      </c>
      <c r="L64" s="30" t="str" cm="1">
        <f t="array" aca="1" ref="L64" ca="1">INDIRECT($B64&amp;"!"&amp;$B$2&amp;L$2)</f>
        <v>Neutral</v>
      </c>
      <c r="M64" s="30" t="str" cm="1">
        <f t="array" aca="1" ref="M64" ca="1">INDIRECT($B64&amp;"!"&amp;$B$2&amp;M$2)</f>
        <v>Neutral</v>
      </c>
      <c r="N64" s="30" t="str" cm="1">
        <f t="array" aca="1" ref="N64" ca="1">INDIRECT($B64&amp;"!"&amp;$B$2&amp;N$2)</f>
        <v>Neutral</v>
      </c>
      <c r="O64" s="30" t="str" cm="1">
        <f t="array" aca="1" ref="O64" ca="1">INDIRECT($B64&amp;"!"&amp;$B$2&amp;O$2)</f>
        <v>Neutral</v>
      </c>
      <c r="P64" s="30" t="str" cm="1">
        <f t="array" aca="1" ref="P64" ca="1">INDIRECT($B64&amp;"!"&amp;$B$2&amp;P$2)</f>
        <v>Neutral</v>
      </c>
      <c r="Q64" s="8"/>
      <c r="S64" s="75" t="s">
        <v>177</v>
      </c>
      <c r="T64" s="33">
        <f t="shared" ca="1" si="19"/>
        <v>0</v>
      </c>
      <c r="U64" s="33">
        <f t="shared" ca="1" si="20"/>
        <v>0</v>
      </c>
      <c r="V64" s="33" t="str">
        <f t="shared" ca="1" si="21"/>
        <v>+</v>
      </c>
      <c r="W64" s="33" t="str">
        <f t="shared" ca="1" si="22"/>
        <v>+</v>
      </c>
      <c r="X64" s="33">
        <f t="shared" ca="1" si="23"/>
        <v>0</v>
      </c>
      <c r="Y64" s="33" t="str">
        <f t="shared" ca="1" si="24"/>
        <v>+ +</v>
      </c>
      <c r="Z64" s="33" t="str">
        <f t="shared" ca="1" si="25"/>
        <v>+</v>
      </c>
      <c r="AA64" s="33" t="str">
        <f t="shared" ca="1" si="26"/>
        <v>+</v>
      </c>
      <c r="AB64" s="33">
        <f t="shared" ca="1" si="27"/>
        <v>0</v>
      </c>
      <c r="AC64" s="33">
        <f t="shared" ca="1" si="28"/>
        <v>0</v>
      </c>
      <c r="AD64" s="33">
        <f t="shared" ca="1" si="29"/>
        <v>0</v>
      </c>
      <c r="AE64" s="33">
        <f t="shared" ca="1" si="30"/>
        <v>0</v>
      </c>
      <c r="AF64" s="33">
        <f t="shared" ca="1" si="31"/>
        <v>0</v>
      </c>
      <c r="AG64" s="33">
        <f t="shared" ca="1" si="32"/>
        <v>0</v>
      </c>
    </row>
    <row r="65" spans="1:33" x14ac:dyDescent="0.35">
      <c r="A65" s="97"/>
      <c r="B65" s="98" t="s">
        <v>178</v>
      </c>
      <c r="C65" s="30" t="str" cm="1">
        <f t="array" aca="1" ref="C65" ca="1">INDIRECT($B65&amp;"!"&amp;$B$2&amp;C$2)</f>
        <v>Neutral</v>
      </c>
      <c r="D65" s="30" t="str" cm="1">
        <f t="array" aca="1" ref="D65" ca="1">INDIRECT($B65&amp;"!"&amp;$B$2&amp;D$2)</f>
        <v>Neutral</v>
      </c>
      <c r="E65" s="30" t="str" cm="1">
        <f t="array" aca="1" ref="E65" ca="1">INDIRECT($B65&amp;"!"&amp;$B$2&amp;E$2)</f>
        <v>Minor Positive</v>
      </c>
      <c r="F65" s="30" t="str" cm="1">
        <f t="array" aca="1" ref="F65" ca="1">INDIRECT($B65&amp;"!"&amp;$B$2&amp;F$2)</f>
        <v>Minor Positive</v>
      </c>
      <c r="G65" s="30" t="str" cm="1">
        <f t="array" aca="1" ref="G65" ca="1">INDIRECT($B65&amp;"!"&amp;$B$2&amp;G$2)</f>
        <v>Neutral</v>
      </c>
      <c r="H65" s="30" t="str" cm="1">
        <f t="array" aca="1" ref="H65" ca="1">INDIRECT($B65&amp;"!"&amp;$B$2&amp;H$2)</f>
        <v>Significant Positive</v>
      </c>
      <c r="I65" s="30" t="str" cm="1">
        <f t="array" aca="1" ref="I65" ca="1">INDIRECT($B65&amp;"!"&amp;$B$2&amp;I$2)</f>
        <v>Minor Positive</v>
      </c>
      <c r="J65" s="30" t="str" cm="1">
        <f t="array" aca="1" ref="J65" ca="1">INDIRECT($B65&amp;"!"&amp;$B$2&amp;J$2)</f>
        <v>Minor Positive</v>
      </c>
      <c r="K65" s="30" t="str" cm="1">
        <f t="array" aca="1" ref="K65" ca="1">INDIRECT($B65&amp;"!"&amp;$B$2&amp;K$2)</f>
        <v>Minor Positive</v>
      </c>
      <c r="L65" s="30" t="str" cm="1">
        <f t="array" aca="1" ref="L65" ca="1">INDIRECT($B65&amp;"!"&amp;$B$2&amp;L$2)</f>
        <v>Neutral</v>
      </c>
      <c r="M65" s="30" t="str" cm="1">
        <f t="array" aca="1" ref="M65" ca="1">INDIRECT($B65&amp;"!"&amp;$B$2&amp;M$2)</f>
        <v>Neutral</v>
      </c>
      <c r="N65" s="30" t="str" cm="1">
        <f t="array" aca="1" ref="N65" ca="1">INDIRECT($B65&amp;"!"&amp;$B$2&amp;N$2)</f>
        <v>Minor Positive</v>
      </c>
      <c r="O65" s="30" t="str" cm="1">
        <f t="array" aca="1" ref="O65" ca="1">INDIRECT($B65&amp;"!"&amp;$B$2&amp;O$2)</f>
        <v>Neutral</v>
      </c>
      <c r="P65" s="30" t="str" cm="1">
        <f t="array" aca="1" ref="P65" ca="1">INDIRECT($B65&amp;"!"&amp;$B$2&amp;P$2)</f>
        <v>Neutral</v>
      </c>
      <c r="Q65" s="8"/>
      <c r="R65" s="5"/>
      <c r="S65" s="75" t="s">
        <v>178</v>
      </c>
      <c r="T65" s="33">
        <f t="shared" ca="1" si="19"/>
        <v>0</v>
      </c>
      <c r="U65" s="33">
        <f t="shared" ca="1" si="20"/>
        <v>0</v>
      </c>
      <c r="V65" s="33" t="str">
        <f t="shared" ca="1" si="21"/>
        <v>+</v>
      </c>
      <c r="W65" s="33" t="str">
        <f t="shared" ca="1" si="22"/>
        <v>+</v>
      </c>
      <c r="X65" s="33">
        <f t="shared" ca="1" si="23"/>
        <v>0</v>
      </c>
      <c r="Y65" s="33" t="str">
        <f t="shared" ca="1" si="24"/>
        <v>+ +</v>
      </c>
      <c r="Z65" s="33" t="str">
        <f t="shared" ca="1" si="25"/>
        <v>+</v>
      </c>
      <c r="AA65" s="33" t="str">
        <f t="shared" ca="1" si="26"/>
        <v>+</v>
      </c>
      <c r="AB65" s="33" t="str">
        <f t="shared" ca="1" si="27"/>
        <v>+</v>
      </c>
      <c r="AC65" s="33">
        <f t="shared" ca="1" si="28"/>
        <v>0</v>
      </c>
      <c r="AD65" s="33">
        <f t="shared" ca="1" si="29"/>
        <v>0</v>
      </c>
      <c r="AE65" s="33" t="str">
        <f t="shared" ca="1" si="30"/>
        <v>+</v>
      </c>
      <c r="AF65" s="33">
        <f t="shared" ca="1" si="31"/>
        <v>0</v>
      </c>
      <c r="AG65" s="33">
        <f t="shared" ca="1" si="32"/>
        <v>0</v>
      </c>
    </row>
    <row r="66" spans="1:33" x14ac:dyDescent="0.35">
      <c r="A66" s="97"/>
      <c r="B66" s="98" t="s">
        <v>179</v>
      </c>
      <c r="C66" s="30" t="str" cm="1">
        <f t="array" aca="1" ref="C66" ca="1">INDIRECT($B66&amp;"!"&amp;$B$2&amp;C$2)</f>
        <v>Neutral</v>
      </c>
      <c r="D66" s="30" t="str" cm="1">
        <f t="array" aca="1" ref="D66" ca="1">INDIRECT($B66&amp;"!"&amp;$B$2&amp;D$2)</f>
        <v>Neutral</v>
      </c>
      <c r="E66" s="30" t="str" cm="1">
        <f t="array" aca="1" ref="E66" ca="1">INDIRECT($B66&amp;"!"&amp;$B$2&amp;E$2)</f>
        <v>Neutral</v>
      </c>
      <c r="F66" s="30" t="str" cm="1">
        <f t="array" aca="1" ref="F66" ca="1">INDIRECT($B66&amp;"!"&amp;$B$2&amp;F$2)</f>
        <v>Minor Positive</v>
      </c>
      <c r="G66" s="30" t="str" cm="1">
        <f t="array" aca="1" ref="G66" ca="1">INDIRECT($B66&amp;"!"&amp;$B$2&amp;G$2)</f>
        <v>Neutral</v>
      </c>
      <c r="H66" s="30" t="str" cm="1">
        <f t="array" aca="1" ref="H66" ca="1">INDIRECT($B66&amp;"!"&amp;$B$2&amp;H$2)</f>
        <v>Minor Positive</v>
      </c>
      <c r="I66" s="30" t="str" cm="1">
        <f t="array" aca="1" ref="I66" ca="1">INDIRECT($B66&amp;"!"&amp;$B$2&amp;I$2)</f>
        <v>Minor Positive</v>
      </c>
      <c r="J66" s="30" t="str" cm="1">
        <f t="array" aca="1" ref="J66" ca="1">INDIRECT($B66&amp;"!"&amp;$B$2&amp;J$2)</f>
        <v>Minor Positive</v>
      </c>
      <c r="K66" s="30" t="str" cm="1">
        <f t="array" aca="1" ref="K66" ca="1">INDIRECT($B66&amp;"!"&amp;$B$2&amp;K$2)</f>
        <v>Neutral</v>
      </c>
      <c r="L66" s="30" t="str" cm="1">
        <f t="array" aca="1" ref="L66" ca="1">INDIRECT($B66&amp;"!"&amp;$B$2&amp;L$2)</f>
        <v>Neutral</v>
      </c>
      <c r="M66" s="30" t="str" cm="1">
        <f t="array" aca="1" ref="M66" ca="1">INDIRECT($B66&amp;"!"&amp;$B$2&amp;M$2)</f>
        <v>Neutral</v>
      </c>
      <c r="N66" s="30" t="str" cm="1">
        <f t="array" aca="1" ref="N66" ca="1">INDIRECT($B66&amp;"!"&amp;$B$2&amp;N$2)</f>
        <v>Neutral</v>
      </c>
      <c r="O66" s="30" t="str" cm="1">
        <f t="array" aca="1" ref="O66" ca="1">INDIRECT($B66&amp;"!"&amp;$B$2&amp;O$2)</f>
        <v>Neutral</v>
      </c>
      <c r="P66" s="30" t="str" cm="1">
        <f t="array" aca="1" ref="P66" ca="1">INDIRECT($B66&amp;"!"&amp;$B$2&amp;P$2)</f>
        <v>Neutral</v>
      </c>
      <c r="Q66" s="8"/>
      <c r="S66" s="75" t="s">
        <v>179</v>
      </c>
      <c r="T66" s="33">
        <f t="shared" ca="1" si="19"/>
        <v>0</v>
      </c>
      <c r="U66" s="33">
        <f t="shared" ca="1" si="20"/>
        <v>0</v>
      </c>
      <c r="V66" s="33">
        <f t="shared" ca="1" si="21"/>
        <v>0</v>
      </c>
      <c r="W66" s="33" t="str">
        <f t="shared" ca="1" si="22"/>
        <v>+</v>
      </c>
      <c r="X66" s="33">
        <f t="shared" ca="1" si="23"/>
        <v>0</v>
      </c>
      <c r="Y66" s="33" t="str">
        <f t="shared" ca="1" si="24"/>
        <v>+</v>
      </c>
      <c r="Z66" s="33" t="str">
        <f t="shared" ca="1" si="25"/>
        <v>+</v>
      </c>
      <c r="AA66" s="33" t="str">
        <f t="shared" ca="1" si="26"/>
        <v>+</v>
      </c>
      <c r="AB66" s="33">
        <f t="shared" ca="1" si="27"/>
        <v>0</v>
      </c>
      <c r="AC66" s="33">
        <f t="shared" ca="1" si="28"/>
        <v>0</v>
      </c>
      <c r="AD66" s="33">
        <f t="shared" ca="1" si="29"/>
        <v>0</v>
      </c>
      <c r="AE66" s="33">
        <f t="shared" ca="1" si="30"/>
        <v>0</v>
      </c>
      <c r="AF66" s="33">
        <f t="shared" ca="1" si="31"/>
        <v>0</v>
      </c>
      <c r="AG66" s="33">
        <f t="shared" ca="1" si="32"/>
        <v>0</v>
      </c>
    </row>
    <row r="67" spans="1:33" x14ac:dyDescent="0.35">
      <c r="A67" s="117"/>
    </row>
    <row r="69" spans="1:33" x14ac:dyDescent="0.35">
      <c r="A69" s="117"/>
      <c r="Q69" s="8"/>
    </row>
    <row r="72" spans="1:33" ht="13" customHeight="1" x14ac:dyDescent="0.35"/>
  </sheetData>
  <sheetProtection algorithmName="SHA-512" hashValue="JrI26tiPtCUjKaTtI1u+N2xd5xnfbDwawaxkfYZHNagWuZVXploj7/ON050I9o4Y5urWrps1JtrvrcoGcm75Tg==" saltValue="NJn78V/hqFeg0LUCbgC6wA==" spinCount="100000" sheet="1" objects="1" scenarios="1"/>
  <autoFilter ref="A3:AJ80" xr:uid="{40F80338-5609-41E5-99F3-B767C7ACD5CC}">
    <sortState xmlns:xlrd2="http://schemas.microsoft.com/office/spreadsheetml/2017/richdata2" ref="A6:AJ15">
      <sortCondition ref="S3:S80"/>
    </sortState>
  </autoFilter>
  <phoneticPr fontId="7" type="noConversion"/>
  <conditionalFormatting sqref="C4:Q66 R14 Q69">
    <cfRule type="containsText" dxfId="3382" priority="36" operator="containsText" text="Significant Negative">
      <formula>NOT(ISERROR(SEARCH("Significant Negative",C4)))</formula>
    </cfRule>
    <cfRule type="containsText" dxfId="3381" priority="37" operator="containsText" text="Minor Negative">
      <formula>NOT(ISERROR(SEARCH("Minor Negative",C4)))</formula>
    </cfRule>
    <cfRule type="containsText" dxfId="3380" priority="38" operator="containsText" text="Neutral">
      <formula>NOT(ISERROR(SEARCH("Neutral",C4)))</formula>
    </cfRule>
    <cfRule type="containsText" dxfId="3379" priority="39" operator="containsText" text="Minor Positive">
      <formula>NOT(ISERROR(SEARCH("Minor Positive",C4)))</formula>
    </cfRule>
    <cfRule type="containsText" dxfId="3378" priority="40" operator="containsText" text="Significant Positive">
      <formula>NOT(ISERROR(SEARCH("Significant Positive",C4)))</formula>
    </cfRule>
  </conditionalFormatting>
  <pageMargins left="0.7" right="0.7" top="0.75" bottom="0.75" header="0.3" footer="0.3"/>
  <pageSetup orientation="portrait" horizontalDpi="4294967293" verticalDpi="4294967293" r:id="rId1"/>
  <extLst>
    <ext xmlns:x14="http://schemas.microsoft.com/office/spreadsheetml/2009/9/main" uri="{78C0D931-6437-407d-A8EE-F0AAD7539E65}">
      <x14:conditionalFormattings>
        <x14:conditionalFormatting xmlns:xm="http://schemas.microsoft.com/office/excel/2006/main">
          <x14:cfRule type="containsText" priority="719" operator="containsText" id="{19122481-1154-41A8-9EFD-597E88513B07}">
            <xm:f>NOT(ISERROR(SEARCH($AJ$8,R4)))</xm:f>
            <xm:f>$AJ$8</xm:f>
            <x14:dxf>
              <fill>
                <patternFill>
                  <bgColor rgb="FFC00000"/>
                </patternFill>
              </fill>
            </x14:dxf>
          </x14:cfRule>
          <x14:cfRule type="containsText" priority="720" operator="containsText" id="{CAE8273B-A1D6-4368-9B8B-B73E02CD9FE8}">
            <xm:f>NOT(ISERROR(SEARCH($AJ$7,R4)))</xm:f>
            <xm:f>$AJ$7</xm:f>
            <x14:dxf>
              <fill>
                <patternFill>
                  <bgColor rgb="FFFFC000"/>
                </patternFill>
              </fill>
            </x14:dxf>
          </x14:cfRule>
          <x14:cfRule type="containsText" priority="721" operator="containsText" id="{7EDCA51F-9301-4ABD-8E24-74048B3248B1}">
            <xm:f>NOT(ISERROR(SEARCH($AJ$5,R4)))</xm:f>
            <xm:f>$AJ$5</xm:f>
            <x14:dxf>
              <fill>
                <patternFill>
                  <bgColor theme="7" tint="0.79998168889431442"/>
                </patternFill>
              </fill>
            </x14:dxf>
          </x14:cfRule>
          <x14:cfRule type="containsText" priority="722" operator="containsText" id="{D8B3308B-52D1-4C88-9E76-6DA4B1E4D8D1}">
            <xm:f>NOT(ISERROR(SEARCH($AJ$3,R4)))</xm:f>
            <xm:f>$AJ$3</xm:f>
            <x14:dxf>
              <fill>
                <patternFill>
                  <bgColor rgb="FF00B050"/>
                </patternFill>
              </fill>
            </x14:dxf>
          </x14:cfRule>
          <x14:cfRule type="containsText" priority="723" operator="containsText" id="{C1290CB3-EAB5-4D68-A6C0-BA7406198517}">
            <xm:f>NOT(ISERROR(SEARCH($AJ$4,R4)))</xm:f>
            <xm:f>$AJ$4</xm:f>
            <x14:dxf>
              <fill>
                <patternFill>
                  <bgColor rgb="FF92D050"/>
                </patternFill>
              </fill>
            </x14:dxf>
          </x14:cfRule>
          <xm:sqref>T4:AG66 R22:R32</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53477-0E60-4FD8-9421-6871FC689433}">
  <sheetPr codeName="Sheet72"/>
  <dimension ref="A1:V98"/>
  <sheetViews>
    <sheetView showGridLines="0" zoomScaleNormal="100" workbookViewId="0">
      <selection activeCell="C1" sqref="C1:F1"/>
    </sheetView>
  </sheetViews>
  <sheetFormatPr defaultColWidth="8.54296875" defaultRowHeight="26" x14ac:dyDescent="0.6"/>
  <cols>
    <col min="1" max="1" width="65.1796875" style="126" customWidth="1"/>
    <col min="2" max="2" width="7.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76.4531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601</v>
      </c>
      <c r="D1" s="393"/>
      <c r="E1" s="393"/>
      <c r="F1" s="394"/>
      <c r="G1" s="227"/>
      <c r="I1" s="229"/>
      <c r="J1" s="128"/>
      <c r="K1" s="128"/>
    </row>
    <row r="2" spans="1:22" x14ac:dyDescent="0.6">
      <c r="A2" s="125" t="s">
        <v>21</v>
      </c>
      <c r="B2" s="129"/>
      <c r="C2" s="393" t="s">
        <v>252</v>
      </c>
      <c r="D2" s="393"/>
      <c r="E2" s="393"/>
      <c r="F2" s="394"/>
      <c r="I2" s="230"/>
      <c r="J2" s="130"/>
      <c r="K2" s="130"/>
    </row>
    <row r="3" spans="1:22" ht="76.5" customHeight="1" x14ac:dyDescent="0.6">
      <c r="A3" s="131" t="s">
        <v>22</v>
      </c>
      <c r="B3" s="132"/>
      <c r="C3" s="393" t="s">
        <v>602</v>
      </c>
      <c r="D3" s="393"/>
      <c r="E3" s="393"/>
      <c r="F3" s="394"/>
      <c r="I3" s="230"/>
      <c r="J3" s="130"/>
      <c r="K3" s="130"/>
    </row>
    <row r="4" spans="1:22" x14ac:dyDescent="0.6">
      <c r="A4" s="131" t="s">
        <v>23</v>
      </c>
      <c r="B4" s="133"/>
      <c r="C4" s="395" t="s">
        <v>561</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353</v>
      </c>
      <c r="F8" s="493" t="s">
        <v>398</v>
      </c>
      <c r="G8" s="505" t="s">
        <v>358</v>
      </c>
      <c r="H8" s="493" t="s">
        <v>362</v>
      </c>
      <c r="I8" s="593" t="s">
        <v>357</v>
      </c>
      <c r="J8" s="475" t="s">
        <v>119</v>
      </c>
      <c r="K8" s="499" t="s">
        <v>603</v>
      </c>
      <c r="L8" s="475" t="s">
        <v>185</v>
      </c>
      <c r="M8" s="480"/>
      <c r="N8" s="454"/>
      <c r="R8" s="141" t="str">
        <f>IF(OR(J8='Drop downs'!$G$7,J8='Drop downs'!$G$5), B8&amp;": "&amp;K8&amp;CHAR(10),"")</f>
        <v/>
      </c>
      <c r="S8" s="141" t="str">
        <f>IF(J8='Drop downs'!$G$2,B8&amp;": "&amp;K8&amp;""," ")</f>
        <v xml:space="preserve"> </v>
      </c>
      <c r="T8" s="141" t="str">
        <f>IF(LE4_Culture_Creative_Industries!E8='Drop downs'!$B$6,LE4_Culture_Creative_Industries!B8&amp;": "&amp;LE4_Culture_Creative_Industries!K8&amp;"","")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489"/>
      <c r="L9" s="476"/>
      <c r="M9" s="481"/>
      <c r="N9" s="455"/>
      <c r="R9" s="141"/>
      <c r="S9" s="141"/>
      <c r="T9" s="141"/>
    </row>
    <row r="10" spans="1:22"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185</v>
      </c>
      <c r="E12" s="494"/>
      <c r="F12" s="494"/>
      <c r="G12" s="506"/>
      <c r="H12" s="494"/>
      <c r="I12" s="594"/>
      <c r="J12" s="476"/>
      <c r="K12" s="489"/>
      <c r="L12" s="476"/>
      <c r="M12" s="481"/>
      <c r="N12" s="455"/>
      <c r="R12" s="141"/>
      <c r="S12" s="141"/>
      <c r="T12" s="141"/>
    </row>
    <row r="13" spans="1:22"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185</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185</v>
      </c>
      <c r="E16" s="494"/>
      <c r="F16" s="494"/>
      <c r="G16" s="506"/>
      <c r="H16" s="494"/>
      <c r="I16" s="594"/>
      <c r="J16" s="476"/>
      <c r="K16" s="489"/>
      <c r="L16" s="476"/>
      <c r="M16" s="481"/>
      <c r="N16" s="455"/>
      <c r="R16" s="141"/>
      <c r="S16" s="141"/>
      <c r="T16" s="141"/>
    </row>
    <row r="17" spans="1:22" ht="52.5" thickBot="1" x14ac:dyDescent="0.65">
      <c r="A17" s="471"/>
      <c r="B17" s="504"/>
      <c r="C17" s="143" t="s">
        <v>266</v>
      </c>
      <c r="D17" s="143" t="s">
        <v>189</v>
      </c>
      <c r="E17" s="495"/>
      <c r="F17" s="495"/>
      <c r="G17" s="507"/>
      <c r="H17" s="495"/>
      <c r="I17" s="595"/>
      <c r="J17" s="428"/>
      <c r="K17" s="500"/>
      <c r="L17" s="428"/>
      <c r="M17" s="482"/>
      <c r="N17" s="456"/>
      <c r="R17" s="141"/>
      <c r="S17" s="141"/>
      <c r="T17" s="141"/>
    </row>
    <row r="18" spans="1:22" ht="52" x14ac:dyDescent="0.6">
      <c r="A18" s="511" t="s">
        <v>267</v>
      </c>
      <c r="B18" s="472" t="s">
        <v>102</v>
      </c>
      <c r="C18" s="140" t="s">
        <v>268</v>
      </c>
      <c r="D18" s="140" t="s">
        <v>185</v>
      </c>
      <c r="E18" s="475" t="s">
        <v>353</v>
      </c>
      <c r="F18" s="475" t="s">
        <v>354</v>
      </c>
      <c r="G18" s="477" t="s">
        <v>427</v>
      </c>
      <c r="H18" s="475" t="s">
        <v>478</v>
      </c>
      <c r="I18" s="573" t="s">
        <v>368</v>
      </c>
      <c r="J18" s="475" t="s">
        <v>119</v>
      </c>
      <c r="K18" s="499" t="s">
        <v>604</v>
      </c>
      <c r="L18" s="475" t="s">
        <v>189</v>
      </c>
      <c r="M18" s="480"/>
      <c r="N18" s="454"/>
      <c r="R18" s="141" t="str">
        <f>IF(OR(J18='Drop downs'!$G$7,J18='Drop downs'!$G$5), B18&amp;": "&amp;K18&amp;CHAR(10),"")</f>
        <v/>
      </c>
      <c r="S18" s="141" t="str">
        <f>IF(J18='Drop downs'!$G$2,B18&amp;": "&amp;K18&amp;""," ")</f>
        <v xml:space="preserve"> </v>
      </c>
      <c r="T18" s="141" t="str">
        <f>IF(LE4_Culture_Creative_Industries!E18='Drop downs'!$B$6,LE4_Culture_Creative_Industries!B18&amp;": "&amp;LE4_Culture_Creative_Industries!K18&amp;"","")</f>
        <v/>
      </c>
      <c r="U18" s="126" t="str">
        <f t="shared" ref="U18:U72" si="0">IF(M18&gt;0,B18&amp;":"&amp;M18&amp;"
","")</f>
        <v/>
      </c>
      <c r="V18" s="126" t="str">
        <f>IF(N18&gt;0,B18&amp;":"&amp;N18&amp;"
","")</f>
        <v/>
      </c>
    </row>
    <row r="19" spans="1:22" ht="268" customHeight="1" thickBot="1" x14ac:dyDescent="0.65">
      <c r="A19" s="512"/>
      <c r="B19" s="474"/>
      <c r="C19" s="143" t="s">
        <v>269</v>
      </c>
      <c r="D19" s="143" t="s">
        <v>189</v>
      </c>
      <c r="E19" s="428"/>
      <c r="F19" s="428"/>
      <c r="G19" s="479"/>
      <c r="H19" s="428"/>
      <c r="I19" s="574"/>
      <c r="J19" s="428"/>
      <c r="K19" s="500"/>
      <c r="L19" s="428"/>
      <c r="M19" s="482"/>
      <c r="N19" s="456"/>
      <c r="R19" s="141"/>
      <c r="S19" s="141"/>
      <c r="T19" s="141"/>
    </row>
    <row r="20" spans="1:22" ht="156" x14ac:dyDescent="0.6">
      <c r="A20" s="469" t="s">
        <v>270</v>
      </c>
      <c r="B20" s="472" t="s">
        <v>103</v>
      </c>
      <c r="C20" s="144" t="s">
        <v>271</v>
      </c>
      <c r="D20" s="140" t="s">
        <v>189</v>
      </c>
      <c r="E20" s="475" t="s">
        <v>88</v>
      </c>
      <c r="F20" s="475" t="s">
        <v>88</v>
      </c>
      <c r="G20" s="477" t="s">
        <v>88</v>
      </c>
      <c r="H20" s="475" t="s">
        <v>88</v>
      </c>
      <c r="I20" s="477"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IF(LE4_Culture_Creative_Industries!E20='Drop downs'!$B$6,LE4_Culture_Creative_Industries!B20&amp;": "&amp;LE4_Culture_Creative_Industries!K20&amp;"","")</f>
        <v/>
      </c>
      <c r="U20" s="126" t="str">
        <f t="shared" si="0"/>
        <v/>
      </c>
      <c r="V20" s="126" t="str">
        <f>IF(N20&gt;0,B20&amp;":"&amp;N20&amp;"
","")</f>
        <v/>
      </c>
    </row>
    <row r="21" spans="1:22" ht="52" x14ac:dyDescent="0.6">
      <c r="A21" s="470"/>
      <c r="B21" s="473"/>
      <c r="C21" s="145" t="s">
        <v>272</v>
      </c>
      <c r="D21" s="142" t="s">
        <v>189</v>
      </c>
      <c r="E21" s="476"/>
      <c r="F21" s="476"/>
      <c r="G21" s="478"/>
      <c r="H21" s="476"/>
      <c r="I21" s="478"/>
      <c r="J21" s="476"/>
      <c r="K21" s="489"/>
      <c r="L21" s="476"/>
      <c r="M21" s="481"/>
      <c r="N21" s="455"/>
      <c r="R21" s="141"/>
      <c r="S21" s="141"/>
      <c r="T21" s="141"/>
    </row>
    <row r="22" spans="1:22" ht="52" x14ac:dyDescent="0.6">
      <c r="A22" s="470"/>
      <c r="B22" s="473"/>
      <c r="C22" s="145" t="s">
        <v>273</v>
      </c>
      <c r="D22" s="142" t="s">
        <v>189</v>
      </c>
      <c r="E22" s="476"/>
      <c r="F22" s="476"/>
      <c r="G22" s="478"/>
      <c r="H22" s="476"/>
      <c r="I22" s="478"/>
      <c r="J22" s="476"/>
      <c r="K22" s="489"/>
      <c r="L22" s="476"/>
      <c r="M22" s="481"/>
      <c r="N22" s="455"/>
      <c r="R22" s="141"/>
      <c r="S22" s="141"/>
      <c r="T22" s="141"/>
    </row>
    <row r="23" spans="1:22" ht="52" x14ac:dyDescent="0.6">
      <c r="A23" s="470"/>
      <c r="B23" s="473"/>
      <c r="C23" s="145" t="s">
        <v>274</v>
      </c>
      <c r="D23" s="142" t="s">
        <v>189</v>
      </c>
      <c r="E23" s="476"/>
      <c r="F23" s="476"/>
      <c r="G23" s="478"/>
      <c r="H23" s="476"/>
      <c r="I23" s="478"/>
      <c r="J23" s="476"/>
      <c r="K23" s="489"/>
      <c r="L23" s="476"/>
      <c r="M23" s="481"/>
      <c r="N23" s="455"/>
      <c r="R23" s="141"/>
      <c r="S23" s="141"/>
      <c r="T23" s="141"/>
    </row>
    <row r="24" spans="1:22" ht="52" x14ac:dyDescent="0.6">
      <c r="A24" s="470"/>
      <c r="B24" s="473"/>
      <c r="C24" s="145" t="s">
        <v>275</v>
      </c>
      <c r="D24" s="142" t="s">
        <v>189</v>
      </c>
      <c r="E24" s="476"/>
      <c r="F24" s="476"/>
      <c r="G24" s="478"/>
      <c r="H24" s="476"/>
      <c r="I24" s="478"/>
      <c r="J24" s="476"/>
      <c r="K24" s="489"/>
      <c r="L24" s="476"/>
      <c r="M24" s="481"/>
      <c r="N24" s="455"/>
      <c r="R24" s="141"/>
      <c r="S24" s="141"/>
      <c r="T24" s="141"/>
    </row>
    <row r="25" spans="1:22" ht="104" x14ac:dyDescent="0.6">
      <c r="A25" s="470"/>
      <c r="B25" s="473"/>
      <c r="C25" s="145" t="s">
        <v>276</v>
      </c>
      <c r="D25" s="142" t="s">
        <v>189</v>
      </c>
      <c r="E25" s="476"/>
      <c r="F25" s="476"/>
      <c r="G25" s="478"/>
      <c r="H25" s="476"/>
      <c r="I25" s="478"/>
      <c r="J25" s="476"/>
      <c r="K25" s="489"/>
      <c r="L25" s="476"/>
      <c r="M25" s="481"/>
      <c r="N25" s="455"/>
      <c r="R25" s="141"/>
      <c r="S25" s="141"/>
      <c r="T25" s="141"/>
    </row>
    <row r="26" spans="1:22" ht="52" x14ac:dyDescent="0.6">
      <c r="A26" s="470"/>
      <c r="B26" s="473"/>
      <c r="C26" s="145" t="s">
        <v>277</v>
      </c>
      <c r="D26" s="142" t="s">
        <v>189</v>
      </c>
      <c r="E26" s="476"/>
      <c r="F26" s="476"/>
      <c r="G26" s="478"/>
      <c r="H26" s="476"/>
      <c r="I26" s="478"/>
      <c r="J26" s="476"/>
      <c r="K26" s="489"/>
      <c r="L26" s="476"/>
      <c r="M26" s="481"/>
      <c r="N26" s="455"/>
      <c r="R26" s="141"/>
      <c r="S26" s="141"/>
      <c r="T26" s="141"/>
    </row>
    <row r="27" spans="1:22" ht="78.5" thickBot="1" x14ac:dyDescent="0.65">
      <c r="A27" s="471"/>
      <c r="B27" s="474"/>
      <c r="C27" s="146" t="s">
        <v>278</v>
      </c>
      <c r="D27" s="142" t="s">
        <v>189</v>
      </c>
      <c r="E27" s="428"/>
      <c r="F27" s="428"/>
      <c r="G27" s="479"/>
      <c r="H27" s="428"/>
      <c r="I27" s="479"/>
      <c r="J27" s="428"/>
      <c r="K27" s="500"/>
      <c r="L27" s="428"/>
      <c r="M27" s="482"/>
      <c r="N27" s="456"/>
      <c r="R27" s="141"/>
      <c r="S27" s="141"/>
      <c r="T27" s="141"/>
    </row>
    <row r="28" spans="1:22" ht="78" x14ac:dyDescent="0.6">
      <c r="A28" s="469" t="s">
        <v>279</v>
      </c>
      <c r="B28" s="472" t="s">
        <v>104</v>
      </c>
      <c r="C28" s="147" t="s">
        <v>280</v>
      </c>
      <c r="D28" s="144" t="s">
        <v>185</v>
      </c>
      <c r="E28" s="475" t="s">
        <v>353</v>
      </c>
      <c r="F28" s="475" t="s">
        <v>370</v>
      </c>
      <c r="G28" s="477" t="s">
        <v>427</v>
      </c>
      <c r="H28" s="475" t="s">
        <v>478</v>
      </c>
      <c r="I28" s="573" t="s">
        <v>368</v>
      </c>
      <c r="J28" s="475" t="s">
        <v>119</v>
      </c>
      <c r="K28" s="499" t="s">
        <v>605</v>
      </c>
      <c r="L28" s="475" t="s">
        <v>189</v>
      </c>
      <c r="M28" s="480"/>
      <c r="N28" s="454"/>
      <c r="R28" s="141" t="str">
        <f>IF(OR(J28='Drop downs'!$G$7,J28='Drop downs'!$G$5), B28&amp;": "&amp;K28&amp;CHAR(10),"")</f>
        <v/>
      </c>
      <c r="S28" s="141" t="str">
        <f>IF(J28='Drop downs'!$G$2,B28&amp;": "&amp;K28&amp;""," ")</f>
        <v xml:space="preserve"> </v>
      </c>
      <c r="T28" s="141" t="str">
        <f>IF(LE4_Culture_Creative_Industries!E28='Drop downs'!$B$6,LE4_Culture_Creative_Industries!B28&amp;": "&amp;LE4_Culture_Creative_Industries!K28&amp;"","")</f>
        <v/>
      </c>
      <c r="U28" s="126" t="str">
        <f t="shared" si="0"/>
        <v/>
      </c>
      <c r="V28" s="126" t="str">
        <f>IF(N28&gt;0,B28&amp;":"&amp;N28&amp;"
","")</f>
        <v/>
      </c>
    </row>
    <row r="29" spans="1:22" ht="78" x14ac:dyDescent="0.6">
      <c r="A29" s="470"/>
      <c r="B29" s="473"/>
      <c r="C29" s="148" t="s">
        <v>281</v>
      </c>
      <c r="D29" s="145" t="s">
        <v>185</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144.5" customHeight="1" thickBot="1" x14ac:dyDescent="0.65">
      <c r="A35" s="517"/>
      <c r="B35" s="474"/>
      <c r="C35" s="149" t="s">
        <v>287</v>
      </c>
      <c r="D35" s="145" t="s">
        <v>189</v>
      </c>
      <c r="E35" s="483"/>
      <c r="F35" s="483"/>
      <c r="G35" s="519"/>
      <c r="H35" s="483"/>
      <c r="I35" s="572"/>
      <c r="J35" s="483"/>
      <c r="K35" s="490"/>
      <c r="L35" s="483"/>
      <c r="M35" s="492"/>
      <c r="N35" s="464"/>
      <c r="R35" s="141"/>
      <c r="S35" s="141"/>
      <c r="T35" s="141"/>
    </row>
    <row r="36" spans="1:22" ht="52" x14ac:dyDescent="0.6">
      <c r="A36" s="516" t="s">
        <v>288</v>
      </c>
      <c r="B36" s="472" t="s">
        <v>105</v>
      </c>
      <c r="C36" s="150" t="s">
        <v>289</v>
      </c>
      <c r="D36" s="150" t="s">
        <v>189</v>
      </c>
      <c r="E36" s="487" t="s">
        <v>88</v>
      </c>
      <c r="F36" s="487" t="s">
        <v>88</v>
      </c>
      <c r="G36" s="518" t="s">
        <v>88</v>
      </c>
      <c r="H36" s="487" t="s">
        <v>88</v>
      </c>
      <c r="I36" s="518" t="s">
        <v>88</v>
      </c>
      <c r="J36" s="487" t="s">
        <v>120</v>
      </c>
      <c r="K36" s="488" t="s">
        <v>367</v>
      </c>
      <c r="L36" s="487" t="s">
        <v>189</v>
      </c>
      <c r="M36" s="491"/>
      <c r="N36" s="463"/>
      <c r="R36" s="141" t="str">
        <f>IF(OR(J36='Drop downs'!$G$7,J36='Drop downs'!$G$5), B36&amp;": "&amp;K36&amp;CHAR(10),"")</f>
        <v/>
      </c>
      <c r="S36" s="141" t="str">
        <f>IF(J36='Drop downs'!$G$2,B36&amp;": "&amp;K36&amp;""," ")</f>
        <v xml:space="preserve"> </v>
      </c>
      <c r="T36" s="141" t="str">
        <f>IF(LE4_Culture_Creative_Industries!E36='Drop downs'!$B$6,LE4_Culture_Creative_Industries!B36&amp;": "&amp;LE4_Culture_Creative_Industries!K36&amp;"","")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517"/>
      <c r="B41" s="474"/>
      <c r="C41" s="151" t="s">
        <v>294</v>
      </c>
      <c r="D41" s="145" t="s">
        <v>189</v>
      </c>
      <c r="E41" s="483"/>
      <c r="F41" s="483"/>
      <c r="G41" s="519"/>
      <c r="H41" s="483"/>
      <c r="I41" s="519"/>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18" t="s">
        <v>88</v>
      </c>
      <c r="J42" s="487" t="s">
        <v>120</v>
      </c>
      <c r="K42" s="488" t="s">
        <v>367</v>
      </c>
      <c r="L42" s="487" t="s">
        <v>189</v>
      </c>
      <c r="M42" s="491"/>
      <c r="N42" s="463"/>
      <c r="R42" s="141" t="str">
        <f>IF(OR(J42='Drop downs'!$G$7,J42='Drop downs'!$G$5), B42&amp;": "&amp;K42&amp;CHAR(10),"")</f>
        <v/>
      </c>
      <c r="S42" s="141" t="str">
        <f>IF(J42='Drop downs'!$G$2,B42&amp;": "&amp;K42&amp;""," ")</f>
        <v xml:space="preserve"> </v>
      </c>
      <c r="T42" s="141" t="str">
        <f>IF(LE4_Culture_Creative_Industries!E42='Drop downs'!$B$6,LE4_Culture_Creative_Industries!B42&amp;": "&amp;LE4_Culture_Creative_Industries!K42&amp;"","")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81"/>
      <c r="N43" s="455"/>
      <c r="R43" s="141"/>
      <c r="S43" s="141"/>
      <c r="T43" s="141"/>
    </row>
    <row r="44" spans="1:22" ht="52" x14ac:dyDescent="0.6">
      <c r="A44" s="470"/>
      <c r="B44" s="473"/>
      <c r="C44" s="145" t="s">
        <v>298</v>
      </c>
      <c r="D44" s="145" t="s">
        <v>189</v>
      </c>
      <c r="E44" s="476"/>
      <c r="F44" s="476"/>
      <c r="G44" s="478"/>
      <c r="H44" s="476"/>
      <c r="I44" s="478"/>
      <c r="J44" s="476"/>
      <c r="K44" s="489"/>
      <c r="L44" s="476"/>
      <c r="M44" s="481"/>
      <c r="N44" s="455"/>
      <c r="R44" s="141"/>
      <c r="S44" s="141"/>
      <c r="T44" s="141"/>
    </row>
    <row r="45" spans="1:22" ht="52" x14ac:dyDescent="0.6">
      <c r="A45" s="470"/>
      <c r="B45" s="473"/>
      <c r="C45" s="145" t="s">
        <v>299</v>
      </c>
      <c r="D45" s="145" t="s">
        <v>189</v>
      </c>
      <c r="E45" s="476"/>
      <c r="F45" s="476"/>
      <c r="G45" s="478"/>
      <c r="H45" s="476"/>
      <c r="I45" s="478"/>
      <c r="J45" s="476"/>
      <c r="K45" s="489"/>
      <c r="L45" s="476"/>
      <c r="M45" s="481"/>
      <c r="N45" s="455"/>
      <c r="R45" s="141"/>
      <c r="S45" s="141"/>
      <c r="T45" s="141"/>
    </row>
    <row r="46" spans="1:22" ht="78.5" thickBot="1" x14ac:dyDescent="0.65">
      <c r="A46" s="517"/>
      <c r="B46" s="474"/>
      <c r="C46" s="151" t="s">
        <v>300</v>
      </c>
      <c r="D46" s="145" t="s">
        <v>189</v>
      </c>
      <c r="E46" s="483"/>
      <c r="F46" s="483"/>
      <c r="G46" s="519"/>
      <c r="H46" s="483"/>
      <c r="I46" s="519"/>
      <c r="J46" s="483"/>
      <c r="K46" s="490"/>
      <c r="L46" s="483"/>
      <c r="M46" s="492"/>
      <c r="N46" s="464"/>
      <c r="R46" s="141"/>
      <c r="S46" s="141"/>
      <c r="T46" s="141"/>
    </row>
    <row r="47" spans="1:22" ht="170" customHeight="1" x14ac:dyDescent="0.6">
      <c r="A47" s="516" t="s">
        <v>301</v>
      </c>
      <c r="B47" s="472" t="s">
        <v>107</v>
      </c>
      <c r="C47" s="150" t="s">
        <v>302</v>
      </c>
      <c r="D47" s="150" t="s">
        <v>185</v>
      </c>
      <c r="E47" s="487" t="s">
        <v>353</v>
      </c>
      <c r="F47" s="487" t="s">
        <v>354</v>
      </c>
      <c r="G47" s="518" t="s">
        <v>427</v>
      </c>
      <c r="H47" s="487" t="s">
        <v>478</v>
      </c>
      <c r="I47" s="570" t="s">
        <v>368</v>
      </c>
      <c r="J47" s="487" t="s">
        <v>119</v>
      </c>
      <c r="K47" s="673" t="s">
        <v>606</v>
      </c>
      <c r="L47" s="475" t="s">
        <v>189</v>
      </c>
      <c r="M47" s="491"/>
      <c r="N47" s="463"/>
      <c r="R47" s="141" t="str">
        <f>IF(OR(J47='Drop downs'!$G$7,J47='Drop downs'!$G$5), B47&amp;": "&amp;K47&amp;CHAR(10),"")</f>
        <v/>
      </c>
      <c r="S47" s="141" t="str">
        <f>IF(J47='Drop downs'!$G$2,B47&amp;": "&amp;K47&amp;""," ")</f>
        <v xml:space="preserve"> </v>
      </c>
      <c r="T47" s="141" t="str">
        <f>IF(LE4_Culture_Creative_Industries!E47='Drop downs'!$B$6,LE4_Culture_Creative_Industries!B47&amp;": "&amp;LE4_Culture_Creative_Industries!K47&amp;"","")</f>
        <v/>
      </c>
      <c r="U47" s="126" t="str">
        <f t="shared" si="0"/>
        <v/>
      </c>
      <c r="V47" s="126" t="str">
        <f>IF(N47&gt;0,B47&amp;":"&amp;N47&amp;"
","")</f>
        <v/>
      </c>
    </row>
    <row r="48" spans="1:22" ht="198" customHeight="1" thickBot="1" x14ac:dyDescent="0.65">
      <c r="A48" s="471"/>
      <c r="B48" s="474"/>
      <c r="C48" s="146" t="s">
        <v>303</v>
      </c>
      <c r="D48" s="146" t="s">
        <v>189</v>
      </c>
      <c r="E48" s="483"/>
      <c r="F48" s="483"/>
      <c r="G48" s="519"/>
      <c r="H48" s="483"/>
      <c r="I48" s="572"/>
      <c r="J48" s="483"/>
      <c r="K48" s="675"/>
      <c r="L48" s="428"/>
      <c r="M48" s="482"/>
      <c r="N48" s="456"/>
      <c r="R48" s="141" t="str">
        <f>IF(OR(J48='Drop downs'!$G$7,J48='Drop downs'!$G$5), B48&amp;": "&amp;K48&amp;CHAR(10),"")</f>
        <v/>
      </c>
      <c r="S48" s="141" t="str">
        <f>IF(J48='Drop downs'!$G$2,B48&amp;": "&amp;K48&amp;""," ")</f>
        <v xml:space="preserve"> </v>
      </c>
      <c r="T48" s="141" t="str">
        <f>IF(LE4_Culture_Creative_Industries!E48='Drop downs'!$B$6,LE4_Culture_Creative_Industries!B48&amp;": "&amp;LE4_Culture_Creative_Industries!K48&amp;"","")</f>
        <v xml:space="preserve">: </v>
      </c>
    </row>
    <row r="49" spans="1:22" ht="78" x14ac:dyDescent="0.6">
      <c r="A49" s="469" t="s">
        <v>304</v>
      </c>
      <c r="B49" s="472" t="s">
        <v>108</v>
      </c>
      <c r="C49" s="140" t="s">
        <v>305</v>
      </c>
      <c r="D49" s="140" t="s">
        <v>189</v>
      </c>
      <c r="E49" s="487" t="s">
        <v>88</v>
      </c>
      <c r="F49" s="487" t="s">
        <v>88</v>
      </c>
      <c r="G49" s="518" t="s">
        <v>88</v>
      </c>
      <c r="H49" s="487" t="s">
        <v>88</v>
      </c>
      <c r="I49" s="518" t="s">
        <v>88</v>
      </c>
      <c r="J49" s="487" t="s">
        <v>120</v>
      </c>
      <c r="K49" s="673" t="s">
        <v>367</v>
      </c>
      <c r="L49" s="475" t="s">
        <v>189</v>
      </c>
      <c r="M49" s="480"/>
      <c r="N49" s="454"/>
      <c r="R49" s="141" t="str">
        <f>IF(OR(J49='Drop downs'!$G$7,J49='Drop downs'!$G$5), B49&amp;": "&amp;K49&amp;CHAR(10),"")</f>
        <v/>
      </c>
      <c r="S49" s="141" t="str">
        <f>IF(J49='Drop downs'!$G$2,B49&amp;": "&amp;K49&amp;""," ")</f>
        <v xml:space="preserve"> </v>
      </c>
      <c r="T49" s="141" t="str">
        <f>IF(LE4_Culture_Creative_Industries!E49='Drop downs'!$B$6,LE4_Culture_Creative_Industries!B49&amp;": "&amp;LE4_Culture_Creative_Industries!K49&amp;"","")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674"/>
      <c r="L50" s="476"/>
      <c r="M50" s="481"/>
      <c r="N50" s="455"/>
      <c r="R50" s="141"/>
      <c r="S50" s="141"/>
      <c r="T50" s="141"/>
    </row>
    <row r="51" spans="1:22" x14ac:dyDescent="0.6">
      <c r="A51" s="470"/>
      <c r="B51" s="473"/>
      <c r="C51" s="152" t="s">
        <v>307</v>
      </c>
      <c r="D51" s="142" t="s">
        <v>189</v>
      </c>
      <c r="E51" s="476"/>
      <c r="F51" s="476"/>
      <c r="G51" s="478"/>
      <c r="H51" s="476"/>
      <c r="I51" s="478"/>
      <c r="J51" s="476"/>
      <c r="K51" s="674"/>
      <c r="L51" s="476"/>
      <c r="M51" s="481"/>
      <c r="N51" s="455"/>
      <c r="R51" s="141"/>
      <c r="S51" s="141"/>
      <c r="T51" s="141"/>
    </row>
    <row r="52" spans="1:22" x14ac:dyDescent="0.6">
      <c r="A52" s="470"/>
      <c r="B52" s="473"/>
      <c r="C52" s="142" t="s">
        <v>308</v>
      </c>
      <c r="D52" s="142" t="s">
        <v>189</v>
      </c>
      <c r="E52" s="476"/>
      <c r="F52" s="476"/>
      <c r="G52" s="478"/>
      <c r="H52" s="476"/>
      <c r="I52" s="478"/>
      <c r="J52" s="476"/>
      <c r="K52" s="674"/>
      <c r="L52" s="476"/>
      <c r="M52" s="481"/>
      <c r="N52" s="455"/>
      <c r="R52" s="141"/>
      <c r="S52" s="141"/>
      <c r="T52" s="141"/>
    </row>
    <row r="53" spans="1:22" ht="26.5" thickBot="1" x14ac:dyDescent="0.65">
      <c r="A53" s="471"/>
      <c r="B53" s="474"/>
      <c r="C53" s="143" t="s">
        <v>309</v>
      </c>
      <c r="D53" s="142" t="s">
        <v>189</v>
      </c>
      <c r="E53" s="428"/>
      <c r="F53" s="428"/>
      <c r="G53" s="479"/>
      <c r="H53" s="428"/>
      <c r="I53" s="479"/>
      <c r="J53" s="428"/>
      <c r="K53" s="681"/>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IF(LE4_Culture_Creative_Industries!E54='Drop downs'!$B$6,LE4_Culture_Creative_Industries!B54&amp;": "&amp;LE4_Culture_Creative_Industries!K54&amp;"","")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78.5" thickBot="1" x14ac:dyDescent="0.65">
      <c r="A56" s="471"/>
      <c r="B56" s="474"/>
      <c r="C56" s="155" t="s">
        <v>313</v>
      </c>
      <c r="D56" s="143"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IF(LE4_Culture_Creative_Industries!E57='Drop downs'!$B$6,LE4_Culture_Creative_Industries!B57&amp;": "&amp;LE4_Culture_Creative_Industries!K57&amp;"","")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ht="5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2" t="s">
        <v>189</v>
      </c>
      <c r="E64" s="483"/>
      <c r="F64" s="483"/>
      <c r="G64" s="519"/>
      <c r="H64" s="483"/>
      <c r="I64" s="519"/>
      <c r="J64" s="483"/>
      <c r="K64" s="490"/>
      <c r="L64" s="428"/>
      <c r="M64" s="482"/>
      <c r="N64" s="456"/>
      <c r="R64" s="141"/>
      <c r="S64" s="141"/>
      <c r="T64" s="141"/>
    </row>
    <row r="65" spans="1:22" ht="52" x14ac:dyDescent="0.6">
      <c r="A65" s="469" t="s">
        <v>843</v>
      </c>
      <c r="B65" s="472" t="s">
        <v>111</v>
      </c>
      <c r="C65" s="147" t="s">
        <v>845</v>
      </c>
      <c r="D65" s="140" t="s">
        <v>185</v>
      </c>
      <c r="E65" s="475" t="s">
        <v>364</v>
      </c>
      <c r="F65" s="475" t="s">
        <v>354</v>
      </c>
      <c r="G65" s="477" t="s">
        <v>358</v>
      </c>
      <c r="H65" s="475" t="s">
        <v>478</v>
      </c>
      <c r="I65" s="573" t="s">
        <v>368</v>
      </c>
      <c r="J65" s="475" t="s">
        <v>119</v>
      </c>
      <c r="K65" s="499" t="s">
        <v>607</v>
      </c>
      <c r="L65" s="475" t="s">
        <v>189</v>
      </c>
      <c r="M65" s="480"/>
      <c r="N65" s="454"/>
      <c r="R65" s="141" t="str">
        <f>IF(OR(J65='Drop downs'!$G$7,J65='Drop downs'!$G$5), B65&amp;": "&amp;K65&amp;CHAR(10),"")</f>
        <v/>
      </c>
      <c r="S65" s="141" t="str">
        <f>IF(J65='Drop downs'!$G$2,B65&amp;": "&amp;K65&amp;""," ")</f>
        <v xml:space="preserve"> </v>
      </c>
      <c r="T65" s="141" t="str">
        <f>IF(LE4_Culture_Creative_Industries!E65='Drop downs'!$B$6,LE4_Culture_Creative_Industries!B65&amp;": "&amp;LE4_Culture_Creative_Industries!K65&amp;"","")</f>
        <v/>
      </c>
      <c r="U65" s="126" t="str">
        <f t="shared" si="0"/>
        <v/>
      </c>
      <c r="V65" s="126" t="str">
        <f>IF(N65&gt;0,B65&amp;":"&amp;N65&amp;"
","")</f>
        <v/>
      </c>
    </row>
    <row r="66" spans="1:22" x14ac:dyDescent="0.6">
      <c r="A66" s="470"/>
      <c r="B66" s="473"/>
      <c r="C66" s="148" t="s">
        <v>325</v>
      </c>
      <c r="D66" s="142" t="s">
        <v>185</v>
      </c>
      <c r="E66" s="476"/>
      <c r="F66" s="476"/>
      <c r="G66" s="478"/>
      <c r="H66" s="476"/>
      <c r="I66" s="571"/>
      <c r="J66" s="476"/>
      <c r="K66" s="489"/>
      <c r="L66" s="476"/>
      <c r="M66" s="481"/>
      <c r="N66" s="455"/>
      <c r="R66" s="141"/>
      <c r="S66" s="141"/>
      <c r="T66" s="141"/>
    </row>
    <row r="67" spans="1:22" ht="104"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x14ac:dyDescent="0.6">
      <c r="A69" s="470"/>
      <c r="B69" s="473"/>
      <c r="C69" s="148" t="s">
        <v>846</v>
      </c>
      <c r="D69" s="142" t="s">
        <v>189</v>
      </c>
      <c r="E69" s="476"/>
      <c r="F69" s="476"/>
      <c r="G69" s="478"/>
      <c r="H69" s="476"/>
      <c r="I69" s="571"/>
      <c r="J69" s="476"/>
      <c r="K69" s="489"/>
      <c r="L69" s="476"/>
      <c r="M69" s="481"/>
      <c r="N69" s="455"/>
      <c r="R69" s="141"/>
      <c r="S69" s="141"/>
      <c r="T69" s="141"/>
    </row>
    <row r="70" spans="1:22"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2" t="s">
        <v>189</v>
      </c>
      <c r="E71" s="428"/>
      <c r="F71" s="428"/>
      <c r="G71" s="479"/>
      <c r="H71" s="428"/>
      <c r="I71" s="574"/>
      <c r="J71" s="428"/>
      <c r="K71" s="500"/>
      <c r="L71" s="428"/>
      <c r="M71" s="482"/>
      <c r="N71" s="456"/>
      <c r="R71" s="141"/>
      <c r="S71" s="141"/>
      <c r="T71" s="141"/>
    </row>
    <row r="72" spans="1:22" ht="52" x14ac:dyDescent="0.6">
      <c r="A72" s="469" t="s">
        <v>331</v>
      </c>
      <c r="B72" s="472" t="s">
        <v>112</v>
      </c>
      <c r="C72" s="147" t="s">
        <v>332</v>
      </c>
      <c r="D72" s="140" t="s">
        <v>185</v>
      </c>
      <c r="E72" s="475" t="s">
        <v>353</v>
      </c>
      <c r="F72" s="475" t="s">
        <v>354</v>
      </c>
      <c r="G72" s="477" t="s">
        <v>358</v>
      </c>
      <c r="H72" s="475" t="s">
        <v>478</v>
      </c>
      <c r="I72" s="573" t="s">
        <v>357</v>
      </c>
      <c r="J72" s="475" t="s">
        <v>119</v>
      </c>
      <c r="K72" s="532" t="s">
        <v>608</v>
      </c>
      <c r="L72" s="475" t="s">
        <v>189</v>
      </c>
      <c r="M72" s="480"/>
      <c r="N72" s="454"/>
      <c r="R72" s="141" t="str">
        <f>IF(OR(J72='Drop downs'!$G$7,J72='Drop downs'!$G$5), B72&amp;": "&amp;K72&amp;CHAR(10),"")</f>
        <v/>
      </c>
      <c r="S72" s="141" t="str">
        <f>IF(J72='Drop downs'!$G$2,B72&amp;": "&amp;K72&amp;""," ")</f>
        <v xml:space="preserve"> </v>
      </c>
      <c r="T72" s="141" t="str">
        <f>IF(LE4_Culture_Creative_Industries!E72='Drop downs'!$B$6,LE4_Culture_Creative_Industries!B72&amp;": "&amp;LE4_Culture_Creative_Industries!K72&amp;"","")</f>
        <v/>
      </c>
      <c r="U72" s="126" t="str">
        <f t="shared" si="0"/>
        <v/>
      </c>
      <c r="V72" s="126" t="str">
        <f>IF(N72&gt;0,B72&amp;":"&amp;N72&amp;"
","")</f>
        <v/>
      </c>
    </row>
    <row r="73" spans="1:22" x14ac:dyDescent="0.6">
      <c r="A73" s="470"/>
      <c r="B73" s="473"/>
      <c r="C73" s="148" t="s">
        <v>333</v>
      </c>
      <c r="D73" s="142" t="s">
        <v>185</v>
      </c>
      <c r="E73" s="476"/>
      <c r="F73" s="476"/>
      <c r="G73" s="478"/>
      <c r="H73" s="476"/>
      <c r="I73" s="571"/>
      <c r="J73" s="476"/>
      <c r="K73" s="530"/>
      <c r="L73" s="476"/>
      <c r="M73" s="481"/>
      <c r="N73" s="455"/>
      <c r="R73" s="141"/>
      <c r="S73" s="141"/>
      <c r="T73" s="141"/>
    </row>
    <row r="74" spans="1:22" ht="52" x14ac:dyDescent="0.6">
      <c r="A74" s="470"/>
      <c r="B74" s="473"/>
      <c r="C74" s="148" t="s">
        <v>334</v>
      </c>
      <c r="D74" s="142" t="s">
        <v>189</v>
      </c>
      <c r="E74" s="476"/>
      <c r="F74" s="476"/>
      <c r="G74" s="478"/>
      <c r="H74" s="476"/>
      <c r="I74" s="571"/>
      <c r="J74" s="476"/>
      <c r="K74" s="530"/>
      <c r="L74" s="476"/>
      <c r="M74" s="481"/>
      <c r="N74" s="455"/>
      <c r="R74" s="141"/>
      <c r="S74" s="141"/>
      <c r="T74" s="141"/>
    </row>
    <row r="75" spans="1:22" ht="78.5" customHeight="1" x14ac:dyDescent="0.6">
      <c r="A75" s="470"/>
      <c r="B75" s="473"/>
      <c r="C75" s="148" t="s">
        <v>335</v>
      </c>
      <c r="D75" s="142" t="s">
        <v>189</v>
      </c>
      <c r="E75" s="476"/>
      <c r="F75" s="476"/>
      <c r="G75" s="478"/>
      <c r="H75" s="476"/>
      <c r="I75" s="571"/>
      <c r="J75" s="476"/>
      <c r="K75" s="530"/>
      <c r="L75" s="476"/>
      <c r="M75" s="481"/>
      <c r="N75" s="455"/>
      <c r="R75" s="141"/>
      <c r="S75" s="141"/>
      <c r="T75" s="141"/>
    </row>
    <row r="76" spans="1:22" ht="66.5" customHeight="1" thickBot="1" x14ac:dyDescent="0.65">
      <c r="A76" s="471"/>
      <c r="B76" s="474"/>
      <c r="C76" s="185" t="s">
        <v>336</v>
      </c>
      <c r="D76" s="143" t="s">
        <v>189</v>
      </c>
      <c r="E76" s="428"/>
      <c r="F76" s="428"/>
      <c r="G76" s="479"/>
      <c r="H76" s="428"/>
      <c r="I76" s="574"/>
      <c r="J76" s="428"/>
      <c r="K76" s="680"/>
      <c r="L76" s="428"/>
      <c r="M76" s="482"/>
      <c r="N76" s="456"/>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679" t="s">
        <v>367</v>
      </c>
      <c r="L77" s="475" t="s">
        <v>189</v>
      </c>
      <c r="M77" s="480"/>
      <c r="N77" s="454"/>
      <c r="R77" s="141" t="str">
        <f>IF(OR(J77='Drop downs'!$G$7,J77='Drop downs'!$G$5), B77&amp;": "&amp;K77&amp;CHAR(10),"")</f>
        <v/>
      </c>
      <c r="S77" s="141" t="str">
        <f>IF(J77='Drop downs'!$G$2,B77&amp;": "&amp;K77&amp;""," ")</f>
        <v xml:space="preserve"> </v>
      </c>
      <c r="T77" s="141" t="str">
        <f>IF(LE4_Culture_Creative_Industries!E77='Drop downs'!$B$6,LE4_Culture_Creative_Industries!B77&amp;": "&amp;LE4_Culture_Creative_Industries!K77&amp;"","")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674"/>
      <c r="L78" s="476"/>
      <c r="M78" s="481"/>
      <c r="N78" s="455"/>
      <c r="R78" s="141"/>
      <c r="S78" s="141"/>
      <c r="T78" s="141"/>
    </row>
    <row r="79" spans="1:22" x14ac:dyDescent="0.6">
      <c r="A79" s="527"/>
      <c r="B79" s="473"/>
      <c r="C79" s="148" t="s">
        <v>340</v>
      </c>
      <c r="D79" s="145" t="s">
        <v>189</v>
      </c>
      <c r="E79" s="476"/>
      <c r="F79" s="476"/>
      <c r="G79" s="478"/>
      <c r="H79" s="476"/>
      <c r="I79" s="478"/>
      <c r="J79" s="476"/>
      <c r="K79" s="674"/>
      <c r="L79" s="476"/>
      <c r="M79" s="481"/>
      <c r="N79" s="455"/>
      <c r="R79" s="141"/>
      <c r="S79" s="141"/>
      <c r="T79" s="141"/>
    </row>
    <row r="80" spans="1:22" x14ac:dyDescent="0.6">
      <c r="A80" s="527"/>
      <c r="B80" s="473"/>
      <c r="C80" s="159" t="s">
        <v>341</v>
      </c>
      <c r="D80" s="145" t="s">
        <v>189</v>
      </c>
      <c r="E80" s="476"/>
      <c r="F80" s="476"/>
      <c r="G80" s="478"/>
      <c r="H80" s="476"/>
      <c r="I80" s="478"/>
      <c r="J80" s="476"/>
      <c r="K80" s="674"/>
      <c r="L80" s="476"/>
      <c r="M80" s="481"/>
      <c r="N80" s="455"/>
      <c r="R80" s="141"/>
      <c r="S80" s="141"/>
      <c r="T80" s="141"/>
    </row>
    <row r="81" spans="1:22" ht="78" x14ac:dyDescent="0.6">
      <c r="A81" s="527"/>
      <c r="B81" s="473"/>
      <c r="C81" s="159" t="s">
        <v>342</v>
      </c>
      <c r="D81" s="145" t="s">
        <v>189</v>
      </c>
      <c r="E81" s="476"/>
      <c r="F81" s="476"/>
      <c r="G81" s="478"/>
      <c r="H81" s="476"/>
      <c r="I81" s="478"/>
      <c r="J81" s="476"/>
      <c r="K81" s="674"/>
      <c r="L81" s="476"/>
      <c r="M81" s="481"/>
      <c r="N81" s="455"/>
      <c r="R81" s="141"/>
      <c r="S81" s="141"/>
      <c r="T81" s="141"/>
    </row>
    <row r="82" spans="1:22" ht="78" x14ac:dyDescent="0.6">
      <c r="A82" s="527"/>
      <c r="B82" s="473"/>
      <c r="C82" s="159" t="s">
        <v>343</v>
      </c>
      <c r="D82" s="145" t="s">
        <v>189</v>
      </c>
      <c r="E82" s="476"/>
      <c r="F82" s="476"/>
      <c r="G82" s="478"/>
      <c r="H82" s="476"/>
      <c r="I82" s="478"/>
      <c r="J82" s="476"/>
      <c r="K82" s="674"/>
      <c r="L82" s="476"/>
      <c r="M82" s="481"/>
      <c r="N82" s="455"/>
      <c r="R82" s="141"/>
      <c r="S82" s="141"/>
      <c r="T82" s="141"/>
    </row>
    <row r="83" spans="1:22" ht="52.5" thickBot="1" x14ac:dyDescent="0.65">
      <c r="A83" s="528"/>
      <c r="B83" s="474"/>
      <c r="C83" s="160" t="s">
        <v>344</v>
      </c>
      <c r="D83" s="151" t="s">
        <v>189</v>
      </c>
      <c r="E83" s="483"/>
      <c r="F83" s="483"/>
      <c r="G83" s="519"/>
      <c r="H83" s="483"/>
      <c r="I83" s="519"/>
      <c r="J83" s="483"/>
      <c r="K83" s="675"/>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18" t="s">
        <v>88</v>
      </c>
      <c r="J84" s="487" t="s">
        <v>120</v>
      </c>
      <c r="K84" s="673" t="s">
        <v>367</v>
      </c>
      <c r="L84" s="487" t="s">
        <v>189</v>
      </c>
      <c r="M84" s="491"/>
      <c r="N84" s="463"/>
      <c r="R84" s="141" t="str">
        <f>IF(OR(J84='Drop downs'!$G$7,J84='Drop downs'!$G$5), B84&amp;": "&amp;K84&amp;CHAR(10),"")</f>
        <v/>
      </c>
      <c r="S84" s="141" t="str">
        <f>IF(J84='Drop downs'!$G$2,B84&amp;": "&amp;K84&amp;""," ")</f>
        <v xml:space="preserve"> </v>
      </c>
      <c r="T84" s="141" t="str">
        <f>IF(LE4_Culture_Creative_Industries!E84='Drop downs'!$B$6,LE4_Culture_Creative_Industries!B84&amp;": "&amp;LE4_Culture_Creative_Industries!K84&amp;"","")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674"/>
      <c r="L85" s="476"/>
      <c r="M85" s="481"/>
      <c r="N85" s="455"/>
      <c r="R85" s="141"/>
      <c r="S85" s="141"/>
      <c r="T85" s="141"/>
    </row>
    <row r="86" spans="1:22" ht="52" x14ac:dyDescent="0.6">
      <c r="A86" s="527"/>
      <c r="B86" s="473"/>
      <c r="C86" s="159" t="s">
        <v>348</v>
      </c>
      <c r="D86" s="145" t="s">
        <v>189</v>
      </c>
      <c r="E86" s="476"/>
      <c r="F86" s="476"/>
      <c r="G86" s="478"/>
      <c r="H86" s="476"/>
      <c r="I86" s="478"/>
      <c r="J86" s="476"/>
      <c r="K86" s="674"/>
      <c r="L86" s="476"/>
      <c r="M86" s="481"/>
      <c r="N86" s="455"/>
      <c r="R86" s="141"/>
      <c r="S86" s="141"/>
      <c r="T86" s="141"/>
    </row>
    <row r="87" spans="1:22" ht="26.5" thickBot="1" x14ac:dyDescent="0.65">
      <c r="A87" s="528"/>
      <c r="B87" s="474"/>
      <c r="C87" s="157" t="s">
        <v>349</v>
      </c>
      <c r="D87" s="145" t="s">
        <v>189</v>
      </c>
      <c r="E87" s="483"/>
      <c r="F87" s="483"/>
      <c r="G87" s="519"/>
      <c r="H87" s="483"/>
      <c r="I87" s="519"/>
      <c r="J87" s="483"/>
      <c r="K87" s="675"/>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jUK1nVTOaK0CnBV9K9w2MaqtbxNY8rJJqYSbu3HXdBvisRXiuyebaNlJw6ijKfn9qkfda4cDeq/a1TxIaG3CcQ==" saltValue="B9I/qYVbkFgika+DMf9Bp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174" priority="62">
      <formula>$D50="No"</formula>
    </cfRule>
  </conditionalFormatting>
  <conditionalFormatting sqref="C8:D87">
    <cfRule type="expression" dxfId="1173" priority="61">
      <formula>$D8="No"</formula>
    </cfRule>
  </conditionalFormatting>
  <conditionalFormatting sqref="J8 J18">
    <cfRule type="cellIs" dxfId="1172" priority="10" operator="equal">
      <formula>"Neutral"</formula>
    </cfRule>
    <cfRule type="cellIs" dxfId="1171" priority="7" operator="equal">
      <formula>"Significant Negative"</formula>
    </cfRule>
    <cfRule type="cellIs" dxfId="1170" priority="8" operator="equal">
      <formula>"Minor Negative"</formula>
    </cfRule>
    <cfRule type="cellIs" dxfId="1169" priority="9" operator="equal">
      <formula>"Uncertain"</formula>
    </cfRule>
    <cfRule type="cellIs" dxfId="1168" priority="11" operator="equal">
      <formula>"Minor Positive"</formula>
    </cfRule>
    <cfRule type="cellIs" dxfId="1167" priority="12" operator="equal">
      <formula>"Significant Positive"</formula>
    </cfRule>
  </conditionalFormatting>
  <conditionalFormatting sqref="J20">
    <cfRule type="cellIs" dxfId="1166" priority="2" operator="equal">
      <formula>"Minor Negative"</formula>
    </cfRule>
    <cfRule type="cellIs" dxfId="1165" priority="3" operator="equal">
      <formula>"Uncertain"</formula>
    </cfRule>
    <cfRule type="cellIs" dxfId="1164" priority="4" operator="equal">
      <formula>"Neutral"</formula>
    </cfRule>
    <cfRule type="cellIs" dxfId="1163" priority="5" operator="equal">
      <formula>"Minor Positive"</formula>
    </cfRule>
    <cfRule type="cellIs" dxfId="1162" priority="6" operator="equal">
      <formula>"Significant Positive"</formula>
    </cfRule>
    <cfRule type="cellIs" dxfId="1161" priority="1" operator="equal">
      <formula>"Significant Negative"</formula>
    </cfRule>
  </conditionalFormatting>
  <conditionalFormatting sqref="J28">
    <cfRule type="cellIs" dxfId="1160" priority="57" operator="equal">
      <formula>"Uncertain"</formula>
    </cfRule>
    <cfRule type="cellIs" dxfId="1159" priority="56" operator="equal">
      <formula>"Minor Negative"</formula>
    </cfRule>
    <cfRule type="cellIs" dxfId="1158" priority="55" operator="equal">
      <formula>"Significant Negative"</formula>
    </cfRule>
    <cfRule type="cellIs" dxfId="1157" priority="60" operator="equal">
      <formula>"Significant Positive"</formula>
    </cfRule>
    <cfRule type="cellIs" dxfId="1156" priority="59" operator="equal">
      <formula>"Minor Positive"</formula>
    </cfRule>
    <cfRule type="cellIs" dxfId="1155" priority="58" operator="equal">
      <formula>"Neutral"</formula>
    </cfRule>
  </conditionalFormatting>
  <conditionalFormatting sqref="J36">
    <cfRule type="cellIs" dxfId="1154" priority="13" operator="equal">
      <formula>"Significant Negative"</formula>
    </cfRule>
    <cfRule type="cellIs" dxfId="1153" priority="14" operator="equal">
      <formula>"Minor Negative"</formula>
    </cfRule>
    <cfRule type="cellIs" dxfId="1152" priority="15" operator="equal">
      <formula>"Uncertain"</formula>
    </cfRule>
    <cfRule type="cellIs" dxfId="1151" priority="16" operator="equal">
      <formula>"Neutral"</formula>
    </cfRule>
    <cfRule type="cellIs" dxfId="1150" priority="17" operator="equal">
      <formula>"Minor Positive"</formula>
    </cfRule>
    <cfRule type="cellIs" dxfId="1149" priority="18" operator="equal">
      <formula>"Significant Positive"</formula>
    </cfRule>
  </conditionalFormatting>
  <conditionalFormatting sqref="J42">
    <cfRule type="cellIs" dxfId="1148" priority="70" operator="equal">
      <formula>"Significant Negative"</formula>
    </cfRule>
    <cfRule type="cellIs" dxfId="1147" priority="71" operator="equal">
      <formula>"Minor Negative"</formula>
    </cfRule>
    <cfRule type="cellIs" dxfId="1146" priority="73" operator="equal">
      <formula>"Neutral"</formula>
    </cfRule>
    <cfRule type="cellIs" dxfId="1145" priority="74" operator="equal">
      <formula>"Minor Positive"</formula>
    </cfRule>
    <cfRule type="cellIs" dxfId="1144" priority="75" operator="equal">
      <formula>"Significant Positive"</formula>
    </cfRule>
    <cfRule type="cellIs" dxfId="1143" priority="72" operator="equal">
      <formula>"Uncertain"</formula>
    </cfRule>
  </conditionalFormatting>
  <conditionalFormatting sqref="J47">
    <cfRule type="cellIs" dxfId="1142" priority="19" operator="equal">
      <formula>"Significant Negative"</formula>
    </cfRule>
    <cfRule type="cellIs" dxfId="1141" priority="20" operator="equal">
      <formula>"Minor Negative"</formula>
    </cfRule>
    <cfRule type="cellIs" dxfId="1140" priority="21" operator="equal">
      <formula>"Uncertain"</formula>
    </cfRule>
    <cfRule type="cellIs" dxfId="1139" priority="22" operator="equal">
      <formula>"Neutral"</formula>
    </cfRule>
    <cfRule type="cellIs" dxfId="1138" priority="23" operator="equal">
      <formula>"Minor Positive"</formula>
    </cfRule>
    <cfRule type="cellIs" dxfId="1137" priority="24" operator="equal">
      <formula>"Significant Positive"</formula>
    </cfRule>
  </conditionalFormatting>
  <conditionalFormatting sqref="J49">
    <cfRule type="cellIs" dxfId="1136" priority="25" operator="equal">
      <formula>"Significant Negative"</formula>
    </cfRule>
    <cfRule type="cellIs" dxfId="1135" priority="26" operator="equal">
      <formula>"Minor Negative"</formula>
    </cfRule>
    <cfRule type="cellIs" dxfId="1134" priority="27" operator="equal">
      <formula>"Uncertain"</formula>
    </cfRule>
    <cfRule type="cellIs" dxfId="1133" priority="28" operator="equal">
      <formula>"Neutral"</formula>
    </cfRule>
    <cfRule type="cellIs" dxfId="1132" priority="29" operator="equal">
      <formula>"Minor Positive"</formula>
    </cfRule>
    <cfRule type="cellIs" dxfId="1131" priority="30" operator="equal">
      <formula>"Significant Positive"</formula>
    </cfRule>
  </conditionalFormatting>
  <conditionalFormatting sqref="J54">
    <cfRule type="cellIs" dxfId="1130" priority="31" operator="equal">
      <formula>"Significant Negative"</formula>
    </cfRule>
    <cfRule type="cellIs" dxfId="1129" priority="32" operator="equal">
      <formula>"Minor Negative"</formula>
    </cfRule>
    <cfRule type="cellIs" dxfId="1128" priority="33" operator="equal">
      <formula>"Uncertain"</formula>
    </cfRule>
    <cfRule type="cellIs" dxfId="1127" priority="34" operator="equal">
      <formula>"Neutral"</formula>
    </cfRule>
    <cfRule type="cellIs" dxfId="1126" priority="35" operator="equal">
      <formula>"Minor Positive"</formula>
    </cfRule>
    <cfRule type="cellIs" dxfId="1125" priority="36" operator="equal">
      <formula>"Significant Positive"</formula>
    </cfRule>
  </conditionalFormatting>
  <conditionalFormatting sqref="J57">
    <cfRule type="cellIs" dxfId="1124" priority="40" operator="equal">
      <formula>"Neutral"</formula>
    </cfRule>
    <cfRule type="cellIs" dxfId="1123" priority="39" operator="equal">
      <formula>"Uncertain"</formula>
    </cfRule>
    <cfRule type="cellIs" dxfId="1122" priority="37" operator="equal">
      <formula>"Significant Negative"</formula>
    </cfRule>
    <cfRule type="cellIs" dxfId="1121" priority="38" operator="equal">
      <formula>"Minor Negative"</formula>
    </cfRule>
    <cfRule type="cellIs" dxfId="1120" priority="41" operator="equal">
      <formula>"Minor Positive"</formula>
    </cfRule>
    <cfRule type="cellIs" dxfId="1119" priority="42" operator="equal">
      <formula>"Significant Positive"</formula>
    </cfRule>
  </conditionalFormatting>
  <conditionalFormatting sqref="J65">
    <cfRule type="cellIs" dxfId="1118" priority="94" operator="equal">
      <formula>"Significant Negative"</formula>
    </cfRule>
    <cfRule type="cellIs" dxfId="1117" priority="95" operator="equal">
      <formula>"Minor Negative"</formula>
    </cfRule>
    <cfRule type="cellIs" dxfId="1116" priority="96" operator="equal">
      <formula>"Uncertain"</formula>
    </cfRule>
    <cfRule type="cellIs" dxfId="1115" priority="97" operator="equal">
      <formula>"Neutral"</formula>
    </cfRule>
    <cfRule type="cellIs" dxfId="1114" priority="98" operator="equal">
      <formula>"Minor Positive"</formula>
    </cfRule>
    <cfRule type="cellIs" dxfId="1113" priority="99" operator="equal">
      <formula>"Significant Positive"</formula>
    </cfRule>
  </conditionalFormatting>
  <conditionalFormatting sqref="J72">
    <cfRule type="cellIs" dxfId="1112" priority="53" operator="equal">
      <formula>"Minor Positive"</formula>
    </cfRule>
    <cfRule type="cellIs" dxfId="1111" priority="52" operator="equal">
      <formula>"Neutral"</formula>
    </cfRule>
    <cfRule type="cellIs" dxfId="1110" priority="51" operator="equal">
      <formula>"Uncertain"</formula>
    </cfRule>
    <cfRule type="cellIs" dxfId="1109" priority="49" operator="equal">
      <formula>"Significant Negative"</formula>
    </cfRule>
    <cfRule type="cellIs" dxfId="1108" priority="50" operator="equal">
      <formula>"Minor Negative"</formula>
    </cfRule>
    <cfRule type="cellIs" dxfId="1107" priority="54" operator="equal">
      <formula>"Significant Positive"</formula>
    </cfRule>
  </conditionalFormatting>
  <conditionalFormatting sqref="J77 J84">
    <cfRule type="cellIs" dxfId="1106" priority="45" operator="equal">
      <formula>"Uncertain"</formula>
    </cfRule>
    <cfRule type="cellIs" dxfId="1105" priority="44" operator="equal">
      <formula>"Minor Negative"</formula>
    </cfRule>
    <cfRule type="cellIs" dxfId="1104" priority="43" operator="equal">
      <formula>"Significant Negative"</formula>
    </cfRule>
    <cfRule type="cellIs" dxfId="1103" priority="48" operator="equal">
      <formula>"Significant Positive"</formula>
    </cfRule>
    <cfRule type="cellIs" dxfId="1102" priority="47" operator="equal">
      <formula>"Minor Positive"</formula>
    </cfRule>
    <cfRule type="cellIs" dxfId="1101" priority="4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22A4CAC-C653-4A15-BD97-1704DA293855}">
          <x14:formula1>
            <xm:f>'Drop downs'!$G$2:$G$7</xm:f>
          </x14:formula1>
          <xm:sqref>J47 J36 J18 J28 J49 J42 J72 J84 J77 J65 J54 J57 J8 J20</xm:sqref>
        </x14:dataValidation>
        <x14:dataValidation type="list" allowBlank="1" showInputMessage="1" showErrorMessage="1" xr:uid="{BB37C394-E7B8-4A33-9D16-43E6862EFE3D}">
          <x14:formula1>
            <xm:f>'Drop downs'!$F$2:$F$6</xm:f>
          </x14:formula1>
          <xm:sqref>I47 I36 I18 I28 I49 I42 I72 I84 I77 I65 I54 I57 I8 I20</xm:sqref>
        </x14:dataValidation>
        <x14:dataValidation type="list" allowBlank="1" showInputMessage="1" showErrorMessage="1" xr:uid="{2B0734C6-1F9D-4F92-B693-D860DFB2E214}">
          <x14:formula1>
            <xm:f>'Drop downs'!$E$2:$E$6</xm:f>
          </x14:formula1>
          <xm:sqref>H47 H36 H18 H28 H49 H42 H72 H84 H77 H65 H54 H57 H8 H20</xm:sqref>
        </x14:dataValidation>
        <x14:dataValidation type="list" allowBlank="1" showInputMessage="1" showErrorMessage="1" xr:uid="{3839B79A-4AE5-4788-831E-280F259EEAFA}">
          <x14:formula1>
            <xm:f>'Drop downs'!$D$2:$D$7</xm:f>
          </x14:formula1>
          <xm:sqref>G47 G36 G18 G28 G49 G42 G72 G84 G77 G65 G54 G57 G8 G20</xm:sqref>
        </x14:dataValidation>
        <x14:dataValidation type="list" allowBlank="1" showInputMessage="1" showErrorMessage="1" xr:uid="{C66A03B7-5549-4A4C-A03A-C510122CD81E}">
          <x14:formula1>
            <xm:f>'Drop downs'!$C$2:$C$5</xm:f>
          </x14:formula1>
          <xm:sqref>F47 F36 F18 F28 F49 F42 F72 F84 F77 F65 F54 F57 F8 F20</xm:sqref>
        </x14:dataValidation>
        <x14:dataValidation type="list" allowBlank="1" showInputMessage="1" showErrorMessage="1" xr:uid="{25DF9AD1-9985-4894-830D-4B13D8DB179D}">
          <x14:formula1>
            <xm:f>'Drop downs'!$B$2:$B$4</xm:f>
          </x14:formula1>
          <xm:sqref>E47 E36 E18 E28 E49 E42 E72 E84 E77 E65 E54 E57 E8 E20</xm:sqref>
        </x14:dataValidation>
        <x14:dataValidation type="list" allowBlank="1" showInputMessage="1" showErrorMessage="1" xr:uid="{363AC85B-0846-4AA6-AE1C-8FFF386C5696}">
          <x14:formula1>
            <xm:f>'Drop downs'!$J$2:$J$3</xm:f>
          </x14:formula1>
          <xm:sqref>L8 L18 L20 L28 L36 L42 L84 L54 L57 L65 L72 L77 L49 L47</xm:sqref>
        </x14:dataValidation>
        <x14:dataValidation type="list" allowBlank="1" showInputMessage="1" showErrorMessage="1" xr:uid="{EC264D3F-A9B5-48EA-950E-A90A02725FF2}">
          <x14:formula1>
            <xm:f>'Drop downs'!$A$2:$A$3</xm:f>
          </x14:formula1>
          <xm:sqref>D8:D87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7A301-217C-4BC6-87E0-E4ECDDB8DD68}">
  <sheetPr codeName="Sheet73"/>
  <dimension ref="A1:V98"/>
  <sheetViews>
    <sheetView showGridLines="0" zoomScaleNormal="100" workbookViewId="0">
      <selection activeCell="C1" sqref="C1:F1"/>
    </sheetView>
  </sheetViews>
  <sheetFormatPr defaultColWidth="8.54296875" defaultRowHeight="26" x14ac:dyDescent="0.6"/>
  <cols>
    <col min="1" max="1" width="63.81640625" style="126" customWidth="1"/>
    <col min="2" max="2" width="6.81640625" style="126" hidden="1" customWidth="1"/>
    <col min="3" max="3" width="103.81640625" style="126" customWidth="1"/>
    <col min="4" max="4" width="24.453125" style="126" customWidth="1"/>
    <col min="5" max="6" width="20.7265625" style="126" customWidth="1"/>
    <col min="7" max="7" width="23.1796875" style="228" customWidth="1"/>
    <col min="8" max="8" width="20.7265625" style="126" customWidth="1"/>
    <col min="9" max="9" width="19.54296875" style="126" customWidth="1"/>
    <col min="10" max="10" width="20.7265625" style="126" customWidth="1"/>
    <col min="11" max="11" width="69.363281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609</v>
      </c>
      <c r="D1" s="393"/>
      <c r="E1" s="393"/>
      <c r="F1" s="394"/>
      <c r="G1" s="227"/>
      <c r="I1" s="128"/>
      <c r="J1" s="128"/>
      <c r="K1" s="128"/>
    </row>
    <row r="2" spans="1:22" x14ac:dyDescent="0.6">
      <c r="A2" s="125" t="s">
        <v>21</v>
      </c>
      <c r="B2" s="129"/>
      <c r="C2" s="393" t="s">
        <v>252</v>
      </c>
      <c r="D2" s="393"/>
      <c r="E2" s="393"/>
      <c r="F2" s="394"/>
      <c r="I2" s="130"/>
      <c r="J2" s="130"/>
      <c r="K2" s="130"/>
    </row>
    <row r="3" spans="1:22" ht="86" customHeight="1" x14ac:dyDescent="0.6">
      <c r="A3" s="131" t="s">
        <v>22</v>
      </c>
      <c r="B3" s="132"/>
      <c r="C3" s="393" t="s">
        <v>610</v>
      </c>
      <c r="D3" s="393"/>
      <c r="E3" s="393"/>
      <c r="F3" s="394"/>
      <c r="I3" s="130"/>
      <c r="J3" s="130"/>
      <c r="K3" s="130"/>
    </row>
    <row r="4" spans="1:22" x14ac:dyDescent="0.6">
      <c r="A4" s="131" t="s">
        <v>23</v>
      </c>
      <c r="B4" s="133"/>
      <c r="C4" s="395" t="s">
        <v>372</v>
      </c>
      <c r="D4" s="395"/>
      <c r="E4" s="395"/>
      <c r="F4" s="396"/>
      <c r="I4" s="1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353</v>
      </c>
      <c r="F8" s="493" t="s">
        <v>398</v>
      </c>
      <c r="G8" s="505" t="s">
        <v>358</v>
      </c>
      <c r="H8" s="493" t="s">
        <v>362</v>
      </c>
      <c r="I8" s="493" t="s">
        <v>357</v>
      </c>
      <c r="J8" s="475" t="s">
        <v>249</v>
      </c>
      <c r="K8" s="604" t="s">
        <v>921</v>
      </c>
      <c r="L8" s="475" t="s">
        <v>185</v>
      </c>
      <c r="M8" s="480"/>
      <c r="N8" s="454"/>
      <c r="R8" s="141" t="str">
        <f>IF(OR(J8='Drop downs'!$G$7,J8='Drop downs'!$G$5), B8&amp;": "&amp;K8&amp;CHAR(10),"")</f>
        <v/>
      </c>
      <c r="S8" s="141" t="str">
        <f>IF(J8='Drop downs'!$G$2,B8&amp;": "&amp;K8&amp;""," ")</f>
        <v>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 policy will also ensure that there will be no net loss from the borough stock over the plan period through reprovision within the borough. Therefore, due to the provision of economic growth, a potential significant positive effect is recorded.</v>
      </c>
      <c r="T8" s="141" t="str">
        <f>IF(LE5_Tourism_and_Accommodation!E8='Drop downs'!$B$6,LE5_Tourism_and_Accommodation!B8&amp;": "&amp;LE5_Tourism_and_Accommodation!K8&amp;"","")</f>
        <v/>
      </c>
      <c r="U8" s="126" t="str">
        <f>IF(M8&gt;0,B8&amp;":"&amp;M8&amp;"
","")</f>
        <v/>
      </c>
      <c r="V8" s="126" t="str">
        <f>IF(N8&gt;0,B8&amp;":"&amp;N8&amp;"
","")</f>
        <v/>
      </c>
    </row>
    <row r="9" spans="1:22" ht="52" x14ac:dyDescent="0.6">
      <c r="A9" s="470"/>
      <c r="B9" s="503"/>
      <c r="C9" s="142" t="s">
        <v>258</v>
      </c>
      <c r="D9" s="142"/>
      <c r="E9" s="494"/>
      <c r="F9" s="494"/>
      <c r="G9" s="506"/>
      <c r="H9" s="494"/>
      <c r="I9" s="494"/>
      <c r="J9" s="476"/>
      <c r="K9" s="605"/>
      <c r="L9" s="476"/>
      <c r="M9" s="481"/>
      <c r="N9" s="455"/>
      <c r="R9" s="141"/>
      <c r="S9" s="141"/>
      <c r="T9" s="141"/>
    </row>
    <row r="10" spans="1:22" ht="60" customHeight="1" x14ac:dyDescent="0.6">
      <c r="A10" s="470"/>
      <c r="B10" s="503"/>
      <c r="C10" s="142" t="s">
        <v>259</v>
      </c>
      <c r="D10" s="142" t="s">
        <v>189</v>
      </c>
      <c r="E10" s="494"/>
      <c r="F10" s="494"/>
      <c r="G10" s="506"/>
      <c r="H10" s="494"/>
      <c r="I10" s="494"/>
      <c r="J10" s="476"/>
      <c r="K10" s="605"/>
      <c r="L10" s="476"/>
      <c r="M10" s="481"/>
      <c r="N10" s="455"/>
      <c r="R10" s="141"/>
      <c r="S10" s="141"/>
      <c r="T10" s="141"/>
    </row>
    <row r="11" spans="1:22" ht="69" customHeight="1" x14ac:dyDescent="0.6">
      <c r="A11" s="470"/>
      <c r="B11" s="503"/>
      <c r="C11" s="142" t="s">
        <v>260</v>
      </c>
      <c r="D11" s="142"/>
      <c r="E11" s="494"/>
      <c r="F11" s="494"/>
      <c r="G11" s="506"/>
      <c r="H11" s="494"/>
      <c r="I11" s="494"/>
      <c r="J11" s="476"/>
      <c r="K11" s="605"/>
      <c r="L11" s="476"/>
      <c r="M11" s="481"/>
      <c r="N11" s="455"/>
      <c r="R11" s="141"/>
      <c r="S11" s="141"/>
      <c r="T11" s="141"/>
    </row>
    <row r="12" spans="1:22" ht="87.75" customHeight="1" x14ac:dyDescent="0.6">
      <c r="A12" s="470"/>
      <c r="B12" s="503"/>
      <c r="C12" s="142" t="s">
        <v>261</v>
      </c>
      <c r="D12" s="142" t="s">
        <v>185</v>
      </c>
      <c r="E12" s="494"/>
      <c r="F12" s="494"/>
      <c r="G12" s="506"/>
      <c r="H12" s="494"/>
      <c r="I12" s="494"/>
      <c r="J12" s="476"/>
      <c r="K12" s="605"/>
      <c r="L12" s="476"/>
      <c r="M12" s="481"/>
      <c r="N12" s="455"/>
      <c r="R12" s="141"/>
      <c r="S12" s="141"/>
      <c r="T12" s="141"/>
    </row>
    <row r="13" spans="1:22" ht="61.5" customHeight="1" x14ac:dyDescent="0.6">
      <c r="A13" s="470"/>
      <c r="B13" s="503"/>
      <c r="C13" s="142" t="s">
        <v>262</v>
      </c>
      <c r="D13" s="142" t="s">
        <v>185</v>
      </c>
      <c r="E13" s="494"/>
      <c r="F13" s="494"/>
      <c r="G13" s="506"/>
      <c r="H13" s="494"/>
      <c r="I13" s="494"/>
      <c r="J13" s="476"/>
      <c r="K13" s="605"/>
      <c r="L13" s="476"/>
      <c r="M13" s="481"/>
      <c r="N13" s="455"/>
      <c r="R13" s="141"/>
      <c r="S13" s="141"/>
      <c r="T13" s="141"/>
    </row>
    <row r="14" spans="1:22" ht="78" x14ac:dyDescent="0.6">
      <c r="A14" s="470"/>
      <c r="B14" s="503"/>
      <c r="C14" s="142" t="s">
        <v>263</v>
      </c>
      <c r="D14" s="142" t="s">
        <v>185</v>
      </c>
      <c r="E14" s="494"/>
      <c r="F14" s="494"/>
      <c r="G14" s="506"/>
      <c r="H14" s="494"/>
      <c r="I14" s="494"/>
      <c r="J14" s="476"/>
      <c r="K14" s="605"/>
      <c r="L14" s="476"/>
      <c r="M14" s="481"/>
      <c r="N14" s="455"/>
      <c r="R14" s="141"/>
      <c r="S14" s="141"/>
      <c r="T14" s="141"/>
    </row>
    <row r="15" spans="1:22" ht="80.25" customHeight="1" x14ac:dyDescent="0.6">
      <c r="A15" s="470"/>
      <c r="B15" s="503"/>
      <c r="C15" s="142" t="s">
        <v>264</v>
      </c>
      <c r="D15" s="142" t="s">
        <v>185</v>
      </c>
      <c r="E15" s="494"/>
      <c r="F15" s="494"/>
      <c r="G15" s="506"/>
      <c r="H15" s="494"/>
      <c r="I15" s="494"/>
      <c r="J15" s="476"/>
      <c r="K15" s="605"/>
      <c r="L15" s="476"/>
      <c r="M15" s="481"/>
      <c r="N15" s="455"/>
      <c r="R15" s="141"/>
      <c r="S15" s="141"/>
      <c r="T15" s="141"/>
    </row>
    <row r="16" spans="1:22" ht="78" x14ac:dyDescent="0.6">
      <c r="A16" s="470"/>
      <c r="B16" s="503"/>
      <c r="C16" s="142" t="s">
        <v>265</v>
      </c>
      <c r="D16" s="142" t="s">
        <v>185</v>
      </c>
      <c r="E16" s="494"/>
      <c r="F16" s="494"/>
      <c r="G16" s="506"/>
      <c r="H16" s="494"/>
      <c r="I16" s="494"/>
      <c r="J16" s="476"/>
      <c r="K16" s="605"/>
      <c r="L16" s="476"/>
      <c r="M16" s="481"/>
      <c r="N16" s="455"/>
      <c r="R16" s="141"/>
      <c r="S16" s="141"/>
      <c r="T16" s="141"/>
    </row>
    <row r="17" spans="1:22" ht="67.5" customHeight="1" thickBot="1" x14ac:dyDescent="0.65">
      <c r="A17" s="471"/>
      <c r="B17" s="504"/>
      <c r="C17" s="143" t="s">
        <v>266</v>
      </c>
      <c r="D17" s="143" t="s">
        <v>185</v>
      </c>
      <c r="E17" s="495"/>
      <c r="F17" s="495"/>
      <c r="G17" s="507"/>
      <c r="H17" s="495"/>
      <c r="I17" s="495"/>
      <c r="J17" s="428"/>
      <c r="K17" s="606"/>
      <c r="L17" s="428"/>
      <c r="M17" s="482"/>
      <c r="N17" s="456"/>
      <c r="R17" s="141"/>
      <c r="S17" s="141"/>
      <c r="T17" s="141"/>
    </row>
    <row r="18" spans="1:22" ht="129.75" customHeight="1" x14ac:dyDescent="0.6">
      <c r="A18" s="511" t="s">
        <v>267</v>
      </c>
      <c r="B18" s="472" t="s">
        <v>102</v>
      </c>
      <c r="C18" s="140" t="s">
        <v>268</v>
      </c>
      <c r="D18" s="140" t="s">
        <v>185</v>
      </c>
      <c r="E18" s="475" t="s">
        <v>353</v>
      </c>
      <c r="F18" s="475" t="s">
        <v>354</v>
      </c>
      <c r="G18" s="477" t="s">
        <v>427</v>
      </c>
      <c r="H18" s="475" t="s">
        <v>478</v>
      </c>
      <c r="I18" s="475" t="s">
        <v>368</v>
      </c>
      <c r="J18" s="475" t="s">
        <v>119</v>
      </c>
      <c r="K18" s="604" t="s">
        <v>611</v>
      </c>
      <c r="L18" s="475" t="s">
        <v>189</v>
      </c>
      <c r="M18" s="480"/>
      <c r="N18" s="454"/>
      <c r="R18" s="141" t="str">
        <f>IF(OR(J18='Drop downs'!$G$7,J18='Drop downs'!$G$5), B18&amp;": "&amp;K18&amp;CHAR(10),"")</f>
        <v/>
      </c>
      <c r="S18" s="141" t="str">
        <f>IF(J18='Drop downs'!$G$2,B18&amp;": "&amp;K18&amp;""," ")</f>
        <v xml:space="preserve"> </v>
      </c>
      <c r="T18" s="141" t="str">
        <f>IF(LE5_Tourism_and_Accommodation!E18='Drop downs'!$B$6,LE5_Tourism_and_Accommodation!B18&amp;": "&amp;LE5_Tourism_and_Accommodation!K18&amp;"","")</f>
        <v/>
      </c>
      <c r="U18" s="126" t="str">
        <f t="shared" ref="U18:U72" si="0">IF(M18&gt;0,B18&amp;":"&amp;M18&amp;"
","")</f>
        <v/>
      </c>
      <c r="V18" s="126" t="str">
        <f>IF(N18&gt;0,B18&amp;":"&amp;N18&amp;"
","")</f>
        <v/>
      </c>
    </row>
    <row r="19" spans="1:22" ht="147" customHeight="1" thickBot="1" x14ac:dyDescent="0.65">
      <c r="A19" s="512"/>
      <c r="B19" s="474"/>
      <c r="C19" s="143" t="s">
        <v>269</v>
      </c>
      <c r="D19" s="143" t="s">
        <v>189</v>
      </c>
      <c r="E19" s="428"/>
      <c r="F19" s="428"/>
      <c r="G19" s="479"/>
      <c r="H19" s="428"/>
      <c r="I19" s="428"/>
      <c r="J19" s="428"/>
      <c r="K19" s="606"/>
      <c r="L19" s="428"/>
      <c r="M19" s="482"/>
      <c r="N19" s="456"/>
      <c r="R19" s="141"/>
      <c r="S19" s="141"/>
      <c r="T19" s="141"/>
    </row>
    <row r="20" spans="1:22" ht="156" x14ac:dyDescent="0.6">
      <c r="A20" s="469" t="s">
        <v>270</v>
      </c>
      <c r="B20" s="472" t="s">
        <v>103</v>
      </c>
      <c r="C20" s="144" t="s">
        <v>271</v>
      </c>
      <c r="D20" s="140" t="s">
        <v>189</v>
      </c>
      <c r="E20" s="475" t="s">
        <v>353</v>
      </c>
      <c r="F20" s="475" t="s">
        <v>370</v>
      </c>
      <c r="G20" s="477" t="s">
        <v>427</v>
      </c>
      <c r="H20" s="475" t="s">
        <v>478</v>
      </c>
      <c r="I20" s="475" t="s">
        <v>357</v>
      </c>
      <c r="J20" s="475" t="s">
        <v>119</v>
      </c>
      <c r="K20" s="604" t="s">
        <v>612</v>
      </c>
      <c r="L20" s="475" t="s">
        <v>189</v>
      </c>
      <c r="M20" s="480"/>
      <c r="N20" s="454"/>
      <c r="R20" s="141" t="str">
        <f>IF(OR(J20='Drop downs'!$G$7,J20='Drop downs'!$G$5), B20&amp;": "&amp;K20&amp;CHAR(10),"")</f>
        <v/>
      </c>
      <c r="S20" s="141" t="str">
        <f>IF(J20='Drop downs'!$G$2,B20&amp;": "&amp;K20&amp;""," ")</f>
        <v xml:space="preserve"> </v>
      </c>
      <c r="T20" s="141" t="str">
        <f>IF(LE5_Tourism_and_Accommodation!E20='Drop downs'!$B$6,LE5_Tourism_and_Accommodation!B20&amp;": "&amp;LE5_Tourism_and_Accommodation!K20&amp;"","")</f>
        <v/>
      </c>
      <c r="U20" s="126" t="str">
        <f t="shared" si="0"/>
        <v/>
      </c>
      <c r="V20" s="126" t="str">
        <f>IF(N20&gt;0,B20&amp;":"&amp;N20&amp;"
","")</f>
        <v/>
      </c>
    </row>
    <row r="21" spans="1:22" ht="97.5" customHeight="1" x14ac:dyDescent="0.6">
      <c r="A21" s="470"/>
      <c r="B21" s="473"/>
      <c r="C21" s="145" t="s">
        <v>272</v>
      </c>
      <c r="D21" s="142" t="s">
        <v>189</v>
      </c>
      <c r="E21" s="476"/>
      <c r="F21" s="476"/>
      <c r="G21" s="478"/>
      <c r="H21" s="476"/>
      <c r="I21" s="476"/>
      <c r="J21" s="476"/>
      <c r="K21" s="605"/>
      <c r="L21" s="476"/>
      <c r="M21" s="481"/>
      <c r="N21" s="455"/>
      <c r="R21" s="141"/>
      <c r="S21" s="141"/>
      <c r="T21" s="141"/>
    </row>
    <row r="22" spans="1:22" ht="52" x14ac:dyDescent="0.6">
      <c r="A22" s="470"/>
      <c r="B22" s="473"/>
      <c r="C22" s="145" t="s">
        <v>273</v>
      </c>
      <c r="D22" s="142" t="s">
        <v>189</v>
      </c>
      <c r="E22" s="476"/>
      <c r="F22" s="476"/>
      <c r="G22" s="478"/>
      <c r="H22" s="476"/>
      <c r="I22" s="476"/>
      <c r="J22" s="476"/>
      <c r="K22" s="605"/>
      <c r="L22" s="476"/>
      <c r="M22" s="481"/>
      <c r="N22" s="455"/>
      <c r="R22" s="141"/>
      <c r="S22" s="141"/>
      <c r="T22" s="141"/>
    </row>
    <row r="23" spans="1:22" ht="52" x14ac:dyDescent="0.6">
      <c r="A23" s="470"/>
      <c r="B23" s="473"/>
      <c r="C23" s="145" t="s">
        <v>274</v>
      </c>
      <c r="D23" s="142" t="s">
        <v>189</v>
      </c>
      <c r="E23" s="476"/>
      <c r="F23" s="476"/>
      <c r="G23" s="478"/>
      <c r="H23" s="476"/>
      <c r="I23" s="476"/>
      <c r="J23" s="476"/>
      <c r="K23" s="605"/>
      <c r="L23" s="476"/>
      <c r="M23" s="481"/>
      <c r="N23" s="455"/>
      <c r="R23" s="141"/>
      <c r="S23" s="141"/>
      <c r="T23" s="141"/>
    </row>
    <row r="24" spans="1:22" ht="52" x14ac:dyDescent="0.6">
      <c r="A24" s="470"/>
      <c r="B24" s="473"/>
      <c r="C24" s="145" t="s">
        <v>275</v>
      </c>
      <c r="D24" s="142" t="s">
        <v>189</v>
      </c>
      <c r="E24" s="476"/>
      <c r="F24" s="476"/>
      <c r="G24" s="478"/>
      <c r="H24" s="476"/>
      <c r="I24" s="476"/>
      <c r="J24" s="476"/>
      <c r="K24" s="605"/>
      <c r="L24" s="476"/>
      <c r="M24" s="481"/>
      <c r="N24" s="455"/>
      <c r="R24" s="141"/>
      <c r="S24" s="141"/>
      <c r="T24" s="141"/>
    </row>
    <row r="25" spans="1:22" ht="104" x14ac:dyDescent="0.6">
      <c r="A25" s="470"/>
      <c r="B25" s="473"/>
      <c r="C25" s="145" t="s">
        <v>276</v>
      </c>
      <c r="D25" s="142" t="s">
        <v>189</v>
      </c>
      <c r="E25" s="476"/>
      <c r="F25" s="476"/>
      <c r="G25" s="478"/>
      <c r="H25" s="476"/>
      <c r="I25" s="476"/>
      <c r="J25" s="476"/>
      <c r="K25" s="605"/>
      <c r="L25" s="476"/>
      <c r="M25" s="481"/>
      <c r="N25" s="455"/>
      <c r="R25" s="141"/>
      <c r="S25" s="141"/>
      <c r="T25" s="141"/>
    </row>
    <row r="26" spans="1:22" ht="52" x14ac:dyDescent="0.6">
      <c r="A26" s="470"/>
      <c r="B26" s="473"/>
      <c r="C26" s="145" t="s">
        <v>277</v>
      </c>
      <c r="D26" s="142" t="s">
        <v>189</v>
      </c>
      <c r="E26" s="476"/>
      <c r="F26" s="476"/>
      <c r="G26" s="478"/>
      <c r="H26" s="476"/>
      <c r="I26" s="476"/>
      <c r="J26" s="476"/>
      <c r="K26" s="605"/>
      <c r="L26" s="476"/>
      <c r="M26" s="481"/>
      <c r="N26" s="455"/>
      <c r="R26" s="141"/>
      <c r="S26" s="141"/>
      <c r="T26" s="141"/>
    </row>
    <row r="27" spans="1:22" ht="78.5" thickBot="1" x14ac:dyDescent="0.65">
      <c r="A27" s="471"/>
      <c r="B27" s="474"/>
      <c r="C27" s="146" t="s">
        <v>278</v>
      </c>
      <c r="D27" s="142" t="s">
        <v>185</v>
      </c>
      <c r="E27" s="428"/>
      <c r="F27" s="428"/>
      <c r="G27" s="479"/>
      <c r="H27" s="428"/>
      <c r="I27" s="428"/>
      <c r="J27" s="428"/>
      <c r="K27" s="606"/>
      <c r="L27" s="428"/>
      <c r="M27" s="482"/>
      <c r="N27" s="456"/>
      <c r="R27" s="141"/>
      <c r="S27" s="141"/>
      <c r="T27" s="141"/>
    </row>
    <row r="28" spans="1:22" ht="78" x14ac:dyDescent="0.6">
      <c r="A28" s="469" t="s">
        <v>279</v>
      </c>
      <c r="B28" s="472" t="s">
        <v>104</v>
      </c>
      <c r="C28" s="147" t="s">
        <v>280</v>
      </c>
      <c r="D28" s="144" t="s">
        <v>185</v>
      </c>
      <c r="E28" s="475" t="s">
        <v>353</v>
      </c>
      <c r="F28" s="475" t="s">
        <v>370</v>
      </c>
      <c r="G28" s="477" t="s">
        <v>427</v>
      </c>
      <c r="H28" s="475" t="s">
        <v>478</v>
      </c>
      <c r="I28" s="475" t="s">
        <v>368</v>
      </c>
      <c r="J28" s="475" t="s">
        <v>119</v>
      </c>
      <c r="K28" s="499" t="s">
        <v>613</v>
      </c>
      <c r="L28" s="475" t="s">
        <v>189</v>
      </c>
      <c r="M28" s="480"/>
      <c r="N28" s="454"/>
      <c r="R28" s="141" t="str">
        <f>IF(OR(J28='Drop downs'!$G$7,J28='Drop downs'!$G$5), B28&amp;": "&amp;K28&amp;CHAR(10),"")</f>
        <v/>
      </c>
      <c r="S28" s="141" t="str">
        <f>IF(J28='Drop downs'!$G$2,B28&amp;": "&amp;K28&amp;""," ")</f>
        <v xml:space="preserve"> </v>
      </c>
      <c r="T28" s="141" t="str">
        <f>IF(LE5_Tourism_and_Accommodation!E28='Drop downs'!$B$6,LE5_Tourism_and_Accommodation!B28&amp;": "&amp;LE5_Tourism_and_Accommodation!K28&amp;"","")</f>
        <v/>
      </c>
      <c r="U28" s="126" t="str">
        <f t="shared" si="0"/>
        <v/>
      </c>
      <c r="V28" s="126" t="str">
        <f>IF(N28&gt;0,B28&amp;":"&amp;N28&amp;"
","")</f>
        <v/>
      </c>
    </row>
    <row r="29" spans="1:22" ht="78" x14ac:dyDescent="0.6">
      <c r="A29" s="470"/>
      <c r="B29" s="473"/>
      <c r="C29" s="148" t="s">
        <v>281</v>
      </c>
      <c r="D29" s="145" t="s">
        <v>189</v>
      </c>
      <c r="E29" s="476"/>
      <c r="F29" s="476"/>
      <c r="G29" s="478"/>
      <c r="H29" s="476"/>
      <c r="I29" s="476"/>
      <c r="J29" s="476"/>
      <c r="K29" s="489"/>
      <c r="L29" s="476"/>
      <c r="M29" s="481"/>
      <c r="N29" s="455"/>
      <c r="R29" s="141"/>
      <c r="S29" s="141"/>
      <c r="T29" s="141"/>
    </row>
    <row r="30" spans="1:22" ht="52" x14ac:dyDescent="0.6">
      <c r="A30" s="470"/>
      <c r="B30" s="473"/>
      <c r="C30" s="148" t="s">
        <v>282</v>
      </c>
      <c r="D30" s="145" t="s">
        <v>185</v>
      </c>
      <c r="E30" s="476"/>
      <c r="F30" s="476"/>
      <c r="G30" s="478"/>
      <c r="H30" s="476"/>
      <c r="I30" s="476"/>
      <c r="J30" s="476"/>
      <c r="K30" s="489"/>
      <c r="L30" s="476"/>
      <c r="M30" s="481"/>
      <c r="N30" s="455"/>
      <c r="R30" s="141"/>
      <c r="S30" s="141"/>
      <c r="T30" s="141"/>
    </row>
    <row r="31" spans="1:22" ht="52" x14ac:dyDescent="0.6">
      <c r="A31" s="470"/>
      <c r="B31" s="473"/>
      <c r="C31" s="148" t="s">
        <v>283</v>
      </c>
      <c r="D31" s="145" t="s">
        <v>189</v>
      </c>
      <c r="E31" s="476"/>
      <c r="F31" s="476"/>
      <c r="G31" s="478"/>
      <c r="H31" s="476"/>
      <c r="I31" s="476"/>
      <c r="J31" s="476"/>
      <c r="K31" s="489"/>
      <c r="L31" s="476"/>
      <c r="M31" s="481"/>
      <c r="N31" s="455"/>
      <c r="R31" s="141"/>
      <c r="S31" s="141"/>
      <c r="T31" s="141"/>
    </row>
    <row r="32" spans="1:22" ht="52" x14ac:dyDescent="0.6">
      <c r="A32" s="470"/>
      <c r="B32" s="473"/>
      <c r="C32" s="148" t="s">
        <v>284</v>
      </c>
      <c r="D32" s="145" t="s">
        <v>189</v>
      </c>
      <c r="E32" s="476"/>
      <c r="F32" s="476"/>
      <c r="G32" s="478"/>
      <c r="H32" s="476"/>
      <c r="I32" s="476"/>
      <c r="J32" s="476"/>
      <c r="K32" s="489"/>
      <c r="L32" s="476"/>
      <c r="M32" s="481"/>
      <c r="N32" s="455"/>
      <c r="R32" s="141"/>
      <c r="S32" s="141"/>
      <c r="T32" s="141"/>
    </row>
    <row r="33" spans="1:22" x14ac:dyDescent="0.6">
      <c r="A33" s="470"/>
      <c r="B33" s="473"/>
      <c r="C33" s="148" t="s">
        <v>285</v>
      </c>
      <c r="D33" s="145" t="s">
        <v>189</v>
      </c>
      <c r="E33" s="476"/>
      <c r="F33" s="476"/>
      <c r="G33" s="478"/>
      <c r="H33" s="476"/>
      <c r="I33" s="476"/>
      <c r="J33" s="476"/>
      <c r="K33" s="489"/>
      <c r="L33" s="476"/>
      <c r="M33" s="481"/>
      <c r="N33" s="455"/>
      <c r="R33" s="141"/>
      <c r="S33" s="141"/>
      <c r="T33" s="141"/>
    </row>
    <row r="34" spans="1:22" ht="52" x14ac:dyDescent="0.6">
      <c r="A34" s="470"/>
      <c r="B34" s="473"/>
      <c r="C34" s="148" t="s">
        <v>286</v>
      </c>
      <c r="D34" s="145" t="s">
        <v>189</v>
      </c>
      <c r="E34" s="476"/>
      <c r="F34" s="476"/>
      <c r="G34" s="478"/>
      <c r="H34" s="476"/>
      <c r="I34" s="476"/>
      <c r="J34" s="476"/>
      <c r="K34" s="489"/>
      <c r="L34" s="476"/>
      <c r="M34" s="481"/>
      <c r="N34" s="455"/>
      <c r="R34" s="141"/>
      <c r="S34" s="141"/>
      <c r="T34" s="141"/>
    </row>
    <row r="35" spans="1:22" ht="52.5" thickBot="1" x14ac:dyDescent="0.65">
      <c r="A35" s="517"/>
      <c r="B35" s="474"/>
      <c r="C35" s="149" t="s">
        <v>287</v>
      </c>
      <c r="D35" s="145" t="s">
        <v>189</v>
      </c>
      <c r="E35" s="483"/>
      <c r="F35" s="483"/>
      <c r="G35" s="519"/>
      <c r="H35" s="483"/>
      <c r="I35" s="483"/>
      <c r="J35" s="483"/>
      <c r="K35" s="490"/>
      <c r="L35" s="483"/>
      <c r="M35" s="492"/>
      <c r="N35" s="464"/>
      <c r="R35" s="141"/>
      <c r="S35" s="141"/>
      <c r="T35" s="141"/>
    </row>
    <row r="36" spans="1:22" ht="52" x14ac:dyDescent="0.6">
      <c r="A36" s="516" t="s">
        <v>288</v>
      </c>
      <c r="B36" s="472" t="s">
        <v>105</v>
      </c>
      <c r="C36" s="150" t="s">
        <v>289</v>
      </c>
      <c r="D36" s="150" t="s">
        <v>189</v>
      </c>
      <c r="E36" s="487" t="s">
        <v>353</v>
      </c>
      <c r="F36" s="487" t="s">
        <v>370</v>
      </c>
      <c r="G36" s="518" t="s">
        <v>427</v>
      </c>
      <c r="H36" s="487" t="s">
        <v>356</v>
      </c>
      <c r="I36" s="487" t="s">
        <v>368</v>
      </c>
      <c r="J36" s="487" t="s">
        <v>119</v>
      </c>
      <c r="K36" s="488" t="s">
        <v>614</v>
      </c>
      <c r="L36" s="487" t="s">
        <v>189</v>
      </c>
      <c r="M36" s="491"/>
      <c r="N36" s="463"/>
      <c r="R36" s="141" t="str">
        <f>IF(OR(J36='Drop downs'!$G$7,J36='Drop downs'!$G$5), B36&amp;": "&amp;K36&amp;CHAR(10),"")</f>
        <v/>
      </c>
      <c r="S36" s="141" t="str">
        <f>IF(J36='Drop downs'!$G$2,B36&amp;": "&amp;K36&amp;""," ")</f>
        <v xml:space="preserve"> </v>
      </c>
      <c r="T36" s="141" t="str">
        <f>IF(LE5_Tourism_and_Accommodation!E36='Drop downs'!$B$6,LE5_Tourism_and_Accommodation!B36&amp;": "&amp;LE5_Tourism_and_Accommodation!K36&amp;"","")</f>
        <v/>
      </c>
      <c r="U36" s="126" t="str">
        <f t="shared" si="0"/>
        <v/>
      </c>
      <c r="V36" s="126" t="str">
        <f>IF(N36&gt;0,B36&amp;":"&amp;N36&amp;"
","")</f>
        <v/>
      </c>
    </row>
    <row r="37" spans="1:22" ht="52" x14ac:dyDescent="0.6">
      <c r="A37" s="470"/>
      <c r="B37" s="473"/>
      <c r="C37" s="145" t="s">
        <v>290</v>
      </c>
      <c r="D37" s="145" t="s">
        <v>185</v>
      </c>
      <c r="E37" s="476"/>
      <c r="F37" s="476"/>
      <c r="G37" s="478"/>
      <c r="H37" s="476"/>
      <c r="I37" s="476"/>
      <c r="J37" s="476"/>
      <c r="K37" s="489"/>
      <c r="L37" s="476"/>
      <c r="M37" s="481"/>
      <c r="N37" s="455"/>
      <c r="R37" s="141"/>
      <c r="S37" s="141"/>
      <c r="T37" s="141"/>
    </row>
    <row r="38" spans="1:22" ht="52" x14ac:dyDescent="0.6">
      <c r="A38" s="470"/>
      <c r="B38" s="473"/>
      <c r="C38" s="145" t="s">
        <v>291</v>
      </c>
      <c r="D38" s="145" t="s">
        <v>189</v>
      </c>
      <c r="E38" s="476"/>
      <c r="F38" s="476"/>
      <c r="G38" s="478"/>
      <c r="H38" s="476"/>
      <c r="I38" s="476"/>
      <c r="J38" s="476"/>
      <c r="K38" s="489"/>
      <c r="L38" s="476"/>
      <c r="M38" s="481"/>
      <c r="N38" s="455"/>
      <c r="R38" s="141"/>
      <c r="S38" s="141"/>
      <c r="T38" s="141"/>
    </row>
    <row r="39" spans="1:22" ht="78" x14ac:dyDescent="0.6">
      <c r="A39" s="470"/>
      <c r="B39" s="473"/>
      <c r="C39" s="145" t="s">
        <v>292</v>
      </c>
      <c r="D39" s="145" t="s">
        <v>189</v>
      </c>
      <c r="E39" s="476"/>
      <c r="F39" s="476"/>
      <c r="G39" s="478"/>
      <c r="H39" s="476"/>
      <c r="I39" s="476"/>
      <c r="J39" s="476"/>
      <c r="K39" s="489"/>
      <c r="L39" s="476"/>
      <c r="M39" s="481"/>
      <c r="N39" s="455"/>
      <c r="O39" s="127"/>
      <c r="P39" s="127"/>
      <c r="R39" s="141"/>
      <c r="S39" s="141"/>
      <c r="T39" s="141"/>
    </row>
    <row r="40" spans="1:22" ht="104" x14ac:dyDescent="0.6">
      <c r="A40" s="470"/>
      <c r="B40" s="473"/>
      <c r="C40" s="145" t="s">
        <v>293</v>
      </c>
      <c r="D40" s="145" t="s">
        <v>189</v>
      </c>
      <c r="E40" s="476"/>
      <c r="F40" s="476"/>
      <c r="G40" s="478"/>
      <c r="H40" s="476"/>
      <c r="I40" s="476"/>
      <c r="J40" s="476"/>
      <c r="K40" s="489"/>
      <c r="L40" s="476"/>
      <c r="M40" s="481"/>
      <c r="N40" s="455"/>
      <c r="R40" s="141"/>
      <c r="S40" s="141"/>
      <c r="T40" s="141"/>
    </row>
    <row r="41" spans="1:22" ht="78.5" thickBot="1" x14ac:dyDescent="0.65">
      <c r="A41" s="517"/>
      <c r="B41" s="474"/>
      <c r="C41" s="151" t="s">
        <v>294</v>
      </c>
      <c r="D41" s="145" t="s">
        <v>189</v>
      </c>
      <c r="E41" s="483"/>
      <c r="F41" s="483"/>
      <c r="G41" s="519"/>
      <c r="H41" s="483"/>
      <c r="I41" s="483"/>
      <c r="J41" s="483"/>
      <c r="K41" s="490"/>
      <c r="L41" s="483"/>
      <c r="M41" s="492"/>
      <c r="N41" s="464"/>
      <c r="R41" s="141"/>
      <c r="S41" s="141"/>
      <c r="T41" s="141"/>
    </row>
    <row r="42" spans="1:22" ht="78" x14ac:dyDescent="0.6">
      <c r="A42" s="516" t="s">
        <v>295</v>
      </c>
      <c r="B42" s="472" t="s">
        <v>106</v>
      </c>
      <c r="C42" s="150" t="s">
        <v>296</v>
      </c>
      <c r="D42" s="150" t="s">
        <v>185</v>
      </c>
      <c r="E42" s="487" t="s">
        <v>353</v>
      </c>
      <c r="F42" s="487" t="s">
        <v>354</v>
      </c>
      <c r="G42" s="518" t="s">
        <v>358</v>
      </c>
      <c r="H42" s="487" t="s">
        <v>478</v>
      </c>
      <c r="I42" s="487" t="s">
        <v>357</v>
      </c>
      <c r="J42" s="487" t="s">
        <v>119</v>
      </c>
      <c r="K42" s="687" t="s">
        <v>615</v>
      </c>
      <c r="L42" s="487" t="s">
        <v>189</v>
      </c>
      <c r="M42" s="491"/>
      <c r="N42" s="463"/>
      <c r="R42" s="141" t="str">
        <f>IF(OR(J42='Drop downs'!$G$7,J42='Drop downs'!$G$5), B42&amp;": "&amp;K42&amp;CHAR(10),"")</f>
        <v/>
      </c>
      <c r="S42" s="141" t="str">
        <f>IF(J42='Drop downs'!$G$2,B42&amp;": "&amp;K42&amp;""," ")</f>
        <v xml:space="preserve"> </v>
      </c>
      <c r="T42" s="141" t="str">
        <f>IF(LE5_Tourism_and_Accommodation!E42='Drop downs'!$B$6,LE5_Tourism_and_Accommodation!B42&amp;": "&amp;LE5_Tourism_and_Accommodation!K42&amp;"","")</f>
        <v/>
      </c>
      <c r="U42" s="126" t="str">
        <f t="shared" si="0"/>
        <v/>
      </c>
      <c r="V42" s="126" t="str">
        <f>IF(N42&gt;0,B42&amp;":"&amp;N42&amp;"
","")</f>
        <v/>
      </c>
    </row>
    <row r="43" spans="1:22" ht="52" x14ac:dyDescent="0.6">
      <c r="A43" s="470"/>
      <c r="B43" s="473"/>
      <c r="C43" s="145" t="s">
        <v>297</v>
      </c>
      <c r="D43" s="145" t="s">
        <v>189</v>
      </c>
      <c r="E43" s="476"/>
      <c r="F43" s="476"/>
      <c r="G43" s="478"/>
      <c r="H43" s="476"/>
      <c r="I43" s="476"/>
      <c r="J43" s="476"/>
      <c r="K43" s="688"/>
      <c r="L43" s="476"/>
      <c r="M43" s="481"/>
      <c r="N43" s="455"/>
      <c r="R43" s="141"/>
      <c r="S43" s="141"/>
      <c r="T43" s="141"/>
    </row>
    <row r="44" spans="1:22" ht="52" x14ac:dyDescent="0.6">
      <c r="A44" s="470"/>
      <c r="B44" s="473"/>
      <c r="C44" s="145" t="s">
        <v>298</v>
      </c>
      <c r="D44" s="145" t="s">
        <v>189</v>
      </c>
      <c r="E44" s="476"/>
      <c r="F44" s="476"/>
      <c r="G44" s="478"/>
      <c r="H44" s="476"/>
      <c r="I44" s="476"/>
      <c r="J44" s="476"/>
      <c r="K44" s="688"/>
      <c r="L44" s="476"/>
      <c r="M44" s="481"/>
      <c r="N44" s="455"/>
      <c r="R44" s="141"/>
      <c r="S44" s="141"/>
      <c r="T44" s="141"/>
    </row>
    <row r="45" spans="1:22" ht="52" x14ac:dyDescent="0.6">
      <c r="A45" s="470"/>
      <c r="B45" s="473"/>
      <c r="C45" s="145" t="s">
        <v>299</v>
      </c>
      <c r="D45" s="145" t="s">
        <v>185</v>
      </c>
      <c r="E45" s="476"/>
      <c r="F45" s="476"/>
      <c r="G45" s="478"/>
      <c r="H45" s="476"/>
      <c r="I45" s="476"/>
      <c r="J45" s="476"/>
      <c r="K45" s="688"/>
      <c r="L45" s="476"/>
      <c r="M45" s="481"/>
      <c r="N45" s="455"/>
      <c r="R45" s="141"/>
      <c r="S45" s="141"/>
      <c r="T45" s="141"/>
    </row>
    <row r="46" spans="1:22" ht="78.5" thickBot="1" x14ac:dyDescent="0.65">
      <c r="A46" s="517"/>
      <c r="B46" s="474"/>
      <c r="C46" s="151" t="s">
        <v>300</v>
      </c>
      <c r="D46" s="151" t="s">
        <v>189</v>
      </c>
      <c r="E46" s="483"/>
      <c r="F46" s="483"/>
      <c r="G46" s="519"/>
      <c r="H46" s="483"/>
      <c r="I46" s="483"/>
      <c r="J46" s="483"/>
      <c r="K46" s="689"/>
      <c r="L46" s="483"/>
      <c r="M46" s="492"/>
      <c r="N46" s="464"/>
      <c r="R46" s="141"/>
      <c r="S46" s="141"/>
      <c r="T46" s="141"/>
    </row>
    <row r="47" spans="1:22" ht="167.25" customHeight="1" x14ac:dyDescent="0.6">
      <c r="A47" s="469" t="s">
        <v>301</v>
      </c>
      <c r="B47" s="472" t="s">
        <v>107</v>
      </c>
      <c r="C47" s="144" t="s">
        <v>302</v>
      </c>
      <c r="D47" s="144" t="s">
        <v>185</v>
      </c>
      <c r="E47" s="475" t="s">
        <v>353</v>
      </c>
      <c r="F47" s="475" t="s">
        <v>370</v>
      </c>
      <c r="G47" s="477" t="s">
        <v>427</v>
      </c>
      <c r="H47" s="475" t="s">
        <v>478</v>
      </c>
      <c r="I47" s="475" t="s">
        <v>368</v>
      </c>
      <c r="J47" s="475" t="s">
        <v>119</v>
      </c>
      <c r="K47" s="604" t="s">
        <v>616</v>
      </c>
      <c r="L47" s="475" t="s">
        <v>189</v>
      </c>
      <c r="M47" s="480"/>
      <c r="N47" s="454"/>
      <c r="R47" s="141" t="str">
        <f>IF(OR(J47='Drop downs'!$G$7,J47='Drop downs'!$G$5), B47&amp;": "&amp;K47&amp;CHAR(10),"")</f>
        <v/>
      </c>
      <c r="S47" s="141" t="str">
        <f>IF(J47='Drop downs'!$G$2,B47&amp;": "&amp;K47&amp;""," ")</f>
        <v xml:space="preserve"> </v>
      </c>
      <c r="T47" s="141" t="str">
        <f>IF(LE5_Tourism_and_Accommodation!E47='Drop downs'!$B$6,LE5_Tourism_and_Accommodation!B47&amp;": "&amp;LE5_Tourism_and_Accommodation!K47&amp;"","")</f>
        <v/>
      </c>
      <c r="U47" s="126" t="str">
        <f t="shared" si="0"/>
        <v/>
      </c>
      <c r="V47" s="126" t="str">
        <f>IF(N47&gt;0,B47&amp;":"&amp;N47&amp;"
","")</f>
        <v/>
      </c>
    </row>
    <row r="48" spans="1:22" ht="154.5" customHeight="1" thickBot="1" x14ac:dyDescent="0.65">
      <c r="A48" s="517"/>
      <c r="B48" s="474"/>
      <c r="C48" s="151" t="s">
        <v>303</v>
      </c>
      <c r="D48" s="151" t="s">
        <v>185</v>
      </c>
      <c r="E48" s="483"/>
      <c r="F48" s="483"/>
      <c r="G48" s="519"/>
      <c r="H48" s="483"/>
      <c r="I48" s="483"/>
      <c r="J48" s="483"/>
      <c r="K48" s="617"/>
      <c r="L48" s="428"/>
      <c r="M48" s="492"/>
      <c r="N48" s="464"/>
      <c r="R48" s="141" t="str">
        <f>IF(OR(J48='Drop downs'!$G$7,J48='Drop downs'!$G$5), B48&amp;": "&amp;K48&amp;CHAR(10),"")</f>
        <v/>
      </c>
      <c r="S48" s="141" t="str">
        <f>IF(J48='Drop downs'!$G$2,B48&amp;": "&amp;K48&amp;""," ")</f>
        <v xml:space="preserve"> </v>
      </c>
      <c r="T48" s="141" t="str">
        <f>IF(LE5_Tourism_and_Accommodation!E48='Drop downs'!$B$6,LE5_Tourism_and_Accommodation!B48&amp;": "&amp;LE5_Tourism_and_Accommodation!K48&amp;"","")</f>
        <v xml:space="preserve">: </v>
      </c>
    </row>
    <row r="49" spans="1:22" ht="78" x14ac:dyDescent="0.6">
      <c r="A49" s="516" t="s">
        <v>304</v>
      </c>
      <c r="B49" s="472" t="s">
        <v>108</v>
      </c>
      <c r="C49" s="164" t="s">
        <v>305</v>
      </c>
      <c r="D49" s="164" t="s">
        <v>189</v>
      </c>
      <c r="E49" s="487" t="s">
        <v>88</v>
      </c>
      <c r="F49" s="487" t="s">
        <v>88</v>
      </c>
      <c r="G49" s="518" t="s">
        <v>88</v>
      </c>
      <c r="H49" s="487" t="s">
        <v>88</v>
      </c>
      <c r="I49" s="487" t="s">
        <v>88</v>
      </c>
      <c r="J49" s="487" t="s">
        <v>120</v>
      </c>
      <c r="K49" s="673" t="s">
        <v>367</v>
      </c>
      <c r="L49" s="487" t="s">
        <v>189</v>
      </c>
      <c r="M49" s="491"/>
      <c r="N49" s="463"/>
      <c r="R49" s="141" t="str">
        <f>IF(OR(J49='Drop downs'!$G$7,J49='Drop downs'!$G$5), B49&amp;": "&amp;K49&amp;CHAR(10),"")</f>
        <v/>
      </c>
      <c r="S49" s="141" t="str">
        <f>IF(J49='Drop downs'!$G$2,B49&amp;": "&amp;K49&amp;""," ")</f>
        <v xml:space="preserve"> </v>
      </c>
      <c r="T49" s="141" t="str">
        <f>IF(LE5_Tourism_and_Accommodation!E49='Drop downs'!$B$6,LE5_Tourism_and_Accommodation!B49&amp;": "&amp;LE5_Tourism_and_Accommodation!K49&amp;"","")</f>
        <v/>
      </c>
      <c r="U49" s="126" t="str">
        <f t="shared" si="0"/>
        <v/>
      </c>
      <c r="V49" s="126" t="str">
        <f>IF(N49&gt;0,B49&amp;":"&amp;N49&amp;"
","")</f>
        <v/>
      </c>
    </row>
    <row r="50" spans="1:22" ht="52" x14ac:dyDescent="0.6">
      <c r="A50" s="470"/>
      <c r="B50" s="473"/>
      <c r="C50" s="142" t="s">
        <v>306</v>
      </c>
      <c r="D50" s="142" t="s">
        <v>189</v>
      </c>
      <c r="E50" s="476"/>
      <c r="F50" s="476"/>
      <c r="G50" s="478"/>
      <c r="H50" s="476"/>
      <c r="I50" s="476"/>
      <c r="J50" s="476"/>
      <c r="K50" s="674"/>
      <c r="L50" s="476"/>
      <c r="M50" s="481"/>
      <c r="N50" s="455"/>
      <c r="R50" s="141"/>
      <c r="S50" s="141"/>
      <c r="T50" s="141"/>
    </row>
    <row r="51" spans="1:22" x14ac:dyDescent="0.6">
      <c r="A51" s="470"/>
      <c r="B51" s="473"/>
      <c r="C51" s="152" t="s">
        <v>307</v>
      </c>
      <c r="D51" s="142" t="s">
        <v>189</v>
      </c>
      <c r="E51" s="476"/>
      <c r="F51" s="476"/>
      <c r="G51" s="478"/>
      <c r="H51" s="476"/>
      <c r="I51" s="476"/>
      <c r="J51" s="476"/>
      <c r="K51" s="674"/>
      <c r="L51" s="476"/>
      <c r="M51" s="481"/>
      <c r="N51" s="455"/>
      <c r="R51" s="141"/>
      <c r="S51" s="141"/>
      <c r="T51" s="141"/>
    </row>
    <row r="52" spans="1:22" x14ac:dyDescent="0.6">
      <c r="A52" s="470"/>
      <c r="B52" s="473"/>
      <c r="C52" s="142" t="s">
        <v>308</v>
      </c>
      <c r="D52" s="142" t="s">
        <v>189</v>
      </c>
      <c r="E52" s="476"/>
      <c r="F52" s="476"/>
      <c r="G52" s="478"/>
      <c r="H52" s="476"/>
      <c r="I52" s="476"/>
      <c r="J52" s="476"/>
      <c r="K52" s="674"/>
      <c r="L52" s="476"/>
      <c r="M52" s="481"/>
      <c r="N52" s="455"/>
      <c r="R52" s="141"/>
      <c r="S52" s="141"/>
      <c r="T52" s="141"/>
    </row>
    <row r="53" spans="1:22" ht="26.5" thickBot="1" x14ac:dyDescent="0.65">
      <c r="A53" s="471"/>
      <c r="B53" s="474"/>
      <c r="C53" s="143" t="s">
        <v>309</v>
      </c>
      <c r="D53" s="142" t="s">
        <v>189</v>
      </c>
      <c r="E53" s="428"/>
      <c r="F53" s="428"/>
      <c r="G53" s="479"/>
      <c r="H53" s="428"/>
      <c r="I53" s="428"/>
      <c r="J53" s="428"/>
      <c r="K53" s="681"/>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5"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IF(LE5_Tourism_and_Accommodation!E54='Drop downs'!$B$6,LE5_Tourism_and_Accommodation!B54&amp;": "&amp;LE5_Tourism_and_Accommodation!K54&amp;"","")</f>
        <v/>
      </c>
      <c r="U54" s="126" t="str">
        <f t="shared" si="0"/>
        <v/>
      </c>
      <c r="V54" s="126" t="str">
        <f>IF(N54&gt;0,B54&amp;":"&amp;N54&amp;"
","")</f>
        <v/>
      </c>
    </row>
    <row r="55" spans="1:22" ht="52" x14ac:dyDescent="0.6">
      <c r="A55" s="470"/>
      <c r="B55" s="473"/>
      <c r="C55" s="154" t="s">
        <v>312</v>
      </c>
      <c r="D55" s="142" t="s">
        <v>189</v>
      </c>
      <c r="E55" s="476"/>
      <c r="F55" s="476"/>
      <c r="G55" s="478"/>
      <c r="H55" s="476"/>
      <c r="I55" s="476"/>
      <c r="J55" s="476"/>
      <c r="K55" s="489"/>
      <c r="L55" s="476"/>
      <c r="M55" s="481"/>
      <c r="N55" s="455"/>
      <c r="R55" s="141"/>
      <c r="S55" s="141"/>
      <c r="T55" s="141"/>
    </row>
    <row r="56" spans="1:22" ht="78.5" thickBot="1" x14ac:dyDescent="0.65">
      <c r="A56" s="471"/>
      <c r="B56" s="474"/>
      <c r="C56" s="155" t="s">
        <v>313</v>
      </c>
      <c r="D56" s="143" t="s">
        <v>189</v>
      </c>
      <c r="E56" s="428"/>
      <c r="F56" s="428"/>
      <c r="G56" s="479"/>
      <c r="H56" s="428"/>
      <c r="I56" s="428"/>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5"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IF(LE5_Tourism_and_Accommodation!E57='Drop downs'!$B$6,LE5_Tourism_and_Accommodation!B57&amp;": "&amp;LE5_Tourism_and_Accommodation!K57&amp;"","")</f>
        <v/>
      </c>
      <c r="U57" s="126" t="str">
        <f t="shared" si="0"/>
        <v/>
      </c>
      <c r="V57" s="126" t="str">
        <f>IF(N57&gt;0,B57&amp;":"&amp;N57&amp;"
","")</f>
        <v/>
      </c>
    </row>
    <row r="58" spans="1:22" ht="52" x14ac:dyDescent="0.6">
      <c r="A58" s="470"/>
      <c r="B58" s="473"/>
      <c r="C58" s="142" t="s">
        <v>316</v>
      </c>
      <c r="D58" s="142" t="s">
        <v>189</v>
      </c>
      <c r="E58" s="476"/>
      <c r="F58" s="476"/>
      <c r="G58" s="478"/>
      <c r="H58" s="476"/>
      <c r="I58" s="476"/>
      <c r="J58" s="476"/>
      <c r="K58" s="489"/>
      <c r="L58" s="476"/>
      <c r="M58" s="481"/>
      <c r="N58" s="455"/>
      <c r="R58" s="141"/>
      <c r="S58" s="141"/>
      <c r="T58" s="141"/>
    </row>
    <row r="59" spans="1:22" ht="52" x14ac:dyDescent="0.6">
      <c r="A59" s="470"/>
      <c r="B59" s="473"/>
      <c r="C59" s="142" t="s">
        <v>317</v>
      </c>
      <c r="D59" s="142" t="s">
        <v>189</v>
      </c>
      <c r="E59" s="476"/>
      <c r="F59" s="476"/>
      <c r="G59" s="478"/>
      <c r="H59" s="476"/>
      <c r="I59" s="476"/>
      <c r="J59" s="476"/>
      <c r="K59" s="489"/>
      <c r="L59" s="476"/>
      <c r="M59" s="481"/>
      <c r="N59" s="455"/>
      <c r="R59" s="141"/>
      <c r="S59" s="141"/>
      <c r="T59" s="141"/>
    </row>
    <row r="60" spans="1:22" ht="52" x14ac:dyDescent="0.6">
      <c r="A60" s="470"/>
      <c r="B60" s="473"/>
      <c r="C60" s="142" t="s">
        <v>318</v>
      </c>
      <c r="D60" s="142" t="s">
        <v>189</v>
      </c>
      <c r="E60" s="476"/>
      <c r="F60" s="476"/>
      <c r="G60" s="478"/>
      <c r="H60" s="476"/>
      <c r="I60" s="476"/>
      <c r="J60" s="476"/>
      <c r="K60" s="489"/>
      <c r="L60" s="476"/>
      <c r="M60" s="481"/>
      <c r="N60" s="455"/>
      <c r="R60" s="141"/>
      <c r="S60" s="141"/>
      <c r="T60" s="141"/>
    </row>
    <row r="61" spans="1:22" x14ac:dyDescent="0.6">
      <c r="A61" s="470"/>
      <c r="B61" s="473"/>
      <c r="C61" s="142" t="s">
        <v>319</v>
      </c>
      <c r="D61" s="142" t="s">
        <v>189</v>
      </c>
      <c r="E61" s="476"/>
      <c r="F61" s="476"/>
      <c r="G61" s="478"/>
      <c r="H61" s="476"/>
      <c r="I61" s="476"/>
      <c r="J61" s="476"/>
      <c r="K61" s="489"/>
      <c r="L61" s="476"/>
      <c r="M61" s="481"/>
      <c r="N61" s="455"/>
      <c r="R61" s="141"/>
      <c r="S61" s="141"/>
      <c r="T61" s="141"/>
    </row>
    <row r="62" spans="1:22" x14ac:dyDescent="0.6">
      <c r="A62" s="470"/>
      <c r="B62" s="473"/>
      <c r="C62" s="142" t="s">
        <v>320</v>
      </c>
      <c r="D62" s="142" t="s">
        <v>189</v>
      </c>
      <c r="E62" s="476"/>
      <c r="F62" s="476"/>
      <c r="G62" s="478"/>
      <c r="H62" s="476"/>
      <c r="I62" s="476"/>
      <c r="J62" s="476"/>
      <c r="K62" s="489"/>
      <c r="L62" s="476"/>
      <c r="M62" s="481"/>
      <c r="N62" s="455"/>
      <c r="R62" s="141"/>
      <c r="S62" s="141"/>
      <c r="T62" s="141"/>
    </row>
    <row r="63" spans="1:22" ht="78" x14ac:dyDescent="0.6">
      <c r="A63" s="470"/>
      <c r="B63" s="473"/>
      <c r="C63" s="142" t="s">
        <v>321</v>
      </c>
      <c r="D63" s="142" t="s">
        <v>189</v>
      </c>
      <c r="E63" s="476"/>
      <c r="F63" s="476"/>
      <c r="G63" s="478"/>
      <c r="H63" s="476"/>
      <c r="I63" s="476"/>
      <c r="J63" s="476"/>
      <c r="K63" s="489"/>
      <c r="L63" s="476"/>
      <c r="M63" s="481"/>
      <c r="N63" s="455"/>
      <c r="R63" s="141"/>
      <c r="S63" s="141"/>
      <c r="T63" s="141"/>
    </row>
    <row r="64" spans="1:22" ht="26.5" thickBot="1" x14ac:dyDescent="0.65">
      <c r="A64" s="471"/>
      <c r="B64" s="474"/>
      <c r="C64" s="143" t="s">
        <v>322</v>
      </c>
      <c r="D64" s="142" t="s">
        <v>189</v>
      </c>
      <c r="E64" s="483"/>
      <c r="F64" s="483"/>
      <c r="G64" s="519"/>
      <c r="H64" s="483"/>
      <c r="I64" s="483"/>
      <c r="J64" s="483"/>
      <c r="K64" s="490"/>
      <c r="L64" s="428"/>
      <c r="M64" s="482"/>
      <c r="N64" s="456"/>
      <c r="R64" s="141"/>
      <c r="S64" s="141"/>
      <c r="T64" s="141"/>
    </row>
    <row r="65" spans="1:22" ht="52" x14ac:dyDescent="0.6">
      <c r="A65" s="469" t="s">
        <v>843</v>
      </c>
      <c r="B65" s="472" t="s">
        <v>111</v>
      </c>
      <c r="C65" s="147" t="s">
        <v>845</v>
      </c>
      <c r="D65" s="140" t="s">
        <v>185</v>
      </c>
      <c r="E65" s="475" t="s">
        <v>364</v>
      </c>
      <c r="F65" s="475" t="s">
        <v>354</v>
      </c>
      <c r="G65" s="477" t="s">
        <v>358</v>
      </c>
      <c r="H65" s="475" t="s">
        <v>478</v>
      </c>
      <c r="I65" s="475" t="s">
        <v>368</v>
      </c>
      <c r="J65" s="475" t="s">
        <v>119</v>
      </c>
      <c r="K65" s="604" t="s">
        <v>617</v>
      </c>
      <c r="L65" s="475" t="s">
        <v>189</v>
      </c>
      <c r="M65" s="480"/>
      <c r="N65" s="454"/>
      <c r="R65" s="141" t="str">
        <f>IF(OR(J65='Drop downs'!$G$7,J65='Drop downs'!$G$5), B65&amp;": "&amp;K65&amp;CHAR(10),"")</f>
        <v/>
      </c>
      <c r="S65" s="141" t="str">
        <f>IF(J65='Drop downs'!$G$2,B65&amp;": "&amp;K65&amp;""," ")</f>
        <v xml:space="preserve"> </v>
      </c>
      <c r="T65" s="141" t="str">
        <f>IF(LE5_Tourism_and_Accommodation!E65='Drop downs'!$B$6,LE5_Tourism_and_Accommodation!B65&amp;": "&amp;LE5_Tourism_and_Accommodation!K65&amp;"","")</f>
        <v/>
      </c>
      <c r="U65" s="126" t="str">
        <f t="shared" si="0"/>
        <v/>
      </c>
      <c r="V65" s="126" t="str">
        <f>IF(N65&gt;0,B65&amp;":"&amp;N65&amp;"
","")</f>
        <v/>
      </c>
    </row>
    <row r="66" spans="1:22" x14ac:dyDescent="0.6">
      <c r="A66" s="470"/>
      <c r="B66" s="473"/>
      <c r="C66" s="148" t="s">
        <v>325</v>
      </c>
      <c r="D66" s="142" t="s">
        <v>185</v>
      </c>
      <c r="E66" s="476"/>
      <c r="F66" s="476"/>
      <c r="G66" s="478"/>
      <c r="H66" s="476"/>
      <c r="I66" s="476"/>
      <c r="J66" s="476"/>
      <c r="K66" s="605"/>
      <c r="L66" s="476"/>
      <c r="M66" s="481"/>
      <c r="N66" s="455"/>
      <c r="R66" s="141"/>
      <c r="S66" s="141"/>
      <c r="T66" s="141"/>
    </row>
    <row r="67" spans="1:22" ht="104" x14ac:dyDescent="0.6">
      <c r="A67" s="470"/>
      <c r="B67" s="473"/>
      <c r="C67" s="148" t="s">
        <v>326</v>
      </c>
      <c r="D67" s="142" t="s">
        <v>189</v>
      </c>
      <c r="E67" s="476"/>
      <c r="F67" s="476"/>
      <c r="G67" s="478"/>
      <c r="H67" s="476"/>
      <c r="I67" s="476"/>
      <c r="J67" s="476"/>
      <c r="K67" s="605"/>
      <c r="L67" s="476"/>
      <c r="M67" s="481"/>
      <c r="N67" s="455"/>
      <c r="R67" s="141"/>
      <c r="S67" s="141"/>
      <c r="T67" s="141"/>
    </row>
    <row r="68" spans="1:22" ht="52" x14ac:dyDescent="0.6">
      <c r="A68" s="470"/>
      <c r="B68" s="473"/>
      <c r="C68" s="148" t="s">
        <v>327</v>
      </c>
      <c r="D68" s="142" t="s">
        <v>189</v>
      </c>
      <c r="E68" s="476"/>
      <c r="F68" s="476"/>
      <c r="G68" s="478"/>
      <c r="H68" s="476"/>
      <c r="I68" s="476"/>
      <c r="J68" s="476"/>
      <c r="K68" s="605"/>
      <c r="L68" s="476"/>
      <c r="M68" s="481"/>
      <c r="N68" s="455"/>
      <c r="R68" s="141"/>
      <c r="S68" s="141"/>
      <c r="T68" s="141"/>
    </row>
    <row r="69" spans="1:22" x14ac:dyDescent="0.6">
      <c r="A69" s="470"/>
      <c r="B69" s="473"/>
      <c r="C69" s="148" t="s">
        <v>846</v>
      </c>
      <c r="D69" s="142" t="s">
        <v>189</v>
      </c>
      <c r="E69" s="476"/>
      <c r="F69" s="476"/>
      <c r="G69" s="478"/>
      <c r="H69" s="476"/>
      <c r="I69" s="476"/>
      <c r="J69" s="476"/>
      <c r="K69" s="605"/>
      <c r="L69" s="476"/>
      <c r="M69" s="481"/>
      <c r="N69" s="455"/>
      <c r="R69" s="141"/>
      <c r="S69" s="141"/>
      <c r="T69" s="141"/>
    </row>
    <row r="70" spans="1:22" x14ac:dyDescent="0.6">
      <c r="A70" s="470"/>
      <c r="B70" s="473"/>
      <c r="C70" s="148" t="s">
        <v>329</v>
      </c>
      <c r="D70" s="142" t="s">
        <v>189</v>
      </c>
      <c r="E70" s="476"/>
      <c r="F70" s="476"/>
      <c r="G70" s="478"/>
      <c r="H70" s="476"/>
      <c r="I70" s="476"/>
      <c r="J70" s="476"/>
      <c r="K70" s="605"/>
      <c r="L70" s="476"/>
      <c r="M70" s="481"/>
      <c r="N70" s="455"/>
      <c r="R70" s="141"/>
      <c r="S70" s="141"/>
      <c r="T70" s="141"/>
    </row>
    <row r="71" spans="1:22" ht="52.5" thickBot="1" x14ac:dyDescent="0.65">
      <c r="A71" s="471"/>
      <c r="B71" s="474"/>
      <c r="C71" s="156" t="s">
        <v>330</v>
      </c>
      <c r="D71" s="142" t="s">
        <v>189</v>
      </c>
      <c r="E71" s="428"/>
      <c r="F71" s="428"/>
      <c r="G71" s="479"/>
      <c r="H71" s="428"/>
      <c r="I71" s="428"/>
      <c r="J71" s="428"/>
      <c r="K71" s="606"/>
      <c r="L71" s="428"/>
      <c r="M71" s="482"/>
      <c r="N71" s="456"/>
      <c r="R71" s="141"/>
      <c r="S71" s="141"/>
      <c r="T71" s="141"/>
    </row>
    <row r="72" spans="1:22" ht="108.75" customHeight="1" x14ac:dyDescent="0.6">
      <c r="A72" s="469" t="s">
        <v>331</v>
      </c>
      <c r="B72" s="472" t="s">
        <v>112</v>
      </c>
      <c r="C72" s="147" t="s">
        <v>332</v>
      </c>
      <c r="D72" s="140" t="s">
        <v>185</v>
      </c>
      <c r="E72" s="475" t="s">
        <v>353</v>
      </c>
      <c r="F72" s="475" t="s">
        <v>354</v>
      </c>
      <c r="G72" s="477" t="s">
        <v>358</v>
      </c>
      <c r="H72" s="475" t="s">
        <v>478</v>
      </c>
      <c r="I72" s="475" t="s">
        <v>357</v>
      </c>
      <c r="J72" s="475" t="s">
        <v>119</v>
      </c>
      <c r="K72" s="578" t="s">
        <v>618</v>
      </c>
      <c r="L72" s="475" t="s">
        <v>189</v>
      </c>
      <c r="M72" s="480"/>
      <c r="N72" s="454"/>
      <c r="R72" s="141" t="str">
        <f>IF(OR(J72='Drop downs'!$G$7,J72='Drop downs'!$G$5), B72&amp;": "&amp;K72&amp;CHAR(10),"")</f>
        <v/>
      </c>
      <c r="S72" s="141" t="str">
        <f>IF(J72='Drop downs'!$G$2,B72&amp;": "&amp;K72&amp;""," ")</f>
        <v xml:space="preserve"> </v>
      </c>
      <c r="T72" s="141" t="str">
        <f>IF(LE5_Tourism_and_Accommodation!E72='Drop downs'!$B$6,LE5_Tourism_and_Accommodation!B72&amp;": "&amp;LE5_Tourism_and_Accommodation!K72&amp;"","")</f>
        <v/>
      </c>
      <c r="U72" s="126" t="str">
        <f t="shared" si="0"/>
        <v/>
      </c>
      <c r="V72" s="126" t="str">
        <f>IF(N72&gt;0,B72&amp;":"&amp;N72&amp;"
","")</f>
        <v/>
      </c>
    </row>
    <row r="73" spans="1:22" ht="51" customHeight="1" x14ac:dyDescent="0.6">
      <c r="A73" s="470"/>
      <c r="B73" s="473"/>
      <c r="C73" s="148" t="s">
        <v>333</v>
      </c>
      <c r="D73" s="142" t="s">
        <v>185</v>
      </c>
      <c r="E73" s="476"/>
      <c r="F73" s="476"/>
      <c r="G73" s="478"/>
      <c r="H73" s="476"/>
      <c r="I73" s="476"/>
      <c r="J73" s="476"/>
      <c r="K73" s="579"/>
      <c r="L73" s="476"/>
      <c r="M73" s="481"/>
      <c r="N73" s="455"/>
      <c r="R73" s="141"/>
      <c r="S73" s="141"/>
      <c r="T73" s="141"/>
    </row>
    <row r="74" spans="1:22" ht="52" x14ac:dyDescent="0.6">
      <c r="A74" s="470"/>
      <c r="B74" s="473"/>
      <c r="C74" s="148" t="s">
        <v>334</v>
      </c>
      <c r="D74" s="142" t="s">
        <v>189</v>
      </c>
      <c r="E74" s="476"/>
      <c r="F74" s="476"/>
      <c r="G74" s="478"/>
      <c r="H74" s="476"/>
      <c r="I74" s="476"/>
      <c r="J74" s="476"/>
      <c r="K74" s="579"/>
      <c r="L74" s="476"/>
      <c r="M74" s="481"/>
      <c r="N74" s="455"/>
      <c r="R74" s="141"/>
      <c r="S74" s="141"/>
      <c r="T74" s="141"/>
    </row>
    <row r="75" spans="1:22" x14ac:dyDescent="0.6">
      <c r="A75" s="470"/>
      <c r="B75" s="473"/>
      <c r="C75" s="148" t="s">
        <v>335</v>
      </c>
      <c r="D75" s="142" t="s">
        <v>189</v>
      </c>
      <c r="E75" s="476"/>
      <c r="F75" s="476"/>
      <c r="G75" s="478"/>
      <c r="H75" s="476"/>
      <c r="I75" s="476"/>
      <c r="J75" s="476"/>
      <c r="K75" s="579"/>
      <c r="L75" s="476"/>
      <c r="M75" s="481"/>
      <c r="N75" s="455"/>
      <c r="R75" s="141"/>
      <c r="S75" s="141"/>
      <c r="T75" s="141"/>
    </row>
    <row r="76" spans="1:22" ht="26.5" thickBot="1" x14ac:dyDescent="0.65">
      <c r="A76" s="517"/>
      <c r="B76" s="474"/>
      <c r="C76" s="157" t="s">
        <v>336</v>
      </c>
      <c r="D76" s="142" t="s">
        <v>189</v>
      </c>
      <c r="E76" s="483"/>
      <c r="F76" s="483"/>
      <c r="G76" s="519"/>
      <c r="H76" s="483"/>
      <c r="I76" s="483"/>
      <c r="J76" s="483"/>
      <c r="K76" s="580"/>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487" t="s">
        <v>88</v>
      </c>
      <c r="J77" s="487" t="s">
        <v>120</v>
      </c>
      <c r="K77" s="673" t="s">
        <v>367</v>
      </c>
      <c r="L77" s="487" t="s">
        <v>189</v>
      </c>
      <c r="M77" s="491"/>
      <c r="N77" s="463"/>
      <c r="R77" s="141" t="str">
        <f>IF(OR(J77='Drop downs'!$G$7,J77='Drop downs'!$G$5), B77&amp;": "&amp;K77&amp;CHAR(10),"")</f>
        <v/>
      </c>
      <c r="S77" s="141" t="str">
        <f>IF(J77='Drop downs'!$G$2,B77&amp;": "&amp;K77&amp;""," ")</f>
        <v xml:space="preserve"> </v>
      </c>
      <c r="T77" s="141" t="str">
        <f>IF(LE5_Tourism_and_Accommodation!E77='Drop downs'!$B$6,LE5_Tourism_and_Accommodation!B77&amp;": "&amp;LE5_Tourism_and_Accommodation!K77&amp;"","")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6"/>
      <c r="J78" s="476"/>
      <c r="K78" s="674"/>
      <c r="L78" s="476"/>
      <c r="M78" s="481"/>
      <c r="N78" s="455"/>
      <c r="R78" s="141"/>
      <c r="S78" s="141"/>
      <c r="T78" s="141"/>
    </row>
    <row r="79" spans="1:22" x14ac:dyDescent="0.6">
      <c r="A79" s="527"/>
      <c r="B79" s="473"/>
      <c r="C79" s="148" t="s">
        <v>340</v>
      </c>
      <c r="D79" s="145" t="s">
        <v>189</v>
      </c>
      <c r="E79" s="476"/>
      <c r="F79" s="476"/>
      <c r="G79" s="478"/>
      <c r="H79" s="476"/>
      <c r="I79" s="476"/>
      <c r="J79" s="476"/>
      <c r="K79" s="674"/>
      <c r="L79" s="476"/>
      <c r="M79" s="481"/>
      <c r="N79" s="455"/>
      <c r="R79" s="141"/>
      <c r="S79" s="141"/>
      <c r="T79" s="141"/>
    </row>
    <row r="80" spans="1:22" x14ac:dyDescent="0.6">
      <c r="A80" s="527"/>
      <c r="B80" s="473"/>
      <c r="C80" s="159" t="s">
        <v>341</v>
      </c>
      <c r="D80" s="145" t="s">
        <v>189</v>
      </c>
      <c r="E80" s="476"/>
      <c r="F80" s="476"/>
      <c r="G80" s="478"/>
      <c r="H80" s="476"/>
      <c r="I80" s="476"/>
      <c r="J80" s="476"/>
      <c r="K80" s="674"/>
      <c r="L80" s="476"/>
      <c r="M80" s="481"/>
      <c r="N80" s="455"/>
      <c r="R80" s="141"/>
      <c r="S80" s="141"/>
      <c r="T80" s="141"/>
    </row>
    <row r="81" spans="1:22" ht="78" x14ac:dyDescent="0.6">
      <c r="A81" s="527"/>
      <c r="B81" s="473"/>
      <c r="C81" s="159" t="s">
        <v>342</v>
      </c>
      <c r="D81" s="145" t="s">
        <v>189</v>
      </c>
      <c r="E81" s="476"/>
      <c r="F81" s="476"/>
      <c r="G81" s="478"/>
      <c r="H81" s="476"/>
      <c r="I81" s="476"/>
      <c r="J81" s="476"/>
      <c r="K81" s="674"/>
      <c r="L81" s="476"/>
      <c r="M81" s="481"/>
      <c r="N81" s="455"/>
      <c r="R81" s="141"/>
      <c r="S81" s="141"/>
      <c r="T81" s="141"/>
    </row>
    <row r="82" spans="1:22" ht="78" x14ac:dyDescent="0.6">
      <c r="A82" s="527"/>
      <c r="B82" s="473"/>
      <c r="C82" s="159" t="s">
        <v>343</v>
      </c>
      <c r="D82" s="145" t="s">
        <v>189</v>
      </c>
      <c r="E82" s="476"/>
      <c r="F82" s="476"/>
      <c r="G82" s="478"/>
      <c r="H82" s="476"/>
      <c r="I82" s="476"/>
      <c r="J82" s="476"/>
      <c r="K82" s="674"/>
      <c r="L82" s="476"/>
      <c r="M82" s="481"/>
      <c r="N82" s="455"/>
      <c r="R82" s="141"/>
      <c r="S82" s="141"/>
      <c r="T82" s="141"/>
    </row>
    <row r="83" spans="1:22" ht="52.5" thickBot="1" x14ac:dyDescent="0.65">
      <c r="A83" s="528"/>
      <c r="B83" s="474"/>
      <c r="C83" s="160" t="s">
        <v>344</v>
      </c>
      <c r="D83" s="145" t="s">
        <v>189</v>
      </c>
      <c r="E83" s="483"/>
      <c r="F83" s="483"/>
      <c r="G83" s="519"/>
      <c r="H83" s="483"/>
      <c r="I83" s="483"/>
      <c r="J83" s="483"/>
      <c r="K83" s="675"/>
      <c r="L83" s="483"/>
      <c r="M83" s="492"/>
      <c r="N83" s="464"/>
      <c r="R83" s="141"/>
      <c r="S83" s="141"/>
      <c r="T83" s="141"/>
    </row>
    <row r="84" spans="1:22" ht="84" customHeight="1" x14ac:dyDescent="0.6">
      <c r="A84" s="526" t="s">
        <v>345</v>
      </c>
      <c r="B84" s="472" t="s">
        <v>114</v>
      </c>
      <c r="C84" s="161" t="s">
        <v>346</v>
      </c>
      <c r="D84" s="150" t="s">
        <v>189</v>
      </c>
      <c r="E84" s="487" t="s">
        <v>353</v>
      </c>
      <c r="F84" s="487" t="s">
        <v>354</v>
      </c>
      <c r="G84" s="518" t="s">
        <v>355</v>
      </c>
      <c r="H84" s="487" t="s">
        <v>478</v>
      </c>
      <c r="I84" s="487" t="s">
        <v>368</v>
      </c>
      <c r="J84" s="487" t="s">
        <v>119</v>
      </c>
      <c r="K84" s="643" t="s">
        <v>619</v>
      </c>
      <c r="L84" s="487" t="s">
        <v>189</v>
      </c>
      <c r="M84" s="491"/>
      <c r="N84" s="463"/>
      <c r="R84" s="141" t="str">
        <f>IF(OR(J84='Drop downs'!$G$7,J84='Drop downs'!$G$5), B84&amp;": "&amp;K84&amp;CHAR(10),"")</f>
        <v/>
      </c>
      <c r="S84" s="141" t="str">
        <f>IF(J84='Drop downs'!$G$2,B84&amp;": "&amp;K84&amp;""," ")</f>
        <v xml:space="preserve"> </v>
      </c>
      <c r="T84" s="141" t="str">
        <f>IF(LE5_Tourism_and_Accommodation!E84='Drop downs'!$B$6,LE5_Tourism_and_Accommodation!B84&amp;": "&amp;LE5_Tourism_and_Accommodation!K84&amp;"","")</f>
        <v/>
      </c>
      <c r="U84" s="126" t="str">
        <f t="shared" si="1"/>
        <v/>
      </c>
      <c r="V84" s="126" t="str">
        <f>IF(N84&gt;0,B84&amp;":"&amp;N84&amp;"
","")</f>
        <v/>
      </c>
    </row>
    <row r="85" spans="1:22" ht="75" customHeight="1" x14ac:dyDescent="0.6">
      <c r="A85" s="527"/>
      <c r="B85" s="473"/>
      <c r="C85" s="159" t="s">
        <v>347</v>
      </c>
      <c r="D85" s="145" t="s">
        <v>185</v>
      </c>
      <c r="E85" s="476"/>
      <c r="F85" s="476"/>
      <c r="G85" s="478"/>
      <c r="H85" s="476"/>
      <c r="I85" s="476"/>
      <c r="J85" s="476"/>
      <c r="K85" s="605"/>
      <c r="L85" s="476"/>
      <c r="M85" s="481"/>
      <c r="N85" s="455"/>
      <c r="R85" s="141"/>
      <c r="S85" s="141"/>
      <c r="T85" s="141"/>
    </row>
    <row r="86" spans="1:22" ht="67.5" customHeight="1" x14ac:dyDescent="0.6">
      <c r="A86" s="527"/>
      <c r="B86" s="473"/>
      <c r="C86" s="159" t="s">
        <v>348</v>
      </c>
      <c r="D86" s="145" t="s">
        <v>189</v>
      </c>
      <c r="E86" s="476"/>
      <c r="F86" s="476"/>
      <c r="G86" s="478"/>
      <c r="H86" s="476"/>
      <c r="I86" s="476"/>
      <c r="J86" s="476"/>
      <c r="K86" s="605"/>
      <c r="L86" s="476"/>
      <c r="M86" s="481"/>
      <c r="N86" s="455"/>
      <c r="R86" s="141"/>
      <c r="S86" s="141"/>
      <c r="T86" s="141"/>
    </row>
    <row r="87" spans="1:22" ht="96" customHeight="1" thickBot="1" x14ac:dyDescent="0.65">
      <c r="A87" s="528"/>
      <c r="B87" s="474"/>
      <c r="C87" s="157" t="s">
        <v>349</v>
      </c>
      <c r="D87" s="151" t="s">
        <v>189</v>
      </c>
      <c r="E87" s="483"/>
      <c r="F87" s="483"/>
      <c r="G87" s="519"/>
      <c r="H87" s="483"/>
      <c r="I87" s="483"/>
      <c r="J87" s="483"/>
      <c r="K87" s="617"/>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21.5" customHeight="1" x14ac:dyDescent="0.6">
      <c r="A92" s="449" t="str">
        <f>S8&amp;S18&amp;S20&amp;S28&amp;S36&amp;S42&amp;S47&amp;S48&amp;S49&amp;S54&amp;S57&amp;S65&amp;S72&amp;S77&amp;S84&amp;S87</f>
        <v xml:space="preserve">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 policy will also ensure that there will be no net loss from the borough stock over the plan period through reprovision within the borough. Therefore, due to the provision of economic growth, a potential significant positive effect is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VyRVmHNaQd0Du07wKHXZR7wxRYcPjfjskql1/iXjCkWDtxpJh9wFb95bIgGDMYdnwPsauYXxCo0Vo9gS/dsu9w==" saltValue="8DB9tylU7U1uZX7PrRKCH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100" priority="50">
      <formula>$D50="No"</formula>
    </cfRule>
  </conditionalFormatting>
  <conditionalFormatting sqref="C8:D87">
    <cfRule type="expression" dxfId="1099" priority="49">
      <formula>$D8="No"</formula>
    </cfRule>
  </conditionalFormatting>
  <conditionalFormatting sqref="J8 J18 J65 J72 J84">
    <cfRule type="cellIs" dxfId="1098" priority="85" operator="equal">
      <formula>"Neutral"</formula>
    </cfRule>
    <cfRule type="cellIs" dxfId="1097" priority="84" operator="equal">
      <formula>"Uncertain"</formula>
    </cfRule>
    <cfRule type="cellIs" dxfId="1096" priority="83" operator="equal">
      <formula>"Minor Negative"</formula>
    </cfRule>
    <cfRule type="cellIs" dxfId="1095" priority="82" operator="equal">
      <formula>"Significant Negative"</formula>
    </cfRule>
    <cfRule type="cellIs" dxfId="1094" priority="87" operator="equal">
      <formula>"Significant Positive"</formula>
    </cfRule>
    <cfRule type="cellIs" dxfId="1093" priority="86" operator="equal">
      <formula>"Minor Positive"</formula>
    </cfRule>
  </conditionalFormatting>
  <conditionalFormatting sqref="J20">
    <cfRule type="cellIs" dxfId="1092" priority="15" operator="equal">
      <formula>"Uncertain"</formula>
    </cfRule>
    <cfRule type="cellIs" dxfId="1091" priority="13" operator="equal">
      <formula>"Significant Negative"</formula>
    </cfRule>
    <cfRule type="cellIs" dxfId="1090" priority="14" operator="equal">
      <formula>"Minor Negative"</formula>
    </cfRule>
    <cfRule type="cellIs" dxfId="1089" priority="16" operator="equal">
      <formula>"Neutral"</formula>
    </cfRule>
    <cfRule type="cellIs" dxfId="1088" priority="17" operator="equal">
      <formula>"Minor Positive"</formula>
    </cfRule>
    <cfRule type="cellIs" dxfId="1087" priority="18" operator="equal">
      <formula>"Significant Positive"</formula>
    </cfRule>
  </conditionalFormatting>
  <conditionalFormatting sqref="J28">
    <cfRule type="cellIs" dxfId="1086" priority="19" operator="equal">
      <formula>"Significant Negative"</formula>
    </cfRule>
    <cfRule type="cellIs" dxfId="1085" priority="20" operator="equal">
      <formula>"Minor Negative"</formula>
    </cfRule>
    <cfRule type="cellIs" dxfId="1084" priority="21" operator="equal">
      <formula>"Uncertain"</formula>
    </cfRule>
    <cfRule type="cellIs" dxfId="1083" priority="22" operator="equal">
      <formula>"Neutral"</formula>
    </cfRule>
    <cfRule type="cellIs" dxfId="1082" priority="23" operator="equal">
      <formula>"Minor Positive"</formula>
    </cfRule>
    <cfRule type="cellIs" dxfId="1081" priority="24" operator="equal">
      <formula>"Significant Positive"</formula>
    </cfRule>
  </conditionalFormatting>
  <conditionalFormatting sqref="J36">
    <cfRule type="cellIs" dxfId="1080" priority="7" operator="equal">
      <formula>"Significant Negative"</formula>
    </cfRule>
    <cfRule type="cellIs" dxfId="1079" priority="8" operator="equal">
      <formula>"Minor Negative"</formula>
    </cfRule>
    <cfRule type="cellIs" dxfId="1078" priority="9" operator="equal">
      <formula>"Uncertain"</formula>
    </cfRule>
    <cfRule type="cellIs" dxfId="1077" priority="10" operator="equal">
      <formula>"Neutral"</formula>
    </cfRule>
    <cfRule type="cellIs" dxfId="1076" priority="11" operator="equal">
      <formula>"Minor Positive"</formula>
    </cfRule>
    <cfRule type="cellIs" dxfId="1075" priority="12" operator="equal">
      <formula>"Significant Positive"</formula>
    </cfRule>
  </conditionalFormatting>
  <conditionalFormatting sqref="J42">
    <cfRule type="cellIs" dxfId="1074" priority="2" operator="equal">
      <formula>"Minor Negative"</formula>
    </cfRule>
    <cfRule type="cellIs" dxfId="1073" priority="3" operator="equal">
      <formula>"Uncertain"</formula>
    </cfRule>
    <cfRule type="cellIs" dxfId="1072" priority="4" operator="equal">
      <formula>"Neutral"</formula>
    </cfRule>
    <cfRule type="cellIs" dxfId="1071" priority="5" operator="equal">
      <formula>"Minor Positive"</formula>
    </cfRule>
    <cfRule type="cellIs" dxfId="1070" priority="6" operator="equal">
      <formula>"Significant Positive"</formula>
    </cfRule>
    <cfRule type="cellIs" dxfId="1069" priority="1" operator="equal">
      <formula>"Significant Negative"</formula>
    </cfRule>
  </conditionalFormatting>
  <conditionalFormatting sqref="J47">
    <cfRule type="cellIs" dxfId="1068" priority="76" operator="equal">
      <formula>"Significant Negative"</formula>
    </cfRule>
    <cfRule type="cellIs" dxfId="1067" priority="77" operator="equal">
      <formula>"Minor Negative"</formula>
    </cfRule>
    <cfRule type="cellIs" dxfId="1066" priority="78" operator="equal">
      <formula>"Uncertain"</formula>
    </cfRule>
    <cfRule type="cellIs" dxfId="1065" priority="79" operator="equal">
      <formula>"Neutral"</formula>
    </cfRule>
    <cfRule type="cellIs" dxfId="1064" priority="81" operator="equal">
      <formula>"Significant Positive"</formula>
    </cfRule>
    <cfRule type="cellIs" dxfId="1063" priority="80" operator="equal">
      <formula>"Minor Positive"</formula>
    </cfRule>
  </conditionalFormatting>
  <conditionalFormatting sqref="J49">
    <cfRule type="cellIs" dxfId="1062" priority="31" operator="equal">
      <formula>"Significant Negative"</formula>
    </cfRule>
    <cfRule type="cellIs" dxfId="1061" priority="33" operator="equal">
      <formula>"Uncertain"</formula>
    </cfRule>
    <cfRule type="cellIs" dxfId="1060" priority="34" operator="equal">
      <formula>"Neutral"</formula>
    </cfRule>
    <cfRule type="cellIs" dxfId="1059" priority="35" operator="equal">
      <formula>"Minor Positive"</formula>
    </cfRule>
    <cfRule type="cellIs" dxfId="1058" priority="36" operator="equal">
      <formula>"Significant Positive"</formula>
    </cfRule>
    <cfRule type="cellIs" dxfId="1057" priority="32" operator="equal">
      <formula>"Minor Negative"</formula>
    </cfRule>
  </conditionalFormatting>
  <conditionalFormatting sqref="J54">
    <cfRule type="cellIs" dxfId="1056" priority="40" operator="equal">
      <formula>"Neutral"</formula>
    </cfRule>
    <cfRule type="cellIs" dxfId="1055" priority="41" operator="equal">
      <formula>"Minor Positive"</formula>
    </cfRule>
    <cfRule type="cellIs" dxfId="1054" priority="42" operator="equal">
      <formula>"Significant Positive"</formula>
    </cfRule>
    <cfRule type="cellIs" dxfId="1053" priority="39" operator="equal">
      <formula>"Uncertain"</formula>
    </cfRule>
    <cfRule type="cellIs" dxfId="1052" priority="37" operator="equal">
      <formula>"Significant Negative"</formula>
    </cfRule>
    <cfRule type="cellIs" dxfId="1051" priority="38" operator="equal">
      <formula>"Minor Negative"</formula>
    </cfRule>
  </conditionalFormatting>
  <conditionalFormatting sqref="J57">
    <cfRule type="cellIs" dxfId="1050" priority="43" operator="equal">
      <formula>"Significant Negative"</formula>
    </cfRule>
    <cfRule type="cellIs" dxfId="1049" priority="44" operator="equal">
      <formula>"Minor Negative"</formula>
    </cfRule>
    <cfRule type="cellIs" dxfId="1048" priority="45" operator="equal">
      <formula>"Uncertain"</formula>
    </cfRule>
    <cfRule type="cellIs" dxfId="1047" priority="46" operator="equal">
      <formula>"Neutral"</formula>
    </cfRule>
    <cfRule type="cellIs" dxfId="1046" priority="47" operator="equal">
      <formula>"Minor Positive"</formula>
    </cfRule>
    <cfRule type="cellIs" dxfId="1045" priority="48" operator="equal">
      <formula>"Significant Positive"</formula>
    </cfRule>
  </conditionalFormatting>
  <conditionalFormatting sqref="J77">
    <cfRule type="cellIs" dxfId="1044" priority="25" operator="equal">
      <formula>"Significant Negative"</formula>
    </cfRule>
    <cfRule type="cellIs" dxfId="1043" priority="30" operator="equal">
      <formula>"Significant Positive"</formula>
    </cfRule>
    <cfRule type="cellIs" dxfId="1042" priority="29" operator="equal">
      <formula>"Minor Positive"</formula>
    </cfRule>
    <cfRule type="cellIs" dxfId="1041" priority="28" operator="equal">
      <formula>"Neutral"</formula>
    </cfRule>
    <cfRule type="cellIs" dxfId="1040" priority="27" operator="equal">
      <formula>"Uncertain"</formula>
    </cfRule>
    <cfRule type="cellIs" dxfId="1039" priority="2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23BBEF5-4E35-49EE-B83E-7B22523C6118}">
          <x14:formula1>
            <xm:f>'Drop downs'!$A$2:$A$3</xm:f>
          </x14:formula1>
          <xm:sqref>D8:D87</xm:sqref>
        </x14:dataValidation>
        <x14:dataValidation type="list" allowBlank="1" showInputMessage="1" showErrorMessage="1" xr:uid="{1173FC42-AC4A-4EBF-AC78-95D2B0667472}">
          <x14:formula1>
            <xm:f>'Drop downs'!$J$2:$J$3</xm:f>
          </x14:formula1>
          <xm:sqref>L8 L18 L20 L28 L36 L42 L84 L54 L57 L65 L72 L77 L49 L47</xm:sqref>
        </x14:dataValidation>
        <x14:dataValidation type="list" allowBlank="1" showInputMessage="1" showErrorMessage="1" xr:uid="{05159C7A-63D3-4444-883F-C00D9D7C3EA5}">
          <x14:formula1>
            <xm:f>'Drop downs'!$B$2:$B$4</xm:f>
          </x14:formula1>
          <xm:sqref>E8 E18 E72 E54 E57 E77 E84 E49 E47 E65 E20 E28 E36 E42</xm:sqref>
        </x14:dataValidation>
        <x14:dataValidation type="list" allowBlank="1" showInputMessage="1" showErrorMessage="1" xr:uid="{72B73003-8014-4FC4-B7C7-54706F71D101}">
          <x14:formula1>
            <xm:f>'Drop downs'!$C$2:$C$5</xm:f>
          </x14:formula1>
          <xm:sqref>F8 F18 F72 F54 F57 F77 F84 F49 F47 F65 F20 F28 F36 F42</xm:sqref>
        </x14:dataValidation>
        <x14:dataValidation type="list" allowBlank="1" showInputMessage="1" showErrorMessage="1" xr:uid="{97A12555-3722-4EDC-9FC6-9F8AD75FC298}">
          <x14:formula1>
            <xm:f>'Drop downs'!$D$2:$D$7</xm:f>
          </x14:formula1>
          <xm:sqref>G8 G18 G72 G54 G57 G77 G84 G49 G47 G65 G20 G28 G36 G42</xm:sqref>
        </x14:dataValidation>
        <x14:dataValidation type="list" allowBlank="1" showInputMessage="1" showErrorMessage="1" xr:uid="{30338AAC-BE4C-48EF-AE69-8FFA75B769A1}">
          <x14:formula1>
            <xm:f>'Drop downs'!$E$2:$E$6</xm:f>
          </x14:formula1>
          <xm:sqref>H8 H18 H72 H54 H57 H77 H84 H49 H47 H65 H20 H28 H36 H42</xm:sqref>
        </x14:dataValidation>
        <x14:dataValidation type="list" allowBlank="1" showInputMessage="1" showErrorMessage="1" xr:uid="{B8A66F7B-E4B5-43AB-8615-C8D9F148880C}">
          <x14:formula1>
            <xm:f>'Drop downs'!$F$2:$F$6</xm:f>
          </x14:formula1>
          <xm:sqref>I8 I18 I72 I54 I57 I77 I84 I49 I47 I65 I20 I28 I36 I42</xm:sqref>
        </x14:dataValidation>
        <x14:dataValidation type="list" allowBlank="1" showInputMessage="1" showErrorMessage="1" xr:uid="{1FE9574C-F0CF-42CB-A2A0-5E8ADAD6707F}">
          <x14:formula1>
            <xm:f>'Drop downs'!$G$2:$G$7</xm:f>
          </x14:formula1>
          <xm:sqref>J8 J18 J72 J54 J57 J77 J84 J49 J47 J65 J20 J28 J36 J42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9182-FA78-41FB-8AF9-D2300299DCBA}">
  <sheetPr codeName="Sheet147"/>
  <dimension ref="A1:V98"/>
  <sheetViews>
    <sheetView showGridLines="0" zoomScaleNormal="100" workbookViewId="0">
      <selection activeCell="C1" sqref="C1:F1"/>
    </sheetView>
  </sheetViews>
  <sheetFormatPr defaultColWidth="8.54296875" defaultRowHeight="26" x14ac:dyDescent="0.6"/>
  <cols>
    <col min="1" max="1" width="69.8164062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26953125" style="126" customWidth="1"/>
    <col min="10" max="10" width="20.7265625" style="126" customWidth="1"/>
    <col min="11" max="11" width="77" style="126" customWidth="1"/>
    <col min="12" max="12" width="20.7265625" style="126" customWidth="1"/>
    <col min="13" max="13" width="22.54296875" style="126" customWidth="1"/>
    <col min="14" max="14" width="30.0898437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924</v>
      </c>
      <c r="D1" s="703"/>
      <c r="E1" s="703"/>
      <c r="F1" s="630"/>
      <c r="G1" s="227"/>
      <c r="I1" s="128"/>
      <c r="J1" s="128"/>
      <c r="K1" s="128"/>
    </row>
    <row r="2" spans="1:22" x14ac:dyDescent="0.6">
      <c r="A2" s="125" t="s">
        <v>21</v>
      </c>
      <c r="B2" s="129"/>
      <c r="C2" s="393" t="s">
        <v>745</v>
      </c>
      <c r="D2" s="393"/>
      <c r="E2" s="393"/>
      <c r="F2" s="394"/>
      <c r="I2" s="130"/>
      <c r="J2" s="130"/>
      <c r="K2" s="130"/>
    </row>
    <row r="3" spans="1:22" ht="118.5" customHeight="1" x14ac:dyDescent="0.6">
      <c r="A3" s="131" t="s">
        <v>22</v>
      </c>
      <c r="B3" s="132"/>
      <c r="C3" s="393" t="s">
        <v>929</v>
      </c>
      <c r="D3" s="393"/>
      <c r="E3" s="393"/>
      <c r="F3" s="394"/>
      <c r="I3" s="130"/>
      <c r="J3" s="130"/>
      <c r="K3" s="130"/>
    </row>
    <row r="4" spans="1:22" x14ac:dyDescent="0.6">
      <c r="A4" s="131" t="s">
        <v>23</v>
      </c>
      <c r="B4" s="133"/>
      <c r="C4" s="395" t="s">
        <v>372</v>
      </c>
      <c r="D4" s="395"/>
      <c r="E4" s="395"/>
      <c r="F4" s="396"/>
      <c r="I4" s="130"/>
      <c r="J4" s="130"/>
      <c r="K4" s="130"/>
    </row>
    <row r="6" spans="1:22" x14ac:dyDescent="0.6">
      <c r="A6" s="501" t="s">
        <v>24</v>
      </c>
      <c r="B6" s="501"/>
      <c r="C6" s="501"/>
      <c r="D6" s="134"/>
      <c r="E6" s="592" t="s">
        <v>25</v>
      </c>
      <c r="F6" s="592"/>
      <c r="G6" s="592"/>
      <c r="H6" s="592"/>
      <c r="I6" s="592"/>
      <c r="J6" s="592"/>
      <c r="K6" s="592"/>
      <c r="L6" s="592"/>
      <c r="M6" s="592"/>
      <c r="N6" s="592"/>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6"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185</v>
      </c>
      <c r="E8" s="493" t="s">
        <v>364</v>
      </c>
      <c r="F8" s="493" t="s">
        <v>354</v>
      </c>
      <c r="G8" s="505" t="s">
        <v>355</v>
      </c>
      <c r="H8" s="493" t="s">
        <v>429</v>
      </c>
      <c r="I8" s="593" t="s">
        <v>357</v>
      </c>
      <c r="J8" s="475" t="s">
        <v>119</v>
      </c>
      <c r="K8" s="575" t="s">
        <v>932</v>
      </c>
      <c r="L8" s="475" t="s">
        <v>189</v>
      </c>
      <c r="M8" s="454"/>
      <c r="N8" s="454"/>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185</v>
      </c>
      <c r="E9" s="494"/>
      <c r="F9" s="494"/>
      <c r="G9" s="506"/>
      <c r="H9" s="494"/>
      <c r="I9" s="594"/>
      <c r="J9" s="476"/>
      <c r="K9" s="576"/>
      <c r="L9" s="476"/>
      <c r="M9" s="455"/>
      <c r="N9" s="455"/>
      <c r="R9" s="141"/>
      <c r="S9" s="141"/>
      <c r="T9" s="141"/>
    </row>
    <row r="10" spans="1:22" x14ac:dyDescent="0.6">
      <c r="A10" s="470"/>
      <c r="B10" s="503"/>
      <c r="C10" s="142" t="s">
        <v>259</v>
      </c>
      <c r="D10" s="142" t="s">
        <v>189</v>
      </c>
      <c r="E10" s="494"/>
      <c r="F10" s="494"/>
      <c r="G10" s="506"/>
      <c r="H10" s="494"/>
      <c r="I10" s="594"/>
      <c r="J10" s="476"/>
      <c r="K10" s="576"/>
      <c r="L10" s="476"/>
      <c r="M10" s="455"/>
      <c r="N10" s="455"/>
      <c r="R10" s="141"/>
      <c r="S10" s="141"/>
      <c r="T10" s="141"/>
    </row>
    <row r="11" spans="1:22" ht="52" x14ac:dyDescent="0.6">
      <c r="A11" s="470"/>
      <c r="B11" s="503"/>
      <c r="C11" s="142" t="s">
        <v>260</v>
      </c>
      <c r="D11" s="142" t="s">
        <v>189</v>
      </c>
      <c r="E11" s="494"/>
      <c r="F11" s="494"/>
      <c r="G11" s="506"/>
      <c r="H11" s="494"/>
      <c r="I11" s="594"/>
      <c r="J11" s="476"/>
      <c r="K11" s="576"/>
      <c r="L11" s="476"/>
      <c r="M11" s="455"/>
      <c r="N11" s="455"/>
      <c r="R11" s="141"/>
      <c r="S11" s="141"/>
      <c r="T11" s="141"/>
    </row>
    <row r="12" spans="1:22" ht="52" x14ac:dyDescent="0.6">
      <c r="A12" s="470"/>
      <c r="B12" s="503"/>
      <c r="C12" s="142" t="s">
        <v>261</v>
      </c>
      <c r="D12" s="142" t="s">
        <v>185</v>
      </c>
      <c r="E12" s="494"/>
      <c r="F12" s="494"/>
      <c r="G12" s="506"/>
      <c r="H12" s="494"/>
      <c r="I12" s="594"/>
      <c r="J12" s="476"/>
      <c r="K12" s="576"/>
      <c r="L12" s="476"/>
      <c r="M12" s="455"/>
      <c r="N12" s="455"/>
      <c r="R12" s="141"/>
      <c r="S12" s="141"/>
      <c r="T12" s="141"/>
    </row>
    <row r="13" spans="1:22" x14ac:dyDescent="0.6">
      <c r="A13" s="470"/>
      <c r="B13" s="503"/>
      <c r="C13" s="142" t="s">
        <v>262</v>
      </c>
      <c r="D13" s="142" t="s">
        <v>185</v>
      </c>
      <c r="E13" s="494"/>
      <c r="F13" s="494"/>
      <c r="G13" s="506"/>
      <c r="H13" s="494"/>
      <c r="I13" s="594"/>
      <c r="J13" s="476"/>
      <c r="K13" s="576"/>
      <c r="L13" s="476"/>
      <c r="M13" s="455"/>
      <c r="N13" s="455"/>
      <c r="R13" s="141"/>
      <c r="S13" s="141"/>
      <c r="T13" s="141"/>
    </row>
    <row r="14" spans="1:22" ht="78" x14ac:dyDescent="0.6">
      <c r="A14" s="470"/>
      <c r="B14" s="503"/>
      <c r="C14" s="142" t="s">
        <v>263</v>
      </c>
      <c r="D14" s="142" t="s">
        <v>185</v>
      </c>
      <c r="E14" s="494"/>
      <c r="F14" s="494"/>
      <c r="G14" s="506"/>
      <c r="H14" s="494"/>
      <c r="I14" s="594"/>
      <c r="J14" s="476"/>
      <c r="K14" s="576"/>
      <c r="L14" s="476"/>
      <c r="M14" s="455"/>
      <c r="N14" s="455"/>
      <c r="R14" s="141"/>
      <c r="S14" s="141"/>
      <c r="T14" s="141"/>
    </row>
    <row r="15" spans="1:22" ht="52" x14ac:dyDescent="0.6">
      <c r="A15" s="470"/>
      <c r="B15" s="503"/>
      <c r="C15" s="142" t="s">
        <v>264</v>
      </c>
      <c r="D15" s="142" t="s">
        <v>189</v>
      </c>
      <c r="E15" s="494"/>
      <c r="F15" s="494"/>
      <c r="G15" s="506"/>
      <c r="H15" s="494"/>
      <c r="I15" s="594"/>
      <c r="J15" s="476"/>
      <c r="K15" s="576"/>
      <c r="L15" s="476"/>
      <c r="M15" s="455"/>
      <c r="N15" s="455"/>
      <c r="R15" s="141"/>
      <c r="S15" s="141"/>
      <c r="T15" s="141"/>
    </row>
    <row r="16" spans="1:22" ht="78" x14ac:dyDescent="0.6">
      <c r="A16" s="470"/>
      <c r="B16" s="503"/>
      <c r="C16" s="142" t="s">
        <v>265</v>
      </c>
      <c r="D16" s="142" t="s">
        <v>189</v>
      </c>
      <c r="E16" s="494"/>
      <c r="F16" s="494"/>
      <c r="G16" s="506"/>
      <c r="H16" s="494"/>
      <c r="I16" s="594"/>
      <c r="J16" s="476"/>
      <c r="K16" s="576"/>
      <c r="L16" s="476"/>
      <c r="M16" s="455"/>
      <c r="N16" s="455"/>
      <c r="R16" s="141"/>
      <c r="S16" s="141"/>
      <c r="T16" s="141"/>
    </row>
    <row r="17" spans="1:22" ht="52.5" thickBot="1" x14ac:dyDescent="0.65">
      <c r="A17" s="471"/>
      <c r="B17" s="504"/>
      <c r="C17" s="143" t="s">
        <v>266</v>
      </c>
      <c r="D17" s="143" t="s">
        <v>185</v>
      </c>
      <c r="E17" s="495"/>
      <c r="F17" s="495"/>
      <c r="G17" s="507"/>
      <c r="H17" s="495"/>
      <c r="I17" s="595"/>
      <c r="J17" s="428"/>
      <c r="K17" s="577"/>
      <c r="L17" s="428"/>
      <c r="M17" s="456"/>
      <c r="N17" s="456"/>
      <c r="R17" s="141"/>
      <c r="S17" s="141"/>
      <c r="T17" s="141"/>
    </row>
    <row r="18" spans="1:22" ht="113.25" customHeight="1" x14ac:dyDescent="0.6">
      <c r="A18" s="511" t="s">
        <v>267</v>
      </c>
      <c r="B18" s="472" t="s">
        <v>102</v>
      </c>
      <c r="C18" s="140" t="s">
        <v>268</v>
      </c>
      <c r="D18" s="140" t="s">
        <v>185</v>
      </c>
      <c r="E18" s="475" t="s">
        <v>364</v>
      </c>
      <c r="F18" s="475" t="s">
        <v>354</v>
      </c>
      <c r="G18" s="477" t="s">
        <v>355</v>
      </c>
      <c r="H18" s="475" t="s">
        <v>429</v>
      </c>
      <c r="I18" s="573" t="s">
        <v>357</v>
      </c>
      <c r="J18" s="475" t="s">
        <v>119</v>
      </c>
      <c r="K18" s="499" t="s">
        <v>931</v>
      </c>
      <c r="L18" s="475" t="s">
        <v>189</v>
      </c>
      <c r="M18" s="454"/>
      <c r="N18" s="454"/>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126.5" customHeight="1" thickBot="1" x14ac:dyDescent="0.65">
      <c r="A19" s="512"/>
      <c r="B19" s="474"/>
      <c r="C19" s="143" t="s">
        <v>269</v>
      </c>
      <c r="D19" s="143" t="s">
        <v>189</v>
      </c>
      <c r="E19" s="428"/>
      <c r="F19" s="428"/>
      <c r="G19" s="479"/>
      <c r="H19" s="428"/>
      <c r="I19" s="574"/>
      <c r="J19" s="428"/>
      <c r="K19" s="500"/>
      <c r="L19" s="428"/>
      <c r="M19" s="456"/>
      <c r="N19" s="456"/>
      <c r="R19" s="141"/>
      <c r="S19" s="141"/>
      <c r="T19" s="141"/>
    </row>
    <row r="20" spans="1:22" ht="156" x14ac:dyDescent="0.6">
      <c r="A20" s="469" t="s">
        <v>270</v>
      </c>
      <c r="B20" s="472" t="s">
        <v>103</v>
      </c>
      <c r="C20" s="144" t="s">
        <v>271</v>
      </c>
      <c r="D20" s="144" t="s">
        <v>185</v>
      </c>
      <c r="E20" s="475" t="s">
        <v>353</v>
      </c>
      <c r="F20" s="475" t="s">
        <v>354</v>
      </c>
      <c r="G20" s="477" t="s">
        <v>355</v>
      </c>
      <c r="H20" s="475" t="s">
        <v>429</v>
      </c>
      <c r="I20" s="573" t="s">
        <v>357</v>
      </c>
      <c r="J20" s="475" t="s">
        <v>119</v>
      </c>
      <c r="K20" s="499" t="s">
        <v>930</v>
      </c>
      <c r="L20" s="475" t="s">
        <v>185</v>
      </c>
      <c r="M20" s="454"/>
      <c r="N20" s="454"/>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185</v>
      </c>
      <c r="E21" s="476"/>
      <c r="F21" s="476"/>
      <c r="G21" s="478"/>
      <c r="H21" s="476"/>
      <c r="I21" s="571"/>
      <c r="J21" s="476"/>
      <c r="K21" s="489"/>
      <c r="L21" s="476"/>
      <c r="M21" s="455"/>
      <c r="N21" s="455"/>
      <c r="R21" s="141"/>
      <c r="S21" s="141"/>
      <c r="T21" s="141"/>
    </row>
    <row r="22" spans="1:22" ht="52" x14ac:dyDescent="0.6">
      <c r="A22" s="470"/>
      <c r="B22" s="473"/>
      <c r="C22" s="145" t="s">
        <v>273</v>
      </c>
      <c r="D22" s="145" t="s">
        <v>189</v>
      </c>
      <c r="E22" s="476"/>
      <c r="F22" s="476"/>
      <c r="G22" s="478"/>
      <c r="H22" s="476"/>
      <c r="I22" s="571"/>
      <c r="J22" s="476"/>
      <c r="K22" s="489"/>
      <c r="L22" s="476"/>
      <c r="M22" s="455"/>
      <c r="N22" s="455"/>
      <c r="R22" s="141"/>
      <c r="S22" s="141"/>
      <c r="T22" s="141"/>
    </row>
    <row r="23" spans="1:22" ht="52" x14ac:dyDescent="0.6">
      <c r="A23" s="470"/>
      <c r="B23" s="473"/>
      <c r="C23" s="145" t="s">
        <v>274</v>
      </c>
      <c r="D23" s="145" t="s">
        <v>189</v>
      </c>
      <c r="E23" s="476"/>
      <c r="F23" s="476"/>
      <c r="G23" s="478"/>
      <c r="H23" s="476"/>
      <c r="I23" s="571"/>
      <c r="J23" s="476"/>
      <c r="K23" s="489"/>
      <c r="L23" s="476"/>
      <c r="M23" s="455"/>
      <c r="N23" s="455"/>
      <c r="R23" s="141"/>
      <c r="S23" s="141"/>
      <c r="T23" s="141"/>
    </row>
    <row r="24" spans="1:22" ht="52" x14ac:dyDescent="0.6">
      <c r="A24" s="470"/>
      <c r="B24" s="473"/>
      <c r="C24" s="145" t="s">
        <v>275</v>
      </c>
      <c r="D24" s="145" t="s">
        <v>189</v>
      </c>
      <c r="E24" s="476"/>
      <c r="F24" s="476"/>
      <c r="G24" s="478"/>
      <c r="H24" s="476"/>
      <c r="I24" s="571"/>
      <c r="J24" s="476"/>
      <c r="K24" s="489"/>
      <c r="L24" s="476"/>
      <c r="M24" s="455"/>
      <c r="N24" s="455"/>
      <c r="R24" s="141"/>
      <c r="S24" s="141"/>
      <c r="T24" s="141"/>
    </row>
    <row r="25" spans="1:22" ht="104" x14ac:dyDescent="0.6">
      <c r="A25" s="470"/>
      <c r="B25" s="473"/>
      <c r="C25" s="145" t="s">
        <v>276</v>
      </c>
      <c r="D25" s="145" t="s">
        <v>189</v>
      </c>
      <c r="E25" s="476"/>
      <c r="F25" s="476"/>
      <c r="G25" s="478"/>
      <c r="H25" s="476"/>
      <c r="I25" s="571"/>
      <c r="J25" s="476"/>
      <c r="K25" s="489"/>
      <c r="L25" s="476"/>
      <c r="M25" s="455"/>
      <c r="N25" s="455"/>
      <c r="R25" s="141"/>
      <c r="S25" s="141"/>
      <c r="T25" s="141"/>
    </row>
    <row r="26" spans="1:22" ht="52" x14ac:dyDescent="0.6">
      <c r="A26" s="470"/>
      <c r="B26" s="473"/>
      <c r="C26" s="145" t="s">
        <v>277</v>
      </c>
      <c r="D26" s="145" t="s">
        <v>189</v>
      </c>
      <c r="E26" s="476"/>
      <c r="F26" s="476"/>
      <c r="G26" s="478"/>
      <c r="H26" s="476"/>
      <c r="I26" s="571"/>
      <c r="J26" s="476"/>
      <c r="K26" s="489"/>
      <c r="L26" s="476"/>
      <c r="M26" s="455"/>
      <c r="N26" s="455"/>
      <c r="R26" s="141"/>
      <c r="S26" s="141"/>
      <c r="T26" s="141"/>
    </row>
    <row r="27" spans="1:22" ht="78.5" thickBot="1" x14ac:dyDescent="0.65">
      <c r="A27" s="471"/>
      <c r="B27" s="474"/>
      <c r="C27" s="146" t="s">
        <v>278</v>
      </c>
      <c r="D27" s="146" t="s">
        <v>189</v>
      </c>
      <c r="E27" s="428"/>
      <c r="F27" s="428"/>
      <c r="G27" s="479"/>
      <c r="H27" s="428"/>
      <c r="I27" s="574"/>
      <c r="J27" s="428"/>
      <c r="K27" s="500"/>
      <c r="L27" s="428"/>
      <c r="M27" s="456"/>
      <c r="N27" s="456"/>
      <c r="R27" s="141"/>
      <c r="S27" s="141"/>
      <c r="T27" s="141"/>
    </row>
    <row r="28" spans="1:22" ht="78" x14ac:dyDescent="0.6">
      <c r="A28" s="469" t="s">
        <v>279</v>
      </c>
      <c r="B28" s="472" t="s">
        <v>104</v>
      </c>
      <c r="C28" s="147" t="s">
        <v>280</v>
      </c>
      <c r="D28" s="144" t="s">
        <v>185</v>
      </c>
      <c r="E28" s="410" t="s">
        <v>353</v>
      </c>
      <c r="F28" s="475" t="s">
        <v>398</v>
      </c>
      <c r="G28" s="477" t="s">
        <v>355</v>
      </c>
      <c r="H28" s="475" t="s">
        <v>429</v>
      </c>
      <c r="I28" s="573" t="s">
        <v>357</v>
      </c>
      <c r="J28" s="475" t="s">
        <v>119</v>
      </c>
      <c r="K28" s="499" t="s">
        <v>933</v>
      </c>
      <c r="L28" s="475" t="s">
        <v>189</v>
      </c>
      <c r="M28" s="454"/>
      <c r="N28" s="454"/>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281</v>
      </c>
      <c r="D29" s="145" t="s">
        <v>185</v>
      </c>
      <c r="E29" s="524"/>
      <c r="F29" s="476"/>
      <c r="G29" s="478"/>
      <c r="H29" s="476"/>
      <c r="I29" s="571"/>
      <c r="J29" s="476"/>
      <c r="K29" s="489"/>
      <c r="L29" s="476"/>
      <c r="M29" s="455"/>
      <c r="N29" s="455"/>
      <c r="R29" s="141"/>
      <c r="S29" s="141"/>
      <c r="T29" s="141"/>
    </row>
    <row r="30" spans="1:22" ht="52" x14ac:dyDescent="0.6">
      <c r="A30" s="470"/>
      <c r="B30" s="473"/>
      <c r="C30" s="148" t="s">
        <v>282</v>
      </c>
      <c r="D30" s="145" t="s">
        <v>189</v>
      </c>
      <c r="E30" s="524"/>
      <c r="F30" s="476"/>
      <c r="G30" s="478"/>
      <c r="H30" s="476"/>
      <c r="I30" s="571"/>
      <c r="J30" s="476"/>
      <c r="K30" s="489"/>
      <c r="L30" s="476"/>
      <c r="M30" s="455"/>
      <c r="N30" s="455"/>
      <c r="R30" s="141"/>
      <c r="S30" s="141"/>
      <c r="T30" s="141"/>
    </row>
    <row r="31" spans="1:22" ht="52" x14ac:dyDescent="0.6">
      <c r="A31" s="470"/>
      <c r="B31" s="473"/>
      <c r="C31" s="148" t="s">
        <v>283</v>
      </c>
      <c r="D31" s="145" t="s">
        <v>185</v>
      </c>
      <c r="E31" s="524"/>
      <c r="F31" s="476"/>
      <c r="G31" s="478"/>
      <c r="H31" s="476"/>
      <c r="I31" s="571"/>
      <c r="J31" s="476"/>
      <c r="K31" s="489"/>
      <c r="L31" s="476"/>
      <c r="M31" s="455"/>
      <c r="N31" s="455"/>
      <c r="R31" s="141"/>
      <c r="S31" s="141"/>
      <c r="T31" s="141"/>
    </row>
    <row r="32" spans="1:22" ht="52" x14ac:dyDescent="0.6">
      <c r="A32" s="470"/>
      <c r="B32" s="473"/>
      <c r="C32" s="148" t="s">
        <v>284</v>
      </c>
      <c r="D32" s="145" t="s">
        <v>185</v>
      </c>
      <c r="E32" s="524"/>
      <c r="F32" s="476"/>
      <c r="G32" s="478"/>
      <c r="H32" s="476"/>
      <c r="I32" s="571"/>
      <c r="J32" s="476"/>
      <c r="K32" s="489"/>
      <c r="L32" s="476"/>
      <c r="M32" s="455"/>
      <c r="N32" s="455"/>
      <c r="R32" s="141"/>
      <c r="S32" s="141"/>
      <c r="T32" s="141"/>
    </row>
    <row r="33" spans="1:22" x14ac:dyDescent="0.6">
      <c r="A33" s="470"/>
      <c r="B33" s="473"/>
      <c r="C33" s="148" t="s">
        <v>285</v>
      </c>
      <c r="D33" s="145" t="s">
        <v>185</v>
      </c>
      <c r="E33" s="524"/>
      <c r="F33" s="476"/>
      <c r="G33" s="478"/>
      <c r="H33" s="476"/>
      <c r="I33" s="571"/>
      <c r="J33" s="476"/>
      <c r="K33" s="489"/>
      <c r="L33" s="476"/>
      <c r="M33" s="455"/>
      <c r="N33" s="455"/>
      <c r="R33" s="141"/>
      <c r="S33" s="141"/>
      <c r="T33" s="141"/>
    </row>
    <row r="34" spans="1:22" ht="52" x14ac:dyDescent="0.6">
      <c r="A34" s="470"/>
      <c r="B34" s="473"/>
      <c r="C34" s="148" t="s">
        <v>286</v>
      </c>
      <c r="D34" s="145" t="s">
        <v>189</v>
      </c>
      <c r="E34" s="524"/>
      <c r="F34" s="476"/>
      <c r="G34" s="478"/>
      <c r="H34" s="476"/>
      <c r="I34" s="571"/>
      <c r="J34" s="476"/>
      <c r="K34" s="489"/>
      <c r="L34" s="476"/>
      <c r="M34" s="455"/>
      <c r="N34" s="455"/>
      <c r="R34" s="141"/>
      <c r="S34" s="141"/>
      <c r="T34" s="141"/>
    </row>
    <row r="35" spans="1:22" ht="52.5" thickBot="1" x14ac:dyDescent="0.65">
      <c r="A35" s="471"/>
      <c r="B35" s="474"/>
      <c r="C35" s="156" t="s">
        <v>287</v>
      </c>
      <c r="D35" s="146" t="s">
        <v>189</v>
      </c>
      <c r="E35" s="525"/>
      <c r="F35" s="428"/>
      <c r="G35" s="479"/>
      <c r="H35" s="428"/>
      <c r="I35" s="574"/>
      <c r="J35" s="428"/>
      <c r="K35" s="500"/>
      <c r="L35" s="428"/>
      <c r="M35" s="456"/>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475" t="s">
        <v>88</v>
      </c>
      <c r="J36" s="475" t="s">
        <v>120</v>
      </c>
      <c r="K36" s="499" t="s">
        <v>494</v>
      </c>
      <c r="L36" s="475" t="s">
        <v>189</v>
      </c>
      <c r="M36" s="454"/>
      <c r="N36" s="454"/>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6"/>
      <c r="J37" s="476"/>
      <c r="K37" s="489"/>
      <c r="L37" s="476"/>
      <c r="M37" s="455"/>
      <c r="N37" s="455"/>
      <c r="R37" s="141"/>
      <c r="S37" s="141"/>
      <c r="T37" s="141"/>
    </row>
    <row r="38" spans="1:22" ht="52" x14ac:dyDescent="0.6">
      <c r="A38" s="470"/>
      <c r="B38" s="473"/>
      <c r="C38" s="145" t="s">
        <v>291</v>
      </c>
      <c r="D38" s="145" t="s">
        <v>189</v>
      </c>
      <c r="E38" s="476"/>
      <c r="F38" s="476"/>
      <c r="G38" s="478"/>
      <c r="H38" s="476"/>
      <c r="I38" s="476"/>
      <c r="J38" s="476"/>
      <c r="K38" s="489"/>
      <c r="L38" s="476"/>
      <c r="M38" s="455"/>
      <c r="N38" s="455"/>
      <c r="R38" s="141"/>
      <c r="S38" s="141"/>
      <c r="T38" s="141"/>
    </row>
    <row r="39" spans="1:22" ht="78" x14ac:dyDescent="0.6">
      <c r="A39" s="470"/>
      <c r="B39" s="473"/>
      <c r="C39" s="145" t="s">
        <v>292</v>
      </c>
      <c r="D39" s="145" t="s">
        <v>189</v>
      </c>
      <c r="E39" s="476"/>
      <c r="F39" s="476"/>
      <c r="G39" s="478"/>
      <c r="H39" s="476"/>
      <c r="I39" s="476"/>
      <c r="J39" s="476"/>
      <c r="K39" s="489"/>
      <c r="L39" s="476"/>
      <c r="M39" s="455"/>
      <c r="N39" s="455"/>
      <c r="R39" s="141"/>
      <c r="S39" s="141"/>
      <c r="T39" s="141"/>
    </row>
    <row r="40" spans="1:22" ht="104" x14ac:dyDescent="0.6">
      <c r="A40" s="470"/>
      <c r="B40" s="473"/>
      <c r="C40" s="145" t="s">
        <v>293</v>
      </c>
      <c r="D40" s="145" t="s">
        <v>189</v>
      </c>
      <c r="E40" s="476"/>
      <c r="F40" s="476"/>
      <c r="G40" s="478"/>
      <c r="H40" s="476"/>
      <c r="I40" s="476"/>
      <c r="J40" s="476"/>
      <c r="K40" s="489"/>
      <c r="L40" s="476"/>
      <c r="M40" s="455"/>
      <c r="N40" s="455"/>
      <c r="R40" s="141"/>
      <c r="S40" s="141"/>
      <c r="T40" s="141"/>
    </row>
    <row r="41" spans="1:22" ht="52.5" thickBot="1" x14ac:dyDescent="0.65">
      <c r="A41" s="471"/>
      <c r="B41" s="474"/>
      <c r="C41" s="146" t="s">
        <v>294</v>
      </c>
      <c r="D41" s="146" t="s">
        <v>189</v>
      </c>
      <c r="E41" s="428"/>
      <c r="F41" s="428"/>
      <c r="G41" s="479"/>
      <c r="H41" s="428"/>
      <c r="I41" s="428"/>
      <c r="J41" s="428"/>
      <c r="K41" s="500"/>
      <c r="L41" s="428"/>
      <c r="M41" s="456"/>
      <c r="N41" s="456"/>
      <c r="R41" s="141"/>
      <c r="S41" s="141"/>
      <c r="T41" s="141"/>
    </row>
    <row r="42" spans="1:22" ht="78" x14ac:dyDescent="0.6">
      <c r="A42" s="469" t="s">
        <v>295</v>
      </c>
      <c r="B42" s="472" t="s">
        <v>106</v>
      </c>
      <c r="C42" s="144" t="s">
        <v>296</v>
      </c>
      <c r="D42" s="144" t="s">
        <v>185</v>
      </c>
      <c r="E42" s="475" t="s">
        <v>88</v>
      </c>
      <c r="F42" s="475" t="s">
        <v>88</v>
      </c>
      <c r="G42" s="477" t="s">
        <v>88</v>
      </c>
      <c r="H42" s="475" t="s">
        <v>88</v>
      </c>
      <c r="I42" s="475" t="s">
        <v>88</v>
      </c>
      <c r="J42" s="475" t="s">
        <v>120</v>
      </c>
      <c r="K42" s="499" t="s">
        <v>494</v>
      </c>
      <c r="L42" s="475" t="s">
        <v>189</v>
      </c>
      <c r="M42" s="454"/>
      <c r="N42" s="454"/>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297</v>
      </c>
      <c r="D43" s="145" t="s">
        <v>185</v>
      </c>
      <c r="E43" s="476"/>
      <c r="F43" s="476"/>
      <c r="G43" s="478"/>
      <c r="H43" s="476"/>
      <c r="I43" s="476"/>
      <c r="J43" s="476"/>
      <c r="K43" s="489"/>
      <c r="L43" s="476"/>
      <c r="M43" s="455"/>
      <c r="N43" s="455"/>
      <c r="R43" s="141"/>
      <c r="S43" s="141"/>
      <c r="T43" s="141"/>
    </row>
    <row r="44" spans="1:22" ht="52" x14ac:dyDescent="0.6">
      <c r="A44" s="470"/>
      <c r="B44" s="473"/>
      <c r="C44" s="145" t="s">
        <v>298</v>
      </c>
      <c r="D44" s="145" t="s">
        <v>189</v>
      </c>
      <c r="E44" s="476"/>
      <c r="F44" s="476"/>
      <c r="G44" s="478"/>
      <c r="H44" s="476"/>
      <c r="I44" s="476"/>
      <c r="J44" s="476"/>
      <c r="K44" s="489"/>
      <c r="L44" s="476"/>
      <c r="M44" s="455"/>
      <c r="N44" s="455"/>
      <c r="R44" s="141"/>
      <c r="S44" s="141"/>
      <c r="T44" s="141"/>
    </row>
    <row r="45" spans="1:22" ht="52" x14ac:dyDescent="0.6">
      <c r="A45" s="470"/>
      <c r="B45" s="473"/>
      <c r="C45" s="145" t="s">
        <v>299</v>
      </c>
      <c r="D45" s="145" t="s">
        <v>189</v>
      </c>
      <c r="E45" s="476"/>
      <c r="F45" s="476"/>
      <c r="G45" s="478"/>
      <c r="H45" s="476"/>
      <c r="I45" s="476"/>
      <c r="J45" s="476"/>
      <c r="K45" s="489"/>
      <c r="L45" s="476"/>
      <c r="M45" s="455"/>
      <c r="N45" s="455"/>
      <c r="R45" s="141"/>
      <c r="S45" s="141"/>
      <c r="T45" s="141"/>
    </row>
    <row r="46" spans="1:22" ht="78.5" thickBot="1" x14ac:dyDescent="0.65">
      <c r="A46" s="471"/>
      <c r="B46" s="474"/>
      <c r="C46" s="146" t="s">
        <v>300</v>
      </c>
      <c r="D46" s="146" t="s">
        <v>189</v>
      </c>
      <c r="E46" s="428"/>
      <c r="F46" s="428"/>
      <c r="G46" s="479"/>
      <c r="H46" s="428"/>
      <c r="I46" s="428"/>
      <c r="J46" s="428"/>
      <c r="K46" s="500"/>
      <c r="L46" s="428"/>
      <c r="M46" s="456"/>
      <c r="N46" s="456"/>
      <c r="R46" s="141"/>
      <c r="S46" s="141"/>
      <c r="T46" s="141"/>
    </row>
    <row r="47" spans="1:22" ht="130" x14ac:dyDescent="0.6">
      <c r="A47" s="469" t="s">
        <v>301</v>
      </c>
      <c r="B47" s="472" t="s">
        <v>107</v>
      </c>
      <c r="C47" s="144" t="s">
        <v>302</v>
      </c>
      <c r="D47" s="144" t="s">
        <v>189</v>
      </c>
      <c r="E47" s="475" t="s">
        <v>88</v>
      </c>
      <c r="F47" s="475" t="s">
        <v>88</v>
      </c>
      <c r="G47" s="477" t="s">
        <v>88</v>
      </c>
      <c r="H47" s="475" t="s">
        <v>88</v>
      </c>
      <c r="I47" s="475" t="s">
        <v>88</v>
      </c>
      <c r="J47" s="475" t="s">
        <v>120</v>
      </c>
      <c r="K47" s="499" t="s">
        <v>494</v>
      </c>
      <c r="L47" s="475" t="s">
        <v>189</v>
      </c>
      <c r="M47" s="454"/>
      <c r="N47" s="454"/>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09.5" customHeight="1" thickBot="1" x14ac:dyDescent="0.65">
      <c r="A48" s="471"/>
      <c r="B48" s="474"/>
      <c r="C48" s="146" t="s">
        <v>303</v>
      </c>
      <c r="D48" s="146" t="s">
        <v>189</v>
      </c>
      <c r="E48" s="428"/>
      <c r="F48" s="428"/>
      <c r="G48" s="479"/>
      <c r="H48" s="428"/>
      <c r="I48" s="428"/>
      <c r="J48" s="428"/>
      <c r="K48" s="500"/>
      <c r="L48" s="428"/>
      <c r="M48" s="456"/>
      <c r="N48" s="456"/>
      <c r="R48" s="141"/>
      <c r="S48" s="141"/>
      <c r="T48" s="141"/>
    </row>
    <row r="49" spans="1:22" ht="78" x14ac:dyDescent="0.6">
      <c r="A49" s="469" t="s">
        <v>304</v>
      </c>
      <c r="B49" s="472" t="s">
        <v>108</v>
      </c>
      <c r="C49" s="140" t="s">
        <v>305</v>
      </c>
      <c r="D49" s="140" t="s">
        <v>189</v>
      </c>
      <c r="E49" s="475" t="s">
        <v>88</v>
      </c>
      <c r="F49" s="475" t="s">
        <v>88</v>
      </c>
      <c r="G49" s="477" t="s">
        <v>88</v>
      </c>
      <c r="H49" s="475" t="s">
        <v>88</v>
      </c>
      <c r="I49" s="475" t="s">
        <v>88</v>
      </c>
      <c r="J49" s="475" t="s">
        <v>120</v>
      </c>
      <c r="K49" s="499" t="s">
        <v>494</v>
      </c>
      <c r="L49" s="475" t="s">
        <v>189</v>
      </c>
      <c r="M49" s="454"/>
      <c r="N49" s="454"/>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306</v>
      </c>
      <c r="D50" s="142" t="s">
        <v>189</v>
      </c>
      <c r="E50" s="476"/>
      <c r="F50" s="476"/>
      <c r="G50" s="478"/>
      <c r="H50" s="476"/>
      <c r="I50" s="476"/>
      <c r="J50" s="476"/>
      <c r="K50" s="489"/>
      <c r="L50" s="476"/>
      <c r="M50" s="455"/>
      <c r="N50" s="455"/>
      <c r="R50" s="141"/>
      <c r="S50" s="141"/>
      <c r="T50" s="141"/>
    </row>
    <row r="51" spans="1:22" x14ac:dyDescent="0.6">
      <c r="A51" s="470"/>
      <c r="B51" s="473"/>
      <c r="C51" s="152" t="s">
        <v>307</v>
      </c>
      <c r="D51" s="142" t="s">
        <v>189</v>
      </c>
      <c r="E51" s="476"/>
      <c r="F51" s="476"/>
      <c r="G51" s="478"/>
      <c r="H51" s="476"/>
      <c r="I51" s="476"/>
      <c r="J51" s="476"/>
      <c r="K51" s="489"/>
      <c r="L51" s="476"/>
      <c r="M51" s="455"/>
      <c r="N51" s="455"/>
      <c r="R51" s="141"/>
      <c r="S51" s="141"/>
      <c r="T51" s="141"/>
    </row>
    <row r="52" spans="1:22" x14ac:dyDescent="0.6">
      <c r="A52" s="470"/>
      <c r="B52" s="473"/>
      <c r="C52" s="142" t="s">
        <v>308</v>
      </c>
      <c r="D52" s="142" t="s">
        <v>189</v>
      </c>
      <c r="E52" s="476"/>
      <c r="F52" s="476"/>
      <c r="G52" s="478"/>
      <c r="H52" s="476"/>
      <c r="I52" s="476"/>
      <c r="J52" s="476"/>
      <c r="K52" s="489"/>
      <c r="L52" s="476"/>
      <c r="M52" s="455"/>
      <c r="N52" s="455"/>
      <c r="R52" s="141"/>
      <c r="S52" s="141"/>
      <c r="T52" s="141"/>
    </row>
    <row r="53" spans="1:22" ht="26.5" thickBot="1" x14ac:dyDescent="0.65">
      <c r="A53" s="471"/>
      <c r="B53" s="474"/>
      <c r="C53" s="143" t="s">
        <v>309</v>
      </c>
      <c r="D53" s="143" t="s">
        <v>189</v>
      </c>
      <c r="E53" s="428"/>
      <c r="F53" s="428"/>
      <c r="G53" s="479"/>
      <c r="H53" s="428"/>
      <c r="I53" s="428"/>
      <c r="J53" s="428"/>
      <c r="K53" s="500"/>
      <c r="L53" s="428"/>
      <c r="M53" s="456"/>
      <c r="N53" s="456"/>
      <c r="R53" s="141"/>
      <c r="S53" s="141"/>
      <c r="T53" s="141"/>
    </row>
    <row r="54" spans="1:22" ht="52" customHeight="1" x14ac:dyDescent="0.6">
      <c r="A54" s="469" t="s">
        <v>310</v>
      </c>
      <c r="B54" s="472" t="s">
        <v>109</v>
      </c>
      <c r="C54" s="153" t="s">
        <v>311</v>
      </c>
      <c r="D54" s="140" t="s">
        <v>189</v>
      </c>
      <c r="E54" s="475" t="s">
        <v>88</v>
      </c>
      <c r="F54" s="475" t="s">
        <v>88</v>
      </c>
      <c r="G54" s="475" t="s">
        <v>88</v>
      </c>
      <c r="H54" s="475" t="s">
        <v>88</v>
      </c>
      <c r="I54" s="475" t="s">
        <v>88</v>
      </c>
      <c r="J54" s="475" t="s">
        <v>120</v>
      </c>
      <c r="K54" s="499" t="s">
        <v>494</v>
      </c>
      <c r="L54" s="475" t="s">
        <v>189</v>
      </c>
      <c r="M54" s="454"/>
      <c r="N54" s="454"/>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312</v>
      </c>
      <c r="D55" s="142" t="s">
        <v>189</v>
      </c>
      <c r="E55" s="476"/>
      <c r="F55" s="476"/>
      <c r="G55" s="476"/>
      <c r="H55" s="476"/>
      <c r="I55" s="476"/>
      <c r="J55" s="476"/>
      <c r="K55" s="489"/>
      <c r="L55" s="476"/>
      <c r="M55" s="455"/>
      <c r="N55" s="455"/>
      <c r="R55" s="141"/>
      <c r="S55" s="141"/>
      <c r="T55" s="141"/>
    </row>
    <row r="56" spans="1:22" ht="111" customHeight="1" thickBot="1" x14ac:dyDescent="0.65">
      <c r="A56" s="471"/>
      <c r="B56" s="474"/>
      <c r="C56" s="155" t="s">
        <v>313</v>
      </c>
      <c r="D56" s="142" t="s">
        <v>189</v>
      </c>
      <c r="E56" s="428"/>
      <c r="F56" s="428"/>
      <c r="G56" s="428"/>
      <c r="H56" s="428"/>
      <c r="I56" s="428"/>
      <c r="J56" s="428"/>
      <c r="K56" s="500"/>
      <c r="L56" s="428"/>
      <c r="M56" s="456"/>
      <c r="N56" s="456"/>
      <c r="R56" s="141"/>
      <c r="S56" s="141"/>
      <c r="T56" s="141"/>
    </row>
    <row r="57" spans="1:22" ht="26.5" customHeight="1" thickBot="1" x14ac:dyDescent="0.65">
      <c r="A57" s="469" t="s">
        <v>314</v>
      </c>
      <c r="B57" s="472" t="s">
        <v>110</v>
      </c>
      <c r="C57" s="140" t="s">
        <v>315</v>
      </c>
      <c r="D57" s="140" t="s">
        <v>189</v>
      </c>
      <c r="E57" s="475" t="s">
        <v>88</v>
      </c>
      <c r="F57" s="475" t="s">
        <v>88</v>
      </c>
      <c r="G57" s="475" t="s">
        <v>88</v>
      </c>
      <c r="H57" s="475" t="s">
        <v>88</v>
      </c>
      <c r="I57" s="475" t="s">
        <v>88</v>
      </c>
      <c r="J57" s="475" t="s">
        <v>120</v>
      </c>
      <c r="K57" s="499" t="s">
        <v>494</v>
      </c>
      <c r="L57" s="475" t="s">
        <v>189</v>
      </c>
      <c r="M57" s="454"/>
      <c r="N57" s="454"/>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316</v>
      </c>
      <c r="D58" s="140" t="s">
        <v>189</v>
      </c>
      <c r="E58" s="476"/>
      <c r="F58" s="476"/>
      <c r="G58" s="476"/>
      <c r="H58" s="476"/>
      <c r="I58" s="476"/>
      <c r="J58" s="476"/>
      <c r="K58" s="489"/>
      <c r="L58" s="476"/>
      <c r="M58" s="455"/>
      <c r="N58" s="455"/>
      <c r="R58" s="141"/>
      <c r="S58" s="141"/>
      <c r="T58" s="141"/>
    </row>
    <row r="59" spans="1:22" ht="52" customHeight="1" x14ac:dyDescent="0.6">
      <c r="A59" s="470"/>
      <c r="B59" s="473"/>
      <c r="C59" s="142" t="s">
        <v>317</v>
      </c>
      <c r="D59" s="142" t="s">
        <v>189</v>
      </c>
      <c r="E59" s="476"/>
      <c r="F59" s="476"/>
      <c r="G59" s="476"/>
      <c r="H59" s="476"/>
      <c r="I59" s="476"/>
      <c r="J59" s="476"/>
      <c r="K59" s="489"/>
      <c r="L59" s="476"/>
      <c r="M59" s="455"/>
      <c r="N59" s="455"/>
      <c r="R59" s="141"/>
      <c r="S59" s="141"/>
      <c r="T59" s="141"/>
    </row>
    <row r="60" spans="1:22" ht="52" x14ac:dyDescent="0.6">
      <c r="A60" s="470"/>
      <c r="B60" s="473"/>
      <c r="C60" s="142" t="s">
        <v>318</v>
      </c>
      <c r="D60" s="142" t="s">
        <v>189</v>
      </c>
      <c r="E60" s="476"/>
      <c r="F60" s="476"/>
      <c r="G60" s="476"/>
      <c r="H60" s="476"/>
      <c r="I60" s="476"/>
      <c r="J60" s="476"/>
      <c r="K60" s="489"/>
      <c r="L60" s="476"/>
      <c r="M60" s="455"/>
      <c r="N60" s="455"/>
      <c r="R60" s="141"/>
      <c r="S60" s="141"/>
      <c r="T60" s="141"/>
    </row>
    <row r="61" spans="1:22" ht="26" customHeight="1" x14ac:dyDescent="0.6">
      <c r="A61" s="470"/>
      <c r="B61" s="473"/>
      <c r="C61" s="142" t="s">
        <v>319</v>
      </c>
      <c r="D61" s="142" t="s">
        <v>189</v>
      </c>
      <c r="E61" s="476"/>
      <c r="F61" s="476"/>
      <c r="G61" s="476"/>
      <c r="H61" s="476"/>
      <c r="I61" s="476"/>
      <c r="J61" s="476"/>
      <c r="K61" s="489"/>
      <c r="L61" s="476"/>
      <c r="M61" s="455"/>
      <c r="N61" s="455"/>
      <c r="R61" s="141"/>
      <c r="S61" s="141"/>
      <c r="T61" s="141"/>
    </row>
    <row r="62" spans="1:22" ht="26" customHeight="1" x14ac:dyDescent="0.6">
      <c r="A62" s="470"/>
      <c r="B62" s="473"/>
      <c r="C62" s="142" t="s">
        <v>320</v>
      </c>
      <c r="D62" s="142" t="s">
        <v>189</v>
      </c>
      <c r="E62" s="476"/>
      <c r="F62" s="476"/>
      <c r="G62" s="476"/>
      <c r="H62" s="476"/>
      <c r="I62" s="476"/>
      <c r="J62" s="476"/>
      <c r="K62" s="489"/>
      <c r="L62" s="476"/>
      <c r="M62" s="455"/>
      <c r="N62" s="455"/>
      <c r="R62" s="141"/>
      <c r="S62" s="141"/>
      <c r="T62" s="141"/>
    </row>
    <row r="63" spans="1:22" ht="78" x14ac:dyDescent="0.6">
      <c r="A63" s="470"/>
      <c r="B63" s="473"/>
      <c r="C63" s="142" t="s">
        <v>321</v>
      </c>
      <c r="D63" s="142" t="s">
        <v>189</v>
      </c>
      <c r="E63" s="476"/>
      <c r="F63" s="476"/>
      <c r="G63" s="476"/>
      <c r="H63" s="476"/>
      <c r="I63" s="476"/>
      <c r="J63" s="476"/>
      <c r="K63" s="489"/>
      <c r="L63" s="476"/>
      <c r="M63" s="455"/>
      <c r="N63" s="455"/>
      <c r="R63" s="141"/>
      <c r="S63" s="141"/>
      <c r="T63" s="141"/>
    </row>
    <row r="64" spans="1:22" ht="26.5" customHeight="1" thickBot="1" x14ac:dyDescent="0.65">
      <c r="A64" s="471"/>
      <c r="B64" s="474"/>
      <c r="C64" s="143" t="s">
        <v>322</v>
      </c>
      <c r="D64" s="143" t="s">
        <v>189</v>
      </c>
      <c r="E64" s="428"/>
      <c r="F64" s="428"/>
      <c r="G64" s="428"/>
      <c r="H64" s="428"/>
      <c r="I64" s="428"/>
      <c r="J64" s="428"/>
      <c r="K64" s="500"/>
      <c r="L64" s="428"/>
      <c r="M64" s="456"/>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475" t="s">
        <v>88</v>
      </c>
      <c r="J65" s="475" t="s">
        <v>120</v>
      </c>
      <c r="K65" s="499" t="s">
        <v>494</v>
      </c>
      <c r="L65" s="475" t="s">
        <v>189</v>
      </c>
      <c r="M65" s="454"/>
      <c r="N65" s="454"/>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476"/>
      <c r="J66" s="476"/>
      <c r="K66" s="489"/>
      <c r="L66" s="476"/>
      <c r="M66" s="455"/>
      <c r="N66" s="455"/>
      <c r="R66" s="141"/>
      <c r="S66" s="141"/>
      <c r="T66" s="141"/>
    </row>
    <row r="67" spans="1:22" ht="78" x14ac:dyDescent="0.6">
      <c r="A67" s="470"/>
      <c r="B67" s="473"/>
      <c r="C67" s="148" t="s">
        <v>326</v>
      </c>
      <c r="D67" s="142" t="s">
        <v>189</v>
      </c>
      <c r="E67" s="476"/>
      <c r="F67" s="476"/>
      <c r="G67" s="478"/>
      <c r="H67" s="476"/>
      <c r="I67" s="476"/>
      <c r="J67" s="476"/>
      <c r="K67" s="489"/>
      <c r="L67" s="476"/>
      <c r="M67" s="455"/>
      <c r="N67" s="455"/>
      <c r="R67" s="141"/>
      <c r="S67" s="141"/>
      <c r="T67" s="141"/>
    </row>
    <row r="68" spans="1:22" ht="52" x14ac:dyDescent="0.6">
      <c r="A68" s="470"/>
      <c r="B68" s="473"/>
      <c r="C68" s="148" t="s">
        <v>327</v>
      </c>
      <c r="D68" s="142" t="s">
        <v>189</v>
      </c>
      <c r="E68" s="476"/>
      <c r="F68" s="476"/>
      <c r="G68" s="478"/>
      <c r="H68" s="476"/>
      <c r="I68" s="476"/>
      <c r="J68" s="476"/>
      <c r="K68" s="489"/>
      <c r="L68" s="476"/>
      <c r="M68" s="455"/>
      <c r="N68" s="455"/>
      <c r="R68" s="141"/>
      <c r="S68" s="141"/>
      <c r="T68" s="141"/>
    </row>
    <row r="69" spans="1:22" x14ac:dyDescent="0.6">
      <c r="A69" s="470"/>
      <c r="B69" s="473"/>
      <c r="C69" s="148" t="s">
        <v>846</v>
      </c>
      <c r="D69" s="142" t="s">
        <v>189</v>
      </c>
      <c r="E69" s="476"/>
      <c r="F69" s="476"/>
      <c r="G69" s="478"/>
      <c r="H69" s="476"/>
      <c r="I69" s="476"/>
      <c r="J69" s="476"/>
      <c r="K69" s="489"/>
      <c r="L69" s="476"/>
      <c r="M69" s="455"/>
      <c r="N69" s="455"/>
      <c r="R69" s="141"/>
      <c r="S69" s="141"/>
      <c r="T69" s="141"/>
    </row>
    <row r="70" spans="1:22" x14ac:dyDescent="0.6">
      <c r="A70" s="470"/>
      <c r="B70" s="473"/>
      <c r="C70" s="148" t="s">
        <v>329</v>
      </c>
      <c r="D70" s="142" t="s">
        <v>189</v>
      </c>
      <c r="E70" s="476"/>
      <c r="F70" s="476"/>
      <c r="G70" s="478"/>
      <c r="H70" s="476"/>
      <c r="I70" s="476"/>
      <c r="J70" s="476"/>
      <c r="K70" s="489"/>
      <c r="L70" s="476"/>
      <c r="M70" s="455"/>
      <c r="N70" s="455"/>
      <c r="R70" s="141"/>
      <c r="S70" s="141"/>
      <c r="T70" s="141"/>
    </row>
    <row r="71" spans="1:22" ht="52.5" thickBot="1" x14ac:dyDescent="0.65">
      <c r="A71" s="471"/>
      <c r="B71" s="474"/>
      <c r="C71" s="156" t="s">
        <v>330</v>
      </c>
      <c r="D71" s="143" t="s">
        <v>189</v>
      </c>
      <c r="E71" s="428"/>
      <c r="F71" s="428"/>
      <c r="G71" s="479"/>
      <c r="H71" s="428"/>
      <c r="I71" s="428"/>
      <c r="J71" s="428"/>
      <c r="K71" s="500"/>
      <c r="L71" s="428"/>
      <c r="M71" s="456"/>
      <c r="N71" s="456"/>
      <c r="R71" s="141"/>
      <c r="S71" s="141"/>
      <c r="T71" s="141"/>
    </row>
    <row r="72" spans="1:22" ht="52" x14ac:dyDescent="0.6">
      <c r="A72" s="469" t="s">
        <v>331</v>
      </c>
      <c r="B72" s="472" t="s">
        <v>112</v>
      </c>
      <c r="C72" s="147" t="s">
        <v>332</v>
      </c>
      <c r="D72" s="140" t="s">
        <v>189</v>
      </c>
      <c r="E72" s="475" t="s">
        <v>88</v>
      </c>
      <c r="F72" s="475" t="s">
        <v>88</v>
      </c>
      <c r="G72" s="477" t="s">
        <v>88</v>
      </c>
      <c r="H72" s="475" t="s">
        <v>88</v>
      </c>
      <c r="I72" s="475" t="s">
        <v>88</v>
      </c>
      <c r="J72" s="475" t="s">
        <v>120</v>
      </c>
      <c r="K72" s="532" t="s">
        <v>494</v>
      </c>
      <c r="L72" s="475" t="s">
        <v>189</v>
      </c>
      <c r="M72" s="454"/>
      <c r="N72" s="454"/>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333</v>
      </c>
      <c r="D73" s="142" t="s">
        <v>189</v>
      </c>
      <c r="E73" s="476"/>
      <c r="F73" s="476"/>
      <c r="G73" s="478"/>
      <c r="H73" s="476"/>
      <c r="I73" s="476"/>
      <c r="J73" s="476"/>
      <c r="K73" s="530"/>
      <c r="L73" s="476"/>
      <c r="M73" s="455"/>
      <c r="N73" s="455"/>
      <c r="R73" s="141"/>
      <c r="S73" s="141"/>
      <c r="T73" s="141"/>
    </row>
    <row r="74" spans="1:22" ht="52" x14ac:dyDescent="0.6">
      <c r="A74" s="470"/>
      <c r="B74" s="473"/>
      <c r="C74" s="148" t="s">
        <v>334</v>
      </c>
      <c r="D74" s="142" t="s">
        <v>189</v>
      </c>
      <c r="E74" s="476"/>
      <c r="F74" s="476"/>
      <c r="G74" s="478"/>
      <c r="H74" s="476"/>
      <c r="I74" s="476"/>
      <c r="J74" s="476"/>
      <c r="K74" s="530"/>
      <c r="L74" s="476"/>
      <c r="M74" s="455"/>
      <c r="N74" s="455"/>
      <c r="R74" s="141"/>
      <c r="S74" s="141"/>
      <c r="T74" s="141"/>
    </row>
    <row r="75" spans="1:22" x14ac:dyDescent="0.6">
      <c r="A75" s="470"/>
      <c r="B75" s="473"/>
      <c r="C75" s="148" t="s">
        <v>335</v>
      </c>
      <c r="D75" s="142" t="s">
        <v>189</v>
      </c>
      <c r="E75" s="476"/>
      <c r="F75" s="476"/>
      <c r="G75" s="478"/>
      <c r="H75" s="476"/>
      <c r="I75" s="476"/>
      <c r="J75" s="476"/>
      <c r="K75" s="530"/>
      <c r="L75" s="476"/>
      <c r="M75" s="455"/>
      <c r="N75" s="455"/>
      <c r="R75" s="141"/>
      <c r="S75" s="141"/>
      <c r="T75" s="141"/>
    </row>
    <row r="76" spans="1:22" ht="26.5" thickBot="1" x14ac:dyDescent="0.65">
      <c r="A76" s="471"/>
      <c r="B76" s="474"/>
      <c r="C76" s="185" t="s">
        <v>336</v>
      </c>
      <c r="D76" s="143" t="s">
        <v>189</v>
      </c>
      <c r="E76" s="428"/>
      <c r="F76" s="428"/>
      <c r="G76" s="479"/>
      <c r="H76" s="428"/>
      <c r="I76" s="428"/>
      <c r="J76" s="428"/>
      <c r="K76" s="680"/>
      <c r="L76" s="428"/>
      <c r="M76" s="456"/>
      <c r="N76" s="456"/>
      <c r="R76" s="141"/>
      <c r="S76" s="141"/>
      <c r="T76" s="141"/>
    </row>
    <row r="77" spans="1:22" ht="52" x14ac:dyDescent="0.6">
      <c r="A77" s="511" t="s">
        <v>337</v>
      </c>
      <c r="B77" s="472" t="s">
        <v>113</v>
      </c>
      <c r="C77" s="147" t="s">
        <v>338</v>
      </c>
      <c r="D77" s="144" t="s">
        <v>189</v>
      </c>
      <c r="E77" s="475" t="s">
        <v>88</v>
      </c>
      <c r="F77" s="475" t="s">
        <v>88</v>
      </c>
      <c r="G77" s="477" t="s">
        <v>88</v>
      </c>
      <c r="H77" s="475" t="s">
        <v>88</v>
      </c>
      <c r="I77" s="475" t="s">
        <v>88</v>
      </c>
      <c r="J77" s="475" t="s">
        <v>120</v>
      </c>
      <c r="K77" s="499" t="s">
        <v>494</v>
      </c>
      <c r="L77" s="475" t="s">
        <v>189</v>
      </c>
      <c r="M77" s="454"/>
      <c r="N77" s="454"/>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6"/>
      <c r="J78" s="476"/>
      <c r="K78" s="489"/>
      <c r="L78" s="476"/>
      <c r="M78" s="455"/>
      <c r="N78" s="455"/>
      <c r="R78" s="141"/>
      <c r="S78" s="141"/>
      <c r="T78" s="141"/>
    </row>
    <row r="79" spans="1:22" x14ac:dyDescent="0.6">
      <c r="A79" s="527"/>
      <c r="B79" s="473"/>
      <c r="C79" s="148" t="s">
        <v>340</v>
      </c>
      <c r="D79" s="145" t="s">
        <v>189</v>
      </c>
      <c r="E79" s="476"/>
      <c r="F79" s="476"/>
      <c r="G79" s="478"/>
      <c r="H79" s="476"/>
      <c r="I79" s="476"/>
      <c r="J79" s="476"/>
      <c r="K79" s="489"/>
      <c r="L79" s="476"/>
      <c r="M79" s="455"/>
      <c r="N79" s="455"/>
      <c r="R79" s="141"/>
      <c r="S79" s="141"/>
      <c r="T79" s="141"/>
    </row>
    <row r="80" spans="1:22" x14ac:dyDescent="0.6">
      <c r="A80" s="527"/>
      <c r="B80" s="473"/>
      <c r="C80" s="159" t="s">
        <v>341</v>
      </c>
      <c r="D80" s="145" t="s">
        <v>189</v>
      </c>
      <c r="E80" s="476"/>
      <c r="F80" s="476"/>
      <c r="G80" s="478"/>
      <c r="H80" s="476"/>
      <c r="I80" s="476"/>
      <c r="J80" s="476"/>
      <c r="K80" s="489"/>
      <c r="L80" s="476"/>
      <c r="M80" s="455"/>
      <c r="N80" s="455"/>
      <c r="R80" s="141"/>
      <c r="S80" s="141"/>
      <c r="T80" s="141"/>
    </row>
    <row r="81" spans="1:22" ht="78" x14ac:dyDescent="0.6">
      <c r="A81" s="527"/>
      <c r="B81" s="473"/>
      <c r="C81" s="159" t="s">
        <v>342</v>
      </c>
      <c r="D81" s="145" t="s">
        <v>189</v>
      </c>
      <c r="E81" s="476"/>
      <c r="F81" s="476"/>
      <c r="G81" s="478"/>
      <c r="H81" s="476"/>
      <c r="I81" s="476"/>
      <c r="J81" s="476"/>
      <c r="K81" s="489"/>
      <c r="L81" s="476"/>
      <c r="M81" s="455"/>
      <c r="N81" s="455"/>
      <c r="R81" s="141"/>
      <c r="S81" s="141"/>
      <c r="T81" s="141"/>
    </row>
    <row r="82" spans="1:22" ht="78" x14ac:dyDescent="0.6">
      <c r="A82" s="527"/>
      <c r="B82" s="473"/>
      <c r="C82" s="159" t="s">
        <v>343</v>
      </c>
      <c r="D82" s="145" t="s">
        <v>189</v>
      </c>
      <c r="E82" s="476"/>
      <c r="F82" s="476"/>
      <c r="G82" s="478"/>
      <c r="H82" s="476"/>
      <c r="I82" s="476"/>
      <c r="J82" s="476"/>
      <c r="K82" s="489"/>
      <c r="L82" s="476"/>
      <c r="M82" s="455"/>
      <c r="N82" s="455"/>
      <c r="R82" s="141"/>
      <c r="S82" s="141"/>
      <c r="T82" s="141"/>
    </row>
    <row r="83" spans="1:22" ht="52.5" thickBot="1" x14ac:dyDescent="0.65">
      <c r="A83" s="512"/>
      <c r="B83" s="474"/>
      <c r="C83" s="155" t="s">
        <v>344</v>
      </c>
      <c r="D83" s="146" t="s">
        <v>189</v>
      </c>
      <c r="E83" s="428"/>
      <c r="F83" s="428"/>
      <c r="G83" s="479"/>
      <c r="H83" s="428"/>
      <c r="I83" s="428"/>
      <c r="J83" s="428"/>
      <c r="K83" s="500"/>
      <c r="L83" s="428"/>
      <c r="M83" s="456"/>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475" t="s">
        <v>88</v>
      </c>
      <c r="J84" s="475" t="s">
        <v>120</v>
      </c>
      <c r="K84" s="499" t="s">
        <v>494</v>
      </c>
      <c r="L84" s="475" t="s">
        <v>189</v>
      </c>
      <c r="M84" s="454"/>
      <c r="N84" s="454"/>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189</v>
      </c>
      <c r="E85" s="476"/>
      <c r="F85" s="476"/>
      <c r="G85" s="478"/>
      <c r="H85" s="476"/>
      <c r="I85" s="476"/>
      <c r="J85" s="476"/>
      <c r="K85" s="489"/>
      <c r="L85" s="476"/>
      <c r="M85" s="455"/>
      <c r="N85" s="455"/>
      <c r="R85" s="141"/>
      <c r="S85" s="141"/>
      <c r="T85" s="141"/>
    </row>
    <row r="86" spans="1:22" x14ac:dyDescent="0.6">
      <c r="A86" s="527"/>
      <c r="B86" s="473"/>
      <c r="C86" s="159" t="s">
        <v>348</v>
      </c>
      <c r="D86" s="145" t="s">
        <v>189</v>
      </c>
      <c r="E86" s="476"/>
      <c r="F86" s="476"/>
      <c r="G86" s="478"/>
      <c r="H86" s="476"/>
      <c r="I86" s="476"/>
      <c r="J86" s="476"/>
      <c r="K86" s="489"/>
      <c r="L86" s="476"/>
      <c r="M86" s="455"/>
      <c r="N86" s="455"/>
      <c r="R86" s="141"/>
      <c r="S86" s="141"/>
      <c r="T86" s="141"/>
    </row>
    <row r="87" spans="1:22" ht="26.5" thickBot="1" x14ac:dyDescent="0.65">
      <c r="A87" s="528"/>
      <c r="B87" s="474"/>
      <c r="C87" s="157" t="s">
        <v>349</v>
      </c>
      <c r="D87" s="166" t="s">
        <v>189</v>
      </c>
      <c r="E87" s="483"/>
      <c r="F87" s="483"/>
      <c r="G87" s="519"/>
      <c r="H87" s="483"/>
      <c r="I87" s="483"/>
      <c r="J87" s="483"/>
      <c r="K87" s="490"/>
      <c r="L87" s="483"/>
      <c r="M87" s="464"/>
      <c r="N87" s="464"/>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x14ac:dyDescent="0.6">
      <c r="A92" s="489" t="str">
        <f>S8&amp;S18&amp;S20&amp;S28&amp;S36&amp;S42&amp;S47&amp;S48&amp;S49&amp;S54&amp;S57&amp;S65&amp;S72&amp;S77&amp;S84&amp;S87</f>
        <v xml:space="preserve">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7" spans="1:13" x14ac:dyDescent="0.6">
      <c r="A97" s="701" t="s">
        <v>256</v>
      </c>
      <c r="B97" s="702"/>
      <c r="C97" s="702"/>
      <c r="D97" s="702"/>
      <c r="E97" s="702"/>
      <c r="F97" s="702"/>
      <c r="G97" s="702"/>
      <c r="H97" s="702"/>
      <c r="I97" s="702"/>
      <c r="J97" s="702"/>
      <c r="K97" s="702"/>
      <c r="L97" s="702"/>
      <c r="M97" s="702"/>
    </row>
    <row r="98" spans="1:13" x14ac:dyDescent="0.6">
      <c r="A98" s="576" t="str">
        <f>V8&amp;V18&amp;V20&amp;V28&amp;V36&amp;V42&amp;V47&amp;V49&amp;V54&amp;V57&amp;V65&amp;V72&amp;V77&amp;V84</f>
        <v/>
      </c>
      <c r="B98" s="699"/>
      <c r="C98" s="576"/>
      <c r="D98" s="576"/>
      <c r="E98" s="576"/>
      <c r="F98" s="576"/>
      <c r="G98" s="576"/>
      <c r="H98" s="576"/>
      <c r="I98" s="576"/>
      <c r="J98" s="576"/>
      <c r="K98" s="576"/>
      <c r="L98" s="576"/>
      <c r="M98" s="576"/>
    </row>
  </sheetData>
  <sheetProtection algorithmName="SHA-512" hashValue="1AwDk4Jnx/QEGrRNuSNAmbqHt8FQwKkVK7j0YU/Tnh7K/6wEXYgCQoBOqc4l4+JxNGw2sxS4ycckoyXv9BKQ4Q==" saltValue="GeBVBpa4dFRmfJ8S0+xGVQ=="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1038" priority="32">
      <formula>$D50="No"</formula>
    </cfRule>
  </conditionalFormatting>
  <conditionalFormatting sqref="C8:D87">
    <cfRule type="expression" dxfId="1037" priority="31">
      <formula>$D8="No"</formula>
    </cfRule>
  </conditionalFormatting>
  <conditionalFormatting sqref="J8">
    <cfRule type="cellIs" dxfId="1036" priority="19" operator="equal">
      <formula>"Significant Negative"</formula>
    </cfRule>
    <cfRule type="cellIs" dxfId="1035" priority="20" operator="equal">
      <formula>"Minor Negative"</formula>
    </cfRule>
    <cfRule type="cellIs" dxfId="1034" priority="21" operator="equal">
      <formula>"Uncertain"</formula>
    </cfRule>
    <cfRule type="cellIs" dxfId="1033" priority="22" operator="equal">
      <formula>"Neutral"</formula>
    </cfRule>
    <cfRule type="cellIs" dxfId="1032" priority="23" operator="equal">
      <formula>"Minor Positive"</formula>
    </cfRule>
    <cfRule type="cellIs" dxfId="1031" priority="24" operator="equal">
      <formula>"Significant Positive"</formula>
    </cfRule>
  </conditionalFormatting>
  <conditionalFormatting sqref="J18">
    <cfRule type="cellIs" dxfId="1030" priority="15" operator="equal">
      <formula>"Uncertain"</formula>
    </cfRule>
    <cfRule type="cellIs" dxfId="1029" priority="13" operator="equal">
      <formula>"Significant Negative"</formula>
    </cfRule>
    <cfRule type="cellIs" dxfId="1028" priority="14" operator="equal">
      <formula>"Minor Negative"</formula>
    </cfRule>
    <cfRule type="cellIs" dxfId="1027" priority="16" operator="equal">
      <formula>"Neutral"</formula>
    </cfRule>
    <cfRule type="cellIs" dxfId="1026" priority="17" operator="equal">
      <formula>"Minor Positive"</formula>
    </cfRule>
    <cfRule type="cellIs" dxfId="1025" priority="18" operator="equal">
      <formula>"Significant Positive"</formula>
    </cfRule>
  </conditionalFormatting>
  <conditionalFormatting sqref="J20">
    <cfRule type="cellIs" dxfId="1024" priority="7" operator="equal">
      <formula>"Significant Negative"</formula>
    </cfRule>
    <cfRule type="cellIs" dxfId="1023" priority="8" operator="equal">
      <formula>"Minor Negative"</formula>
    </cfRule>
    <cfRule type="cellIs" dxfId="1022" priority="9" operator="equal">
      <formula>"Uncertain"</formula>
    </cfRule>
    <cfRule type="cellIs" dxfId="1021" priority="10" operator="equal">
      <formula>"Neutral"</formula>
    </cfRule>
    <cfRule type="cellIs" dxfId="1020" priority="11" operator="equal">
      <formula>"Minor Positive"</formula>
    </cfRule>
    <cfRule type="cellIs" dxfId="1019" priority="12" operator="equal">
      <formula>"Significant Positive"</formula>
    </cfRule>
  </conditionalFormatting>
  <conditionalFormatting sqref="J28">
    <cfRule type="cellIs" dxfId="1018" priority="2" operator="equal">
      <formula>"Minor Negative"</formula>
    </cfRule>
    <cfRule type="cellIs" dxfId="1017" priority="3" operator="equal">
      <formula>"Uncertain"</formula>
    </cfRule>
    <cfRule type="cellIs" dxfId="1016" priority="4" operator="equal">
      <formula>"Neutral"</formula>
    </cfRule>
    <cfRule type="cellIs" dxfId="1015" priority="5" operator="equal">
      <formula>"Minor Positive"</formula>
    </cfRule>
    <cfRule type="cellIs" dxfId="1014" priority="6" operator="equal">
      <formula>"Significant Positive"</formula>
    </cfRule>
    <cfRule type="cellIs" dxfId="1013" priority="1" operator="equal">
      <formula>"Significant Negative"</formula>
    </cfRule>
  </conditionalFormatting>
  <conditionalFormatting sqref="J36">
    <cfRule type="cellIs" dxfId="1012" priority="50" operator="equal">
      <formula>"Minor Positive"</formula>
    </cfRule>
    <cfRule type="cellIs" dxfId="1011" priority="49" operator="equal">
      <formula>"Neutral"</formula>
    </cfRule>
    <cfRule type="cellIs" dxfId="1010" priority="48" operator="equal">
      <formula>"Uncertain"</formula>
    </cfRule>
    <cfRule type="cellIs" dxfId="1009" priority="47" operator="equal">
      <formula>"Minor Negative"</formula>
    </cfRule>
    <cfRule type="cellIs" dxfId="1008" priority="46" operator="equal">
      <formula>"Significant Negative"</formula>
    </cfRule>
    <cfRule type="cellIs" dxfId="1007" priority="51" operator="equal">
      <formula>"Significant Positive"</formula>
    </cfRule>
  </conditionalFormatting>
  <conditionalFormatting sqref="J42">
    <cfRule type="cellIs" dxfId="1006" priority="41" operator="equal">
      <formula>"Minor Negative"</formula>
    </cfRule>
    <cfRule type="cellIs" dxfId="1005" priority="42" operator="equal">
      <formula>"Uncertain"</formula>
    </cfRule>
    <cfRule type="cellIs" dxfId="1004" priority="43" operator="equal">
      <formula>"Neutral"</formula>
    </cfRule>
    <cfRule type="cellIs" dxfId="1003" priority="44" operator="equal">
      <formula>"Minor Positive"</formula>
    </cfRule>
    <cfRule type="cellIs" dxfId="1002" priority="45" operator="equal">
      <formula>"Significant Positive"</formula>
    </cfRule>
    <cfRule type="cellIs" dxfId="1001" priority="40" operator="equal">
      <formula>"Significant Negative"</formula>
    </cfRule>
  </conditionalFormatting>
  <conditionalFormatting sqref="J47">
    <cfRule type="cellIs" dxfId="1000" priority="52" operator="equal">
      <formula>"Significant Negative"</formula>
    </cfRule>
    <cfRule type="cellIs" dxfId="999" priority="53" operator="equal">
      <formula>"Minor Negative"</formula>
    </cfRule>
    <cfRule type="cellIs" dxfId="998" priority="54" operator="equal">
      <formula>"Uncertain"</formula>
    </cfRule>
    <cfRule type="cellIs" dxfId="997" priority="55" operator="equal">
      <formula>"Neutral"</formula>
    </cfRule>
    <cfRule type="cellIs" dxfId="996" priority="56" operator="equal">
      <formula>"Minor Positive"</formula>
    </cfRule>
    <cfRule type="cellIs" dxfId="995" priority="57" operator="equal">
      <formula>"Significant Positive"</formula>
    </cfRule>
  </conditionalFormatting>
  <conditionalFormatting sqref="J49 J57 J65 J72 J84">
    <cfRule type="cellIs" dxfId="994" priority="58" operator="equal">
      <formula>"Significant Negative"</formula>
    </cfRule>
    <cfRule type="cellIs" dxfId="993" priority="59" operator="equal">
      <formula>"Minor Negative"</formula>
    </cfRule>
    <cfRule type="cellIs" dxfId="992" priority="60" operator="equal">
      <formula>"Uncertain"</formula>
    </cfRule>
    <cfRule type="cellIs" dxfId="991" priority="61" operator="equal">
      <formula>"Neutral"</formula>
    </cfRule>
    <cfRule type="cellIs" dxfId="990" priority="62" operator="equal">
      <formula>"Minor Positive"</formula>
    </cfRule>
    <cfRule type="cellIs" dxfId="989" priority="63" operator="equal">
      <formula>"Significant Positive"</formula>
    </cfRule>
  </conditionalFormatting>
  <conditionalFormatting sqref="J54">
    <cfRule type="cellIs" dxfId="988" priority="34" operator="equal">
      <formula>"Significant Negative"</formula>
    </cfRule>
    <cfRule type="cellIs" dxfId="987" priority="35" operator="equal">
      <formula>"Minor Negative"</formula>
    </cfRule>
    <cfRule type="cellIs" dxfId="986" priority="36" operator="equal">
      <formula>"Uncertain"</formula>
    </cfRule>
    <cfRule type="cellIs" dxfId="985" priority="37" operator="equal">
      <formula>"Neutral"</formula>
    </cfRule>
    <cfRule type="cellIs" dxfId="984" priority="38" operator="equal">
      <formula>"Minor Positive"</formula>
    </cfRule>
    <cfRule type="cellIs" dxfId="983" priority="39" operator="equal">
      <formula>"Significant Positive"</formula>
    </cfRule>
  </conditionalFormatting>
  <conditionalFormatting sqref="J77">
    <cfRule type="cellIs" dxfId="982" priority="25" operator="equal">
      <formula>"Significant Negative"</formula>
    </cfRule>
    <cfRule type="cellIs" dxfId="981" priority="30" operator="equal">
      <formula>"Significant Positive"</formula>
    </cfRule>
    <cfRule type="cellIs" dxfId="980" priority="29" operator="equal">
      <formula>"Minor Positive"</formula>
    </cfRule>
    <cfRule type="cellIs" dxfId="979" priority="28" operator="equal">
      <formula>"Neutral"</formula>
    </cfRule>
    <cfRule type="cellIs" dxfId="978" priority="27" operator="equal">
      <formula>"Uncertain"</formula>
    </cfRule>
    <cfRule type="cellIs" dxfId="977" priority="26" operator="equal">
      <formula>"Minor Negative"</formula>
    </cfRule>
  </conditionalFormatting>
  <pageMargins left="0.7" right="0.7" top="0.75" bottom="0.75" header="0.3" footer="0.3"/>
  <pageSetup orientation="portrait" horizontalDpi="4294967293" vertic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FD7D-AA6E-48AD-9AD0-0DD8ED819D8C}">
  <sheetPr codeName="Sheet148"/>
  <dimension ref="A1:V98"/>
  <sheetViews>
    <sheetView showGridLines="0" zoomScaleNormal="100" workbookViewId="0">
      <selection activeCell="C1" sqref="C1:F1"/>
    </sheetView>
  </sheetViews>
  <sheetFormatPr defaultColWidth="8.54296875" defaultRowHeight="26" x14ac:dyDescent="0.6"/>
  <cols>
    <col min="1" max="1" width="64.90625" style="126" customWidth="1"/>
    <col min="2" max="2" width="5.816406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 style="228" customWidth="1"/>
    <col min="10" max="10" width="20.7265625" style="126" customWidth="1"/>
    <col min="11" max="11" width="106.1796875" style="126" customWidth="1"/>
    <col min="12" max="12" width="20.7265625" style="126" customWidth="1"/>
    <col min="13" max="13" width="23.453125" style="126" customWidth="1"/>
    <col min="14" max="16" width="26.816406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955</v>
      </c>
      <c r="D1" s="703"/>
      <c r="E1" s="703"/>
      <c r="F1" s="630"/>
      <c r="G1" s="227"/>
      <c r="I1" s="229"/>
      <c r="J1" s="128"/>
      <c r="K1" s="128"/>
    </row>
    <row r="2" spans="1:22" x14ac:dyDescent="0.6">
      <c r="A2" s="125" t="s">
        <v>21</v>
      </c>
      <c r="B2" s="129"/>
      <c r="C2" s="393" t="s">
        <v>745</v>
      </c>
      <c r="D2" s="393"/>
      <c r="E2" s="393"/>
      <c r="F2" s="394"/>
      <c r="I2" s="230"/>
      <c r="J2" s="130"/>
      <c r="K2" s="130"/>
    </row>
    <row r="3" spans="1:22" ht="143.5" customHeight="1" x14ac:dyDescent="0.6">
      <c r="A3" s="131" t="s">
        <v>22</v>
      </c>
      <c r="B3" s="132"/>
      <c r="C3" s="393" t="s">
        <v>746</v>
      </c>
      <c r="D3" s="393"/>
      <c r="E3" s="393"/>
      <c r="F3" s="394"/>
      <c r="I3" s="230"/>
      <c r="J3" s="130"/>
      <c r="K3" s="130"/>
    </row>
    <row r="4" spans="1:22" x14ac:dyDescent="0.6">
      <c r="A4" s="131" t="s">
        <v>23</v>
      </c>
      <c r="B4" s="133"/>
      <c r="C4" s="395" t="s">
        <v>372</v>
      </c>
      <c r="D4" s="395"/>
      <c r="E4" s="395"/>
      <c r="F4" s="396"/>
      <c r="I4" s="230"/>
      <c r="J4" s="130"/>
      <c r="K4" s="130"/>
    </row>
    <row r="6" spans="1:22" x14ac:dyDescent="0.6">
      <c r="A6" s="501" t="s">
        <v>24</v>
      </c>
      <c r="B6" s="501"/>
      <c r="C6" s="501"/>
      <c r="D6" s="134"/>
      <c r="E6" s="592" t="s">
        <v>25</v>
      </c>
      <c r="F6" s="592"/>
      <c r="G6" s="592"/>
      <c r="H6" s="592"/>
      <c r="I6" s="592"/>
      <c r="J6" s="592"/>
      <c r="K6" s="592"/>
      <c r="L6" s="592"/>
      <c r="M6" s="592"/>
      <c r="N6" s="592"/>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7"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354</v>
      </c>
      <c r="G8" s="505" t="s">
        <v>355</v>
      </c>
      <c r="H8" s="493" t="s">
        <v>429</v>
      </c>
      <c r="I8" s="593" t="s">
        <v>357</v>
      </c>
      <c r="J8" s="475" t="s">
        <v>119</v>
      </c>
      <c r="K8" s="575" t="s">
        <v>620</v>
      </c>
      <c r="L8" s="475" t="s">
        <v>189</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576"/>
      <c r="L9" s="476"/>
      <c r="M9" s="455"/>
      <c r="N9" s="455"/>
      <c r="O9" s="162"/>
      <c r="P9" s="162"/>
      <c r="R9" s="141"/>
      <c r="S9" s="141"/>
      <c r="T9" s="141"/>
    </row>
    <row r="10" spans="1:22" x14ac:dyDescent="0.6">
      <c r="A10" s="470"/>
      <c r="B10" s="503"/>
      <c r="C10" s="142" t="s">
        <v>259</v>
      </c>
      <c r="D10" s="142" t="s">
        <v>189</v>
      </c>
      <c r="E10" s="494"/>
      <c r="F10" s="494"/>
      <c r="G10" s="506"/>
      <c r="H10" s="494"/>
      <c r="I10" s="594"/>
      <c r="J10" s="476"/>
      <c r="K10" s="576"/>
      <c r="L10" s="476"/>
      <c r="M10" s="455"/>
      <c r="N10" s="455"/>
      <c r="O10" s="162"/>
      <c r="P10" s="162"/>
      <c r="R10" s="141"/>
      <c r="S10" s="141"/>
      <c r="T10" s="141"/>
    </row>
    <row r="11" spans="1:22" ht="52" x14ac:dyDescent="0.6">
      <c r="A11" s="470"/>
      <c r="B11" s="503"/>
      <c r="C11" s="142" t="s">
        <v>260</v>
      </c>
      <c r="D11" s="142" t="s">
        <v>189</v>
      </c>
      <c r="E11" s="494"/>
      <c r="F11" s="494"/>
      <c r="G11" s="506"/>
      <c r="H11" s="494"/>
      <c r="I11" s="594"/>
      <c r="J11" s="476"/>
      <c r="K11" s="576"/>
      <c r="L11" s="476"/>
      <c r="M11" s="455"/>
      <c r="N11" s="455"/>
      <c r="O11" s="162"/>
      <c r="P11" s="162"/>
      <c r="R11" s="141"/>
      <c r="S11" s="141"/>
      <c r="T11" s="141"/>
    </row>
    <row r="12" spans="1:22" ht="52" x14ac:dyDescent="0.6">
      <c r="A12" s="470"/>
      <c r="B12" s="503"/>
      <c r="C12" s="142" t="s">
        <v>261</v>
      </c>
      <c r="D12" s="142" t="s">
        <v>189</v>
      </c>
      <c r="E12" s="494"/>
      <c r="F12" s="494"/>
      <c r="G12" s="506"/>
      <c r="H12" s="494"/>
      <c r="I12" s="594"/>
      <c r="J12" s="476"/>
      <c r="K12" s="576"/>
      <c r="L12" s="476"/>
      <c r="M12" s="455"/>
      <c r="N12" s="455"/>
      <c r="O12" s="162"/>
      <c r="P12" s="162"/>
      <c r="R12" s="141"/>
      <c r="S12" s="141"/>
      <c r="T12" s="141"/>
    </row>
    <row r="13" spans="1:22" x14ac:dyDescent="0.6">
      <c r="A13" s="470"/>
      <c r="B13" s="503"/>
      <c r="C13" s="142" t="s">
        <v>262</v>
      </c>
      <c r="D13" s="142" t="s">
        <v>189</v>
      </c>
      <c r="E13" s="494"/>
      <c r="F13" s="494"/>
      <c r="G13" s="506"/>
      <c r="H13" s="494"/>
      <c r="I13" s="594"/>
      <c r="J13" s="476"/>
      <c r="K13" s="576"/>
      <c r="L13" s="476"/>
      <c r="M13" s="455"/>
      <c r="N13" s="455"/>
      <c r="O13" s="162"/>
      <c r="P13" s="162"/>
      <c r="R13" s="141"/>
      <c r="S13" s="141"/>
      <c r="T13" s="141"/>
    </row>
    <row r="14" spans="1:22" ht="78" x14ac:dyDescent="0.6">
      <c r="A14" s="470"/>
      <c r="B14" s="503"/>
      <c r="C14" s="142" t="s">
        <v>263</v>
      </c>
      <c r="D14" s="142" t="s">
        <v>185</v>
      </c>
      <c r="E14" s="494"/>
      <c r="F14" s="494"/>
      <c r="G14" s="506"/>
      <c r="H14" s="494"/>
      <c r="I14" s="594"/>
      <c r="J14" s="476"/>
      <c r="K14" s="576"/>
      <c r="L14" s="476"/>
      <c r="M14" s="455"/>
      <c r="N14" s="455"/>
      <c r="O14" s="162"/>
      <c r="P14" s="162"/>
      <c r="R14" s="141"/>
      <c r="S14" s="141"/>
      <c r="T14" s="141"/>
    </row>
    <row r="15" spans="1:22" ht="52" x14ac:dyDescent="0.6">
      <c r="A15" s="470"/>
      <c r="B15" s="503"/>
      <c r="C15" s="142" t="s">
        <v>264</v>
      </c>
      <c r="D15" s="142" t="s">
        <v>189</v>
      </c>
      <c r="E15" s="494"/>
      <c r="F15" s="494"/>
      <c r="G15" s="506"/>
      <c r="H15" s="494"/>
      <c r="I15" s="594"/>
      <c r="J15" s="476"/>
      <c r="K15" s="576"/>
      <c r="L15" s="476"/>
      <c r="M15" s="455"/>
      <c r="N15" s="455"/>
      <c r="O15" s="162"/>
      <c r="P15" s="162"/>
      <c r="R15" s="141"/>
      <c r="S15" s="141"/>
      <c r="T15" s="141"/>
    </row>
    <row r="16" spans="1:22" ht="78" x14ac:dyDescent="0.6">
      <c r="A16" s="470"/>
      <c r="B16" s="503"/>
      <c r="C16" s="142" t="s">
        <v>265</v>
      </c>
      <c r="D16" s="142" t="s">
        <v>189</v>
      </c>
      <c r="E16" s="494"/>
      <c r="F16" s="494"/>
      <c r="G16" s="506"/>
      <c r="H16" s="494"/>
      <c r="I16" s="594"/>
      <c r="J16" s="476"/>
      <c r="K16" s="576"/>
      <c r="L16" s="476"/>
      <c r="M16" s="455"/>
      <c r="N16" s="455"/>
      <c r="O16" s="162"/>
      <c r="P16" s="162"/>
      <c r="R16" s="141"/>
      <c r="S16" s="141"/>
      <c r="T16" s="141"/>
    </row>
    <row r="17" spans="1:22" ht="52.5" thickBot="1" x14ac:dyDescent="0.65">
      <c r="A17" s="471"/>
      <c r="B17" s="504"/>
      <c r="C17" s="143" t="s">
        <v>266</v>
      </c>
      <c r="D17" s="143" t="s">
        <v>185</v>
      </c>
      <c r="E17" s="495"/>
      <c r="F17" s="495"/>
      <c r="G17" s="507"/>
      <c r="H17" s="495"/>
      <c r="I17" s="595"/>
      <c r="J17" s="428"/>
      <c r="K17" s="577"/>
      <c r="L17" s="428"/>
      <c r="M17" s="456"/>
      <c r="N17" s="456"/>
      <c r="O17" s="162"/>
      <c r="P17" s="162"/>
      <c r="R17" s="141"/>
      <c r="S17" s="141"/>
      <c r="T17" s="141"/>
    </row>
    <row r="18" spans="1:22" ht="87" customHeight="1" x14ac:dyDescent="0.6">
      <c r="A18" s="511" t="s">
        <v>267</v>
      </c>
      <c r="B18" s="472" t="s">
        <v>102</v>
      </c>
      <c r="C18" s="140" t="s">
        <v>268</v>
      </c>
      <c r="D18" s="140" t="s">
        <v>185</v>
      </c>
      <c r="E18" s="475" t="s">
        <v>364</v>
      </c>
      <c r="F18" s="475" t="s">
        <v>354</v>
      </c>
      <c r="G18" s="477" t="s">
        <v>355</v>
      </c>
      <c r="H18" s="475" t="s">
        <v>429</v>
      </c>
      <c r="I18" s="573" t="s">
        <v>357</v>
      </c>
      <c r="J18" s="475" t="s">
        <v>119</v>
      </c>
      <c r="K18" s="604" t="s">
        <v>621</v>
      </c>
      <c r="L18" s="475" t="s">
        <v>189</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5.25" customHeight="1" thickBot="1" x14ac:dyDescent="0.65">
      <c r="A19" s="512"/>
      <c r="B19" s="474"/>
      <c r="C19" s="143" t="s">
        <v>269</v>
      </c>
      <c r="D19" s="143" t="s">
        <v>189</v>
      </c>
      <c r="E19" s="428"/>
      <c r="F19" s="428"/>
      <c r="G19" s="479"/>
      <c r="H19" s="428"/>
      <c r="I19" s="574"/>
      <c r="J19" s="428"/>
      <c r="K19" s="606"/>
      <c r="L19" s="428"/>
      <c r="M19" s="456"/>
      <c r="N19" s="456"/>
      <c r="O19" s="162"/>
      <c r="P19" s="162"/>
      <c r="R19" s="141"/>
      <c r="S19" s="141"/>
      <c r="T19" s="141"/>
    </row>
    <row r="20" spans="1:22" ht="156" x14ac:dyDescent="0.6">
      <c r="A20" s="469" t="s">
        <v>270</v>
      </c>
      <c r="B20" s="472" t="s">
        <v>103</v>
      </c>
      <c r="C20" s="144" t="s">
        <v>271</v>
      </c>
      <c r="D20" s="144" t="s">
        <v>185</v>
      </c>
      <c r="E20" s="475" t="s">
        <v>353</v>
      </c>
      <c r="F20" s="475" t="s">
        <v>354</v>
      </c>
      <c r="G20" s="477" t="s">
        <v>355</v>
      </c>
      <c r="H20" s="475" t="s">
        <v>429</v>
      </c>
      <c r="I20" s="573" t="s">
        <v>357</v>
      </c>
      <c r="J20" s="475" t="s">
        <v>119</v>
      </c>
      <c r="K20" s="499" t="s">
        <v>622</v>
      </c>
      <c r="L20" s="475" t="s">
        <v>189</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185</v>
      </c>
      <c r="E21" s="476"/>
      <c r="F21" s="476"/>
      <c r="G21" s="478"/>
      <c r="H21" s="476"/>
      <c r="I21" s="571"/>
      <c r="J21" s="476"/>
      <c r="K21" s="489"/>
      <c r="L21" s="476"/>
      <c r="M21" s="455"/>
      <c r="N21" s="455"/>
      <c r="O21" s="162"/>
      <c r="P21" s="162"/>
      <c r="R21" s="141"/>
      <c r="S21" s="141"/>
      <c r="T21" s="141"/>
    </row>
    <row r="22" spans="1:22" ht="52" x14ac:dyDescent="0.6">
      <c r="A22" s="470"/>
      <c r="B22" s="473"/>
      <c r="C22" s="145" t="s">
        <v>273</v>
      </c>
      <c r="D22" s="145" t="s">
        <v>185</v>
      </c>
      <c r="E22" s="476"/>
      <c r="F22" s="476"/>
      <c r="G22" s="478"/>
      <c r="H22" s="476"/>
      <c r="I22" s="571"/>
      <c r="J22" s="476"/>
      <c r="K22" s="489"/>
      <c r="L22" s="476"/>
      <c r="M22" s="455"/>
      <c r="N22" s="455"/>
      <c r="O22" s="162"/>
      <c r="P22" s="162"/>
      <c r="R22" s="141"/>
      <c r="S22" s="141"/>
      <c r="T22" s="141"/>
    </row>
    <row r="23" spans="1:22" ht="52" x14ac:dyDescent="0.6">
      <c r="A23" s="470"/>
      <c r="B23" s="473"/>
      <c r="C23" s="145" t="s">
        <v>274</v>
      </c>
      <c r="D23" s="145" t="s">
        <v>189</v>
      </c>
      <c r="E23" s="476"/>
      <c r="F23" s="476"/>
      <c r="G23" s="478"/>
      <c r="H23" s="476"/>
      <c r="I23" s="571"/>
      <c r="J23" s="476"/>
      <c r="K23" s="489"/>
      <c r="L23" s="476"/>
      <c r="M23" s="455"/>
      <c r="N23" s="455"/>
      <c r="O23" s="162"/>
      <c r="P23" s="162"/>
      <c r="R23" s="141"/>
      <c r="S23" s="141"/>
      <c r="T23" s="141"/>
    </row>
    <row r="24" spans="1:22" ht="52" x14ac:dyDescent="0.6">
      <c r="A24" s="470"/>
      <c r="B24" s="473"/>
      <c r="C24" s="145" t="s">
        <v>275</v>
      </c>
      <c r="D24" s="145" t="s">
        <v>189</v>
      </c>
      <c r="E24" s="476"/>
      <c r="F24" s="476"/>
      <c r="G24" s="478"/>
      <c r="H24" s="476"/>
      <c r="I24" s="571"/>
      <c r="J24" s="476"/>
      <c r="K24" s="489"/>
      <c r="L24" s="476"/>
      <c r="M24" s="455"/>
      <c r="N24" s="455"/>
      <c r="O24" s="162"/>
      <c r="P24" s="162"/>
      <c r="R24" s="141"/>
      <c r="S24" s="141"/>
      <c r="T24" s="141"/>
    </row>
    <row r="25" spans="1:22" ht="104" x14ac:dyDescent="0.6">
      <c r="A25" s="470"/>
      <c r="B25" s="473"/>
      <c r="C25" s="145" t="s">
        <v>276</v>
      </c>
      <c r="D25" s="145" t="s">
        <v>185</v>
      </c>
      <c r="E25" s="476"/>
      <c r="F25" s="476"/>
      <c r="G25" s="478"/>
      <c r="H25" s="476"/>
      <c r="I25" s="571"/>
      <c r="J25" s="476"/>
      <c r="K25" s="489"/>
      <c r="L25" s="476"/>
      <c r="M25" s="455"/>
      <c r="N25" s="455"/>
      <c r="O25" s="162"/>
      <c r="P25" s="162"/>
      <c r="R25" s="141"/>
      <c r="S25" s="141"/>
      <c r="T25" s="141"/>
    </row>
    <row r="26" spans="1:22" ht="52" x14ac:dyDescent="0.6">
      <c r="A26" s="470"/>
      <c r="B26" s="473"/>
      <c r="C26" s="145" t="s">
        <v>277</v>
      </c>
      <c r="D26" s="145" t="s">
        <v>185</v>
      </c>
      <c r="E26" s="476"/>
      <c r="F26" s="476"/>
      <c r="G26" s="478"/>
      <c r="H26" s="476"/>
      <c r="I26" s="571"/>
      <c r="J26" s="476"/>
      <c r="K26" s="489"/>
      <c r="L26" s="476"/>
      <c r="M26" s="455"/>
      <c r="N26" s="455"/>
      <c r="O26" s="162"/>
      <c r="P26" s="162"/>
      <c r="R26" s="141"/>
      <c r="S26" s="141"/>
      <c r="T26" s="141"/>
    </row>
    <row r="27" spans="1:22" ht="78.5" thickBot="1" x14ac:dyDescent="0.65">
      <c r="A27" s="471"/>
      <c r="B27" s="474"/>
      <c r="C27" s="146" t="s">
        <v>278</v>
      </c>
      <c r="D27" s="146" t="s">
        <v>185</v>
      </c>
      <c r="E27" s="428"/>
      <c r="F27" s="428"/>
      <c r="G27" s="479"/>
      <c r="H27" s="428"/>
      <c r="I27" s="574"/>
      <c r="J27" s="428"/>
      <c r="K27" s="500"/>
      <c r="L27" s="428"/>
      <c r="M27" s="456"/>
      <c r="N27" s="456"/>
      <c r="O27" s="162"/>
      <c r="P27" s="162"/>
      <c r="R27" s="141"/>
      <c r="S27" s="141"/>
      <c r="T27" s="141"/>
    </row>
    <row r="28" spans="1:22" ht="78" x14ac:dyDescent="0.6">
      <c r="A28" s="469" t="s">
        <v>279</v>
      </c>
      <c r="B28" s="472" t="s">
        <v>104</v>
      </c>
      <c r="C28" s="147" t="s">
        <v>280</v>
      </c>
      <c r="D28" s="144" t="s">
        <v>185</v>
      </c>
      <c r="E28" s="475" t="s">
        <v>353</v>
      </c>
      <c r="F28" s="475" t="s">
        <v>398</v>
      </c>
      <c r="G28" s="477" t="s">
        <v>355</v>
      </c>
      <c r="H28" s="475" t="s">
        <v>429</v>
      </c>
      <c r="I28" s="573" t="s">
        <v>357</v>
      </c>
      <c r="J28" s="475" t="s">
        <v>249</v>
      </c>
      <c r="K28" s="604" t="s">
        <v>623</v>
      </c>
      <c r="L28" s="475" t="s">
        <v>189</v>
      </c>
      <c r="M28" s="454"/>
      <c r="N28" s="454"/>
      <c r="O28" s="162"/>
      <c r="P28" s="162"/>
      <c r="R28" s="141" t="str">
        <f>IF(OR(J28='Drop downs'!$G$7,J28='Drop downs'!$G$5), B28&amp;": "&amp;K28&amp;CHAR(10),"")</f>
        <v/>
      </c>
      <c r="S28" s="141" t="str">
        <f>IF(J28='Drop downs'!$G$2,B28&amp;": "&amp;K28&amp;"
"," ")</f>
        <v xml:space="preserve">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T28" s="141" t="str">
        <f>IF(E28='Drop downs'!$B$6,B28&amp;": "&amp;K28&amp;"","")</f>
        <v/>
      </c>
      <c r="U28" s="126" t="str">
        <f t="shared" si="0"/>
        <v/>
      </c>
      <c r="V28" s="126" t="str">
        <f>IF(N28&gt;0,B28&amp;":"&amp;N28&amp;"
","")</f>
        <v/>
      </c>
    </row>
    <row r="29" spans="1:22" ht="78" x14ac:dyDescent="0.6">
      <c r="A29" s="470"/>
      <c r="B29" s="473"/>
      <c r="C29" s="148" t="s">
        <v>281</v>
      </c>
      <c r="D29" s="145" t="s">
        <v>185</v>
      </c>
      <c r="E29" s="476"/>
      <c r="F29" s="476"/>
      <c r="G29" s="478"/>
      <c r="H29" s="476"/>
      <c r="I29" s="571"/>
      <c r="J29" s="476"/>
      <c r="K29" s="605"/>
      <c r="L29" s="476"/>
      <c r="M29" s="455"/>
      <c r="N29" s="455"/>
      <c r="O29" s="162"/>
      <c r="P29" s="162"/>
      <c r="R29" s="141"/>
      <c r="S29" s="141"/>
      <c r="T29" s="141"/>
    </row>
    <row r="30" spans="1:22" ht="52" x14ac:dyDescent="0.6">
      <c r="A30" s="470"/>
      <c r="B30" s="473"/>
      <c r="C30" s="148" t="s">
        <v>282</v>
      </c>
      <c r="D30" s="145" t="s">
        <v>185</v>
      </c>
      <c r="E30" s="476"/>
      <c r="F30" s="476"/>
      <c r="G30" s="478"/>
      <c r="H30" s="476"/>
      <c r="I30" s="571"/>
      <c r="J30" s="476"/>
      <c r="K30" s="605"/>
      <c r="L30" s="476"/>
      <c r="M30" s="455"/>
      <c r="N30" s="455"/>
      <c r="O30" s="162"/>
      <c r="P30" s="162"/>
      <c r="R30" s="141"/>
      <c r="S30" s="141"/>
      <c r="T30" s="141"/>
    </row>
    <row r="31" spans="1:22" ht="52" x14ac:dyDescent="0.6">
      <c r="A31" s="470"/>
      <c r="B31" s="473"/>
      <c r="C31" s="148" t="s">
        <v>283</v>
      </c>
      <c r="D31" s="145" t="s">
        <v>185</v>
      </c>
      <c r="E31" s="476"/>
      <c r="F31" s="476"/>
      <c r="G31" s="478"/>
      <c r="H31" s="476"/>
      <c r="I31" s="571"/>
      <c r="J31" s="476"/>
      <c r="K31" s="605"/>
      <c r="L31" s="476"/>
      <c r="M31" s="455"/>
      <c r="N31" s="455"/>
      <c r="O31" s="162"/>
      <c r="P31" s="162"/>
      <c r="R31" s="141"/>
      <c r="S31" s="141"/>
      <c r="T31" s="141"/>
    </row>
    <row r="32" spans="1:22" ht="52" x14ac:dyDescent="0.6">
      <c r="A32" s="470"/>
      <c r="B32" s="473"/>
      <c r="C32" s="148" t="s">
        <v>284</v>
      </c>
      <c r="D32" s="145" t="s">
        <v>185</v>
      </c>
      <c r="E32" s="476"/>
      <c r="F32" s="476"/>
      <c r="G32" s="478"/>
      <c r="H32" s="476"/>
      <c r="I32" s="571"/>
      <c r="J32" s="476"/>
      <c r="K32" s="605"/>
      <c r="L32" s="476"/>
      <c r="M32" s="455"/>
      <c r="N32" s="455"/>
      <c r="O32" s="162"/>
      <c r="P32" s="162"/>
      <c r="R32" s="141"/>
      <c r="S32" s="141"/>
      <c r="T32" s="141"/>
    </row>
    <row r="33" spans="1:22" x14ac:dyDescent="0.6">
      <c r="A33" s="470"/>
      <c r="B33" s="473"/>
      <c r="C33" s="148" t="s">
        <v>285</v>
      </c>
      <c r="D33" s="145" t="s">
        <v>189</v>
      </c>
      <c r="E33" s="476"/>
      <c r="F33" s="476"/>
      <c r="G33" s="478"/>
      <c r="H33" s="476"/>
      <c r="I33" s="571"/>
      <c r="J33" s="476"/>
      <c r="K33" s="605"/>
      <c r="L33" s="476"/>
      <c r="M33" s="455"/>
      <c r="N33" s="455"/>
      <c r="O33" s="162"/>
      <c r="P33" s="162"/>
      <c r="R33" s="141"/>
      <c r="S33" s="141"/>
      <c r="T33" s="141"/>
    </row>
    <row r="34" spans="1:22" ht="52" x14ac:dyDescent="0.6">
      <c r="A34" s="470"/>
      <c r="B34" s="473"/>
      <c r="C34" s="148" t="s">
        <v>286</v>
      </c>
      <c r="D34" s="145" t="s">
        <v>189</v>
      </c>
      <c r="E34" s="476"/>
      <c r="F34" s="476"/>
      <c r="G34" s="478"/>
      <c r="H34" s="476"/>
      <c r="I34" s="571"/>
      <c r="J34" s="476"/>
      <c r="K34" s="605"/>
      <c r="L34" s="476"/>
      <c r="M34" s="455"/>
      <c r="N34" s="455"/>
      <c r="O34" s="162"/>
      <c r="P34" s="162"/>
      <c r="R34" s="141"/>
      <c r="S34" s="141"/>
      <c r="T34" s="141"/>
    </row>
    <row r="35" spans="1:22" ht="90" customHeight="1" thickBot="1" x14ac:dyDescent="0.65">
      <c r="A35" s="471"/>
      <c r="B35" s="474"/>
      <c r="C35" s="156" t="s">
        <v>287</v>
      </c>
      <c r="D35" s="146" t="s">
        <v>185</v>
      </c>
      <c r="E35" s="428"/>
      <c r="F35" s="428"/>
      <c r="G35" s="479"/>
      <c r="H35" s="428"/>
      <c r="I35" s="574"/>
      <c r="J35" s="428"/>
      <c r="K35" s="606"/>
      <c r="L35" s="428"/>
      <c r="M35" s="456"/>
      <c r="N35" s="456"/>
      <c r="O35" s="162"/>
      <c r="P35" s="162"/>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494</v>
      </c>
      <c r="L36" s="475" t="s">
        <v>189</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55"/>
      <c r="N37" s="455"/>
      <c r="O37" s="162"/>
      <c r="P37" s="162"/>
      <c r="R37" s="141"/>
      <c r="S37" s="141"/>
      <c r="T37" s="141"/>
    </row>
    <row r="38" spans="1:22" ht="52" x14ac:dyDescent="0.6">
      <c r="A38" s="470"/>
      <c r="B38" s="473"/>
      <c r="C38" s="145" t="s">
        <v>291</v>
      </c>
      <c r="D38" s="145" t="s">
        <v>189</v>
      </c>
      <c r="E38" s="476"/>
      <c r="F38" s="476"/>
      <c r="G38" s="478"/>
      <c r="H38" s="476"/>
      <c r="I38" s="478"/>
      <c r="J38" s="476"/>
      <c r="K38" s="489"/>
      <c r="L38" s="476"/>
      <c r="M38" s="455"/>
      <c r="N38" s="455"/>
      <c r="O38" s="162"/>
      <c r="P38" s="162"/>
      <c r="R38" s="141"/>
      <c r="S38" s="141"/>
      <c r="T38" s="141"/>
    </row>
    <row r="39" spans="1:22" ht="78" x14ac:dyDescent="0.6">
      <c r="A39" s="470"/>
      <c r="B39" s="473"/>
      <c r="C39" s="145" t="s">
        <v>292</v>
      </c>
      <c r="D39" s="145" t="s">
        <v>189</v>
      </c>
      <c r="E39" s="476"/>
      <c r="F39" s="476"/>
      <c r="G39" s="478"/>
      <c r="H39" s="476"/>
      <c r="I39" s="478"/>
      <c r="J39" s="476"/>
      <c r="K39" s="489"/>
      <c r="L39" s="476"/>
      <c r="M39" s="455"/>
      <c r="N39" s="455"/>
      <c r="O39" s="162"/>
      <c r="P39" s="162"/>
      <c r="R39" s="141"/>
      <c r="S39" s="141"/>
      <c r="T39" s="141"/>
    </row>
    <row r="40" spans="1:22" ht="104" x14ac:dyDescent="0.6">
      <c r="A40" s="470"/>
      <c r="B40" s="473"/>
      <c r="C40" s="145" t="s">
        <v>293</v>
      </c>
      <c r="D40" s="145" t="s">
        <v>189</v>
      </c>
      <c r="E40" s="476"/>
      <c r="F40" s="476"/>
      <c r="G40" s="478"/>
      <c r="H40" s="476"/>
      <c r="I40" s="478"/>
      <c r="J40" s="476"/>
      <c r="K40" s="489"/>
      <c r="L40" s="476"/>
      <c r="M40" s="455"/>
      <c r="N40" s="455"/>
      <c r="O40" s="162"/>
      <c r="P40" s="162"/>
      <c r="R40" s="141"/>
      <c r="S40" s="141"/>
      <c r="T40" s="141"/>
    </row>
    <row r="41" spans="1:22" ht="52.5" thickBot="1" x14ac:dyDescent="0.65">
      <c r="A41" s="471"/>
      <c r="B41" s="474"/>
      <c r="C41" s="146" t="s">
        <v>294</v>
      </c>
      <c r="D41" s="146" t="s">
        <v>189</v>
      </c>
      <c r="E41" s="428"/>
      <c r="F41" s="428"/>
      <c r="G41" s="479"/>
      <c r="H41" s="428"/>
      <c r="I41" s="479"/>
      <c r="J41" s="428"/>
      <c r="K41" s="500"/>
      <c r="L41" s="428"/>
      <c r="M41" s="456"/>
      <c r="N41" s="456"/>
      <c r="O41" s="162"/>
      <c r="P41" s="162"/>
      <c r="R41" s="141"/>
      <c r="S41" s="141"/>
      <c r="T41" s="141"/>
    </row>
    <row r="42" spans="1:22" ht="78" x14ac:dyDescent="0.6">
      <c r="A42" s="469" t="s">
        <v>295</v>
      </c>
      <c r="B42" s="472" t="s">
        <v>106</v>
      </c>
      <c r="C42" s="144" t="s">
        <v>296</v>
      </c>
      <c r="D42" s="144" t="s">
        <v>185</v>
      </c>
      <c r="E42" s="475" t="s">
        <v>353</v>
      </c>
      <c r="F42" s="475" t="s">
        <v>370</v>
      </c>
      <c r="G42" s="477" t="s">
        <v>355</v>
      </c>
      <c r="H42" s="475" t="s">
        <v>429</v>
      </c>
      <c r="I42" s="573" t="s">
        <v>357</v>
      </c>
      <c r="J42" s="475" t="s">
        <v>119</v>
      </c>
      <c r="K42" s="499" t="s">
        <v>624</v>
      </c>
      <c r="L42" s="475" t="s">
        <v>189</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55"/>
      <c r="N43" s="455"/>
      <c r="O43" s="162"/>
      <c r="P43" s="162"/>
      <c r="R43" s="141"/>
      <c r="S43" s="141"/>
      <c r="T43" s="141"/>
    </row>
    <row r="44" spans="1:22" ht="52" x14ac:dyDescent="0.6">
      <c r="A44" s="470"/>
      <c r="B44" s="473"/>
      <c r="C44" s="145" t="s">
        <v>298</v>
      </c>
      <c r="D44" s="145" t="s">
        <v>189</v>
      </c>
      <c r="E44" s="476"/>
      <c r="F44" s="476"/>
      <c r="G44" s="478"/>
      <c r="H44" s="476"/>
      <c r="I44" s="571"/>
      <c r="J44" s="476"/>
      <c r="K44" s="489"/>
      <c r="L44" s="476"/>
      <c r="M44" s="455"/>
      <c r="N44" s="455"/>
      <c r="O44" s="162"/>
      <c r="P44" s="162"/>
      <c r="R44" s="141"/>
      <c r="S44" s="141"/>
      <c r="T44" s="141"/>
    </row>
    <row r="45" spans="1:22" ht="52" x14ac:dyDescent="0.6">
      <c r="A45" s="470"/>
      <c r="B45" s="473"/>
      <c r="C45" s="145" t="s">
        <v>299</v>
      </c>
      <c r="D45" s="145" t="s">
        <v>189</v>
      </c>
      <c r="E45" s="476"/>
      <c r="F45" s="476"/>
      <c r="G45" s="478"/>
      <c r="H45" s="476"/>
      <c r="I45" s="571"/>
      <c r="J45" s="476"/>
      <c r="K45" s="489"/>
      <c r="L45" s="476"/>
      <c r="M45" s="455"/>
      <c r="N45" s="455"/>
      <c r="O45" s="162"/>
      <c r="P45" s="162"/>
      <c r="R45" s="141"/>
      <c r="S45" s="141"/>
      <c r="T45" s="141"/>
    </row>
    <row r="46" spans="1:22" ht="78.5" thickBot="1" x14ac:dyDescent="0.65">
      <c r="A46" s="471"/>
      <c r="B46" s="474"/>
      <c r="C46" s="146" t="s">
        <v>300</v>
      </c>
      <c r="D46" s="146" t="s">
        <v>189</v>
      </c>
      <c r="E46" s="428"/>
      <c r="F46" s="428"/>
      <c r="G46" s="479"/>
      <c r="H46" s="428"/>
      <c r="I46" s="574"/>
      <c r="J46" s="428"/>
      <c r="K46" s="500"/>
      <c r="L46" s="428"/>
      <c r="M46" s="456"/>
      <c r="N46" s="456"/>
      <c r="O46" s="162"/>
      <c r="P46" s="162"/>
      <c r="R46" s="141"/>
      <c r="S46" s="141"/>
      <c r="T46" s="141"/>
    </row>
    <row r="47" spans="1:22" ht="130" x14ac:dyDescent="0.6">
      <c r="A47" s="469" t="s">
        <v>301</v>
      </c>
      <c r="B47" s="472" t="s">
        <v>107</v>
      </c>
      <c r="C47" s="144" t="s">
        <v>302</v>
      </c>
      <c r="D47" s="144" t="s">
        <v>185</v>
      </c>
      <c r="E47" s="475" t="s">
        <v>364</v>
      </c>
      <c r="F47" s="475" t="s">
        <v>370</v>
      </c>
      <c r="G47" s="477" t="s">
        <v>355</v>
      </c>
      <c r="H47" s="475" t="s">
        <v>429</v>
      </c>
      <c r="I47" s="573" t="s">
        <v>368</v>
      </c>
      <c r="J47" s="475" t="s">
        <v>119</v>
      </c>
      <c r="K47" s="499" t="s">
        <v>625</v>
      </c>
      <c r="L47" s="475" t="s">
        <v>189</v>
      </c>
      <c r="M47" s="454"/>
      <c r="N47" s="454"/>
      <c r="O47" s="162"/>
      <c r="P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22.25" customHeight="1" thickBot="1" x14ac:dyDescent="0.65">
      <c r="A48" s="471"/>
      <c r="B48" s="474"/>
      <c r="C48" s="146" t="s">
        <v>303</v>
      </c>
      <c r="D48" s="146" t="s">
        <v>189</v>
      </c>
      <c r="E48" s="428"/>
      <c r="F48" s="428"/>
      <c r="G48" s="479"/>
      <c r="H48" s="428"/>
      <c r="I48" s="574"/>
      <c r="J48" s="428"/>
      <c r="K48" s="500"/>
      <c r="L48" s="428"/>
      <c r="M48" s="456"/>
      <c r="N48" s="456"/>
      <c r="O48" s="162"/>
      <c r="P48" s="162"/>
      <c r="R48" s="141"/>
      <c r="S48" s="141"/>
      <c r="T48" s="141"/>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494</v>
      </c>
      <c r="L49" s="475" t="s">
        <v>189</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55"/>
      <c r="N50" s="455"/>
      <c r="O50" s="162"/>
      <c r="P50" s="162"/>
      <c r="R50" s="141"/>
      <c r="S50" s="141"/>
      <c r="T50" s="141"/>
    </row>
    <row r="51" spans="1:22" x14ac:dyDescent="0.6">
      <c r="A51" s="470"/>
      <c r="B51" s="473"/>
      <c r="C51" s="152" t="s">
        <v>307</v>
      </c>
      <c r="D51" s="142" t="s">
        <v>189</v>
      </c>
      <c r="E51" s="476"/>
      <c r="F51" s="476"/>
      <c r="G51" s="478"/>
      <c r="H51" s="476"/>
      <c r="I51" s="478"/>
      <c r="J51" s="476"/>
      <c r="K51" s="489"/>
      <c r="L51" s="476"/>
      <c r="M51" s="455"/>
      <c r="N51" s="455"/>
      <c r="O51" s="162"/>
      <c r="P51" s="162"/>
      <c r="R51" s="141"/>
      <c r="S51" s="141"/>
      <c r="T51" s="141"/>
    </row>
    <row r="52" spans="1:22" x14ac:dyDescent="0.6">
      <c r="A52" s="470"/>
      <c r="B52" s="473"/>
      <c r="C52" s="142" t="s">
        <v>308</v>
      </c>
      <c r="D52" s="142" t="s">
        <v>185</v>
      </c>
      <c r="E52" s="476"/>
      <c r="F52" s="476"/>
      <c r="G52" s="478"/>
      <c r="H52" s="476"/>
      <c r="I52" s="478"/>
      <c r="J52" s="476"/>
      <c r="K52" s="489"/>
      <c r="L52" s="476"/>
      <c r="M52" s="455"/>
      <c r="N52" s="455"/>
      <c r="O52" s="162"/>
      <c r="P52" s="162"/>
      <c r="R52" s="141"/>
      <c r="S52" s="141"/>
      <c r="T52" s="141"/>
    </row>
    <row r="53" spans="1:22" ht="26.5" thickBot="1" x14ac:dyDescent="0.65">
      <c r="A53" s="471"/>
      <c r="B53" s="474"/>
      <c r="C53" s="143" t="s">
        <v>309</v>
      </c>
      <c r="D53" s="143" t="s">
        <v>189</v>
      </c>
      <c r="E53" s="428"/>
      <c r="F53" s="428"/>
      <c r="G53" s="479"/>
      <c r="H53" s="428"/>
      <c r="I53" s="479"/>
      <c r="J53" s="428"/>
      <c r="K53" s="500"/>
      <c r="L53" s="428"/>
      <c r="M53" s="456"/>
      <c r="N53" s="456"/>
      <c r="O53" s="162"/>
      <c r="P53" s="162"/>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494</v>
      </c>
      <c r="L54" s="475" t="s">
        <v>189</v>
      </c>
      <c r="M54" s="454"/>
      <c r="N54" s="454"/>
      <c r="O54" s="162"/>
      <c r="P54" s="162"/>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90.75" customHeight="1" x14ac:dyDescent="0.6">
      <c r="A55" s="470"/>
      <c r="B55" s="473"/>
      <c r="C55" s="154" t="s">
        <v>312</v>
      </c>
      <c r="D55" s="142" t="s">
        <v>189</v>
      </c>
      <c r="E55" s="476"/>
      <c r="F55" s="476"/>
      <c r="G55" s="478"/>
      <c r="H55" s="476"/>
      <c r="I55" s="478"/>
      <c r="J55" s="476"/>
      <c r="K55" s="489"/>
      <c r="L55" s="476"/>
      <c r="M55" s="455"/>
      <c r="N55" s="455"/>
      <c r="O55" s="162"/>
      <c r="P55" s="162"/>
      <c r="R55" s="141"/>
      <c r="S55" s="141"/>
      <c r="T55" s="141"/>
    </row>
    <row r="56" spans="1:22" ht="78.5" thickBot="1" x14ac:dyDescent="0.65">
      <c r="A56" s="471"/>
      <c r="B56" s="474"/>
      <c r="C56" s="155" t="s">
        <v>313</v>
      </c>
      <c r="D56" s="143" t="s">
        <v>185</v>
      </c>
      <c r="E56" s="428"/>
      <c r="F56" s="428"/>
      <c r="G56" s="479"/>
      <c r="H56" s="428"/>
      <c r="I56" s="479"/>
      <c r="J56" s="428"/>
      <c r="K56" s="500"/>
      <c r="L56" s="428"/>
      <c r="M56" s="456"/>
      <c r="N56" s="456"/>
      <c r="O56" s="162"/>
      <c r="P56" s="162"/>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494</v>
      </c>
      <c r="L57" s="475" t="s">
        <v>189</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55"/>
      <c r="N58" s="455"/>
      <c r="O58" s="162"/>
      <c r="P58" s="162"/>
      <c r="R58" s="141"/>
      <c r="S58" s="141"/>
      <c r="T58" s="141"/>
    </row>
    <row r="59" spans="1:22" x14ac:dyDescent="0.6">
      <c r="A59" s="470"/>
      <c r="B59" s="473"/>
      <c r="C59" s="142" t="s">
        <v>317</v>
      </c>
      <c r="D59" s="142" t="s">
        <v>189</v>
      </c>
      <c r="E59" s="476"/>
      <c r="F59" s="476"/>
      <c r="G59" s="478"/>
      <c r="H59" s="476"/>
      <c r="I59" s="478"/>
      <c r="J59" s="476"/>
      <c r="K59" s="489"/>
      <c r="L59" s="476"/>
      <c r="M59" s="455"/>
      <c r="N59" s="455"/>
      <c r="O59" s="162"/>
      <c r="P59" s="162"/>
      <c r="R59" s="141"/>
      <c r="S59" s="141"/>
      <c r="T59" s="141"/>
    </row>
    <row r="60" spans="1:22" ht="52" x14ac:dyDescent="0.6">
      <c r="A60" s="470"/>
      <c r="B60" s="473"/>
      <c r="C60" s="142" t="s">
        <v>318</v>
      </c>
      <c r="D60" s="142" t="s">
        <v>189</v>
      </c>
      <c r="E60" s="476"/>
      <c r="F60" s="476"/>
      <c r="G60" s="478"/>
      <c r="H60" s="476"/>
      <c r="I60" s="478"/>
      <c r="J60" s="476"/>
      <c r="K60" s="489"/>
      <c r="L60" s="476"/>
      <c r="M60" s="455"/>
      <c r="N60" s="455"/>
      <c r="O60" s="162"/>
      <c r="P60" s="162"/>
      <c r="R60" s="141"/>
      <c r="S60" s="141"/>
      <c r="T60" s="141"/>
    </row>
    <row r="61" spans="1:22" x14ac:dyDescent="0.6">
      <c r="A61" s="470"/>
      <c r="B61" s="473"/>
      <c r="C61" s="142" t="s">
        <v>319</v>
      </c>
      <c r="D61" s="142" t="s">
        <v>189</v>
      </c>
      <c r="E61" s="476"/>
      <c r="F61" s="476"/>
      <c r="G61" s="478"/>
      <c r="H61" s="476"/>
      <c r="I61" s="478"/>
      <c r="J61" s="476"/>
      <c r="K61" s="489"/>
      <c r="L61" s="476"/>
      <c r="M61" s="455"/>
      <c r="N61" s="455"/>
      <c r="O61" s="162"/>
      <c r="P61" s="162"/>
      <c r="R61" s="141"/>
      <c r="S61" s="141"/>
      <c r="T61" s="141"/>
    </row>
    <row r="62" spans="1:22" x14ac:dyDescent="0.6">
      <c r="A62" s="470"/>
      <c r="B62" s="473"/>
      <c r="C62" s="142" t="s">
        <v>320</v>
      </c>
      <c r="D62" s="142" t="s">
        <v>189</v>
      </c>
      <c r="E62" s="476"/>
      <c r="F62" s="476"/>
      <c r="G62" s="478"/>
      <c r="H62" s="476"/>
      <c r="I62" s="478"/>
      <c r="J62" s="476"/>
      <c r="K62" s="489"/>
      <c r="L62" s="476"/>
      <c r="M62" s="455"/>
      <c r="N62" s="455"/>
      <c r="O62" s="162"/>
      <c r="P62" s="162"/>
      <c r="R62" s="141"/>
      <c r="S62" s="141"/>
      <c r="T62" s="141"/>
    </row>
    <row r="63" spans="1:22" ht="78" x14ac:dyDescent="0.6">
      <c r="A63" s="470"/>
      <c r="B63" s="473"/>
      <c r="C63" s="142" t="s">
        <v>321</v>
      </c>
      <c r="D63" s="142" t="s">
        <v>189</v>
      </c>
      <c r="E63" s="476"/>
      <c r="F63" s="476"/>
      <c r="G63" s="478"/>
      <c r="H63" s="476"/>
      <c r="I63" s="478"/>
      <c r="J63" s="476"/>
      <c r="K63" s="489"/>
      <c r="L63" s="476"/>
      <c r="M63" s="455"/>
      <c r="N63" s="455"/>
      <c r="O63" s="162"/>
      <c r="P63" s="162"/>
      <c r="R63" s="141"/>
      <c r="S63" s="141"/>
      <c r="T63" s="141"/>
    </row>
    <row r="64" spans="1:22" ht="26.5" thickBot="1" x14ac:dyDescent="0.65">
      <c r="A64" s="471"/>
      <c r="B64" s="474"/>
      <c r="C64" s="143" t="s">
        <v>322</v>
      </c>
      <c r="D64" s="143" t="s">
        <v>189</v>
      </c>
      <c r="E64" s="428"/>
      <c r="F64" s="428"/>
      <c r="G64" s="479"/>
      <c r="H64" s="428"/>
      <c r="I64" s="479"/>
      <c r="J64" s="428"/>
      <c r="K64" s="500"/>
      <c r="L64" s="428"/>
      <c r="M64" s="456"/>
      <c r="N64" s="456"/>
      <c r="O64" s="162"/>
      <c r="P64" s="162"/>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55"/>
      <c r="N66" s="455"/>
      <c r="O66" s="162"/>
      <c r="P66" s="162"/>
      <c r="R66" s="141"/>
      <c r="S66" s="141"/>
      <c r="T66" s="141"/>
    </row>
    <row r="67" spans="1:22" ht="78" x14ac:dyDescent="0.6">
      <c r="A67" s="470"/>
      <c r="B67" s="473"/>
      <c r="C67" s="148" t="s">
        <v>326</v>
      </c>
      <c r="D67" s="142" t="s">
        <v>189</v>
      </c>
      <c r="E67" s="476"/>
      <c r="F67" s="476"/>
      <c r="G67" s="478"/>
      <c r="H67" s="476"/>
      <c r="I67" s="478"/>
      <c r="J67" s="476"/>
      <c r="K67" s="489"/>
      <c r="L67" s="476"/>
      <c r="M67" s="455"/>
      <c r="N67" s="455"/>
      <c r="O67" s="162"/>
      <c r="P67" s="162"/>
      <c r="R67" s="141"/>
      <c r="S67" s="141"/>
      <c r="T67" s="141"/>
    </row>
    <row r="68" spans="1:22" ht="52" x14ac:dyDescent="0.6">
      <c r="A68" s="470"/>
      <c r="B68" s="473"/>
      <c r="C68" s="148" t="s">
        <v>327</v>
      </c>
      <c r="D68" s="142" t="s">
        <v>189</v>
      </c>
      <c r="E68" s="476"/>
      <c r="F68" s="476"/>
      <c r="G68" s="478"/>
      <c r="H68" s="476"/>
      <c r="I68" s="478"/>
      <c r="J68" s="476"/>
      <c r="K68" s="489"/>
      <c r="L68" s="476"/>
      <c r="M68" s="455"/>
      <c r="N68" s="455"/>
      <c r="O68" s="162"/>
      <c r="P68" s="162"/>
      <c r="R68" s="141"/>
      <c r="S68" s="141"/>
      <c r="T68" s="141"/>
    </row>
    <row r="69" spans="1:22" x14ac:dyDescent="0.6">
      <c r="A69" s="470"/>
      <c r="B69" s="473"/>
      <c r="C69" s="148" t="s">
        <v>846</v>
      </c>
      <c r="D69" s="142" t="s">
        <v>189</v>
      </c>
      <c r="E69" s="476"/>
      <c r="F69" s="476"/>
      <c r="G69" s="478"/>
      <c r="H69" s="476"/>
      <c r="I69" s="478"/>
      <c r="J69" s="476"/>
      <c r="K69" s="489"/>
      <c r="L69" s="476"/>
      <c r="M69" s="455"/>
      <c r="N69" s="455"/>
      <c r="O69" s="162"/>
      <c r="P69" s="162"/>
      <c r="R69" s="141"/>
      <c r="S69" s="141"/>
      <c r="T69" s="141"/>
    </row>
    <row r="70" spans="1:22" x14ac:dyDescent="0.6">
      <c r="A70" s="470"/>
      <c r="B70" s="473"/>
      <c r="C70" s="148" t="s">
        <v>329</v>
      </c>
      <c r="D70" s="142" t="s">
        <v>189</v>
      </c>
      <c r="E70" s="476"/>
      <c r="F70" s="476"/>
      <c r="G70" s="478"/>
      <c r="H70" s="476"/>
      <c r="I70" s="478"/>
      <c r="J70" s="476"/>
      <c r="K70" s="489"/>
      <c r="L70" s="476"/>
      <c r="M70" s="455"/>
      <c r="N70" s="455"/>
      <c r="O70" s="162"/>
      <c r="P70" s="162"/>
      <c r="R70" s="141"/>
      <c r="S70" s="141"/>
      <c r="T70" s="141"/>
    </row>
    <row r="71" spans="1:22" ht="52.5" thickBot="1" x14ac:dyDescent="0.65">
      <c r="A71" s="471"/>
      <c r="B71" s="474"/>
      <c r="C71" s="156" t="s">
        <v>330</v>
      </c>
      <c r="D71" s="143" t="s">
        <v>189</v>
      </c>
      <c r="E71" s="428"/>
      <c r="F71" s="428"/>
      <c r="G71" s="479"/>
      <c r="H71" s="428"/>
      <c r="I71" s="479"/>
      <c r="J71" s="428"/>
      <c r="K71" s="500"/>
      <c r="L71" s="428"/>
      <c r="M71" s="456"/>
      <c r="N71" s="456"/>
      <c r="O71" s="162"/>
      <c r="P71" s="162"/>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78" t="s">
        <v>626</v>
      </c>
      <c r="L72" s="475" t="s">
        <v>189</v>
      </c>
      <c r="M72" s="454"/>
      <c r="N72" s="454"/>
      <c r="O72" s="162"/>
      <c r="P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ht="56.25" customHeight="1" x14ac:dyDescent="0.6">
      <c r="A73" s="470"/>
      <c r="B73" s="473"/>
      <c r="C73" s="148" t="s">
        <v>333</v>
      </c>
      <c r="D73" s="142" t="s">
        <v>189</v>
      </c>
      <c r="E73" s="476"/>
      <c r="F73" s="476"/>
      <c r="G73" s="478"/>
      <c r="H73" s="476"/>
      <c r="I73" s="478"/>
      <c r="J73" s="476"/>
      <c r="K73" s="579"/>
      <c r="L73" s="476"/>
      <c r="M73" s="455"/>
      <c r="N73" s="455"/>
      <c r="O73" s="162"/>
      <c r="P73" s="162"/>
      <c r="R73" s="141"/>
      <c r="S73" s="141"/>
      <c r="T73" s="141"/>
    </row>
    <row r="74" spans="1:22" ht="52" x14ac:dyDescent="0.6">
      <c r="A74" s="470"/>
      <c r="B74" s="473"/>
      <c r="C74" s="148" t="s">
        <v>334</v>
      </c>
      <c r="D74" s="142" t="s">
        <v>185</v>
      </c>
      <c r="E74" s="476"/>
      <c r="F74" s="476"/>
      <c r="G74" s="478"/>
      <c r="H74" s="476"/>
      <c r="I74" s="478"/>
      <c r="J74" s="476"/>
      <c r="K74" s="579"/>
      <c r="L74" s="476"/>
      <c r="M74" s="455"/>
      <c r="N74" s="455"/>
      <c r="O74" s="162"/>
      <c r="P74" s="162"/>
      <c r="R74" s="141"/>
      <c r="S74" s="141"/>
      <c r="T74" s="141"/>
    </row>
    <row r="75" spans="1:22" x14ac:dyDescent="0.6">
      <c r="A75" s="470"/>
      <c r="B75" s="473"/>
      <c r="C75" s="148" t="s">
        <v>335</v>
      </c>
      <c r="D75" s="142" t="s">
        <v>185</v>
      </c>
      <c r="E75" s="476"/>
      <c r="F75" s="476"/>
      <c r="G75" s="478"/>
      <c r="H75" s="476"/>
      <c r="I75" s="478"/>
      <c r="J75" s="476"/>
      <c r="K75" s="579"/>
      <c r="L75" s="476"/>
      <c r="M75" s="455"/>
      <c r="N75" s="455"/>
      <c r="O75" s="162"/>
      <c r="P75" s="162"/>
      <c r="R75" s="141"/>
      <c r="S75" s="141"/>
      <c r="T75" s="141"/>
    </row>
    <row r="76" spans="1:22" ht="26.5" thickBot="1" x14ac:dyDescent="0.65">
      <c r="A76" s="471"/>
      <c r="B76" s="474"/>
      <c r="C76" s="185" t="s">
        <v>336</v>
      </c>
      <c r="D76" s="143" t="s">
        <v>185</v>
      </c>
      <c r="E76" s="428"/>
      <c r="F76" s="428"/>
      <c r="G76" s="479"/>
      <c r="H76" s="428"/>
      <c r="I76" s="479"/>
      <c r="J76" s="428"/>
      <c r="K76" s="704"/>
      <c r="L76" s="428"/>
      <c r="M76" s="456"/>
      <c r="N76" s="456"/>
      <c r="O76" s="162"/>
      <c r="P76" s="162"/>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499" t="s">
        <v>494</v>
      </c>
      <c r="L77" s="475" t="s">
        <v>189</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489"/>
      <c r="L78" s="476"/>
      <c r="M78" s="455"/>
      <c r="N78" s="455"/>
      <c r="O78" s="162"/>
      <c r="P78" s="162"/>
      <c r="R78" s="141"/>
      <c r="S78" s="141"/>
      <c r="T78" s="141"/>
    </row>
    <row r="79" spans="1:22" x14ac:dyDescent="0.6">
      <c r="A79" s="527"/>
      <c r="B79" s="473"/>
      <c r="C79" s="148" t="s">
        <v>340</v>
      </c>
      <c r="D79" s="145" t="s">
        <v>189</v>
      </c>
      <c r="E79" s="476"/>
      <c r="F79" s="476"/>
      <c r="G79" s="478"/>
      <c r="H79" s="476"/>
      <c r="I79" s="478"/>
      <c r="J79" s="476"/>
      <c r="K79" s="489"/>
      <c r="L79" s="476"/>
      <c r="M79" s="455"/>
      <c r="N79" s="455"/>
      <c r="O79" s="162"/>
      <c r="P79" s="162"/>
      <c r="R79" s="141"/>
      <c r="S79" s="141"/>
      <c r="T79" s="141"/>
    </row>
    <row r="80" spans="1:22" x14ac:dyDescent="0.6">
      <c r="A80" s="527"/>
      <c r="B80" s="473"/>
      <c r="C80" s="159" t="s">
        <v>341</v>
      </c>
      <c r="D80" s="145" t="s">
        <v>189</v>
      </c>
      <c r="E80" s="476"/>
      <c r="F80" s="476"/>
      <c r="G80" s="478"/>
      <c r="H80" s="476"/>
      <c r="I80" s="478"/>
      <c r="J80" s="476"/>
      <c r="K80" s="489"/>
      <c r="L80" s="476"/>
      <c r="M80" s="455"/>
      <c r="N80" s="455"/>
      <c r="O80" s="162"/>
      <c r="P80" s="162"/>
      <c r="R80" s="141"/>
      <c r="S80" s="141"/>
      <c r="T80" s="141"/>
    </row>
    <row r="81" spans="1:22" ht="78" x14ac:dyDescent="0.6">
      <c r="A81" s="527"/>
      <c r="B81" s="473"/>
      <c r="C81" s="159" t="s">
        <v>342</v>
      </c>
      <c r="D81" s="145" t="s">
        <v>189</v>
      </c>
      <c r="E81" s="476"/>
      <c r="F81" s="476"/>
      <c r="G81" s="478"/>
      <c r="H81" s="476"/>
      <c r="I81" s="478"/>
      <c r="J81" s="476"/>
      <c r="K81" s="489"/>
      <c r="L81" s="476"/>
      <c r="M81" s="455"/>
      <c r="N81" s="455"/>
      <c r="O81" s="162"/>
      <c r="P81" s="162"/>
      <c r="R81" s="141"/>
      <c r="S81" s="141"/>
      <c r="T81" s="141"/>
    </row>
    <row r="82" spans="1:22" ht="78" x14ac:dyDescent="0.6">
      <c r="A82" s="527"/>
      <c r="B82" s="473"/>
      <c r="C82" s="159" t="s">
        <v>343</v>
      </c>
      <c r="D82" s="145" t="s">
        <v>189</v>
      </c>
      <c r="E82" s="476"/>
      <c r="F82" s="476"/>
      <c r="G82" s="478"/>
      <c r="H82" s="476"/>
      <c r="I82" s="478"/>
      <c r="J82" s="476"/>
      <c r="K82" s="489"/>
      <c r="L82" s="476"/>
      <c r="M82" s="455"/>
      <c r="N82" s="455"/>
      <c r="O82" s="162"/>
      <c r="P82" s="162"/>
      <c r="R82" s="141"/>
      <c r="S82" s="141"/>
      <c r="T82" s="141"/>
    </row>
    <row r="83" spans="1:22" ht="52.5" thickBot="1" x14ac:dyDescent="0.65">
      <c r="A83" s="512"/>
      <c r="B83" s="474"/>
      <c r="C83" s="155" t="s">
        <v>344</v>
      </c>
      <c r="D83" s="146" t="s">
        <v>189</v>
      </c>
      <c r="E83" s="428"/>
      <c r="F83" s="428"/>
      <c r="G83" s="479"/>
      <c r="H83" s="428"/>
      <c r="I83" s="479"/>
      <c r="J83" s="428"/>
      <c r="K83" s="500"/>
      <c r="L83" s="428"/>
      <c r="M83" s="456"/>
      <c r="N83" s="456"/>
      <c r="O83" s="162"/>
      <c r="P83" s="162"/>
      <c r="R83" s="141"/>
      <c r="S83" s="141"/>
      <c r="T83" s="141"/>
    </row>
    <row r="84" spans="1:22" ht="52" x14ac:dyDescent="0.6">
      <c r="A84" s="511" t="s">
        <v>345</v>
      </c>
      <c r="B84" s="472" t="s">
        <v>114</v>
      </c>
      <c r="C84" s="177" t="s">
        <v>346</v>
      </c>
      <c r="D84" s="144" t="s">
        <v>189</v>
      </c>
      <c r="E84" s="475" t="s">
        <v>364</v>
      </c>
      <c r="F84" s="475" t="s">
        <v>370</v>
      </c>
      <c r="G84" s="477" t="s">
        <v>355</v>
      </c>
      <c r="H84" s="475" t="s">
        <v>429</v>
      </c>
      <c r="I84" s="573" t="s">
        <v>357</v>
      </c>
      <c r="J84" s="475" t="s">
        <v>119</v>
      </c>
      <c r="K84" s="499" t="s">
        <v>874</v>
      </c>
      <c r="L84" s="475" t="s">
        <v>189</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185</v>
      </c>
      <c r="E85" s="476"/>
      <c r="F85" s="476"/>
      <c r="G85" s="478"/>
      <c r="H85" s="476"/>
      <c r="I85" s="571"/>
      <c r="J85" s="476"/>
      <c r="K85" s="489"/>
      <c r="L85" s="476"/>
      <c r="M85" s="455"/>
      <c r="N85" s="455"/>
      <c r="O85" s="162"/>
      <c r="P85" s="162"/>
      <c r="R85" s="141"/>
      <c r="S85" s="141"/>
      <c r="T85" s="141"/>
    </row>
    <row r="86" spans="1:22" x14ac:dyDescent="0.6">
      <c r="A86" s="527"/>
      <c r="B86" s="473"/>
      <c r="C86" s="159" t="s">
        <v>348</v>
      </c>
      <c r="D86" s="145" t="s">
        <v>189</v>
      </c>
      <c r="E86" s="476"/>
      <c r="F86" s="476"/>
      <c r="G86" s="478"/>
      <c r="H86" s="476"/>
      <c r="I86" s="571"/>
      <c r="J86" s="476"/>
      <c r="K86" s="489"/>
      <c r="L86" s="476"/>
      <c r="M86" s="455"/>
      <c r="N86" s="455"/>
      <c r="O86" s="162"/>
      <c r="P86" s="162"/>
      <c r="R86" s="141"/>
      <c r="S86" s="141"/>
      <c r="T86" s="141"/>
    </row>
    <row r="87" spans="1:22" ht="26.5" thickBot="1" x14ac:dyDescent="0.65">
      <c r="A87" s="528"/>
      <c r="B87" s="474"/>
      <c r="C87" s="157" t="s">
        <v>349</v>
      </c>
      <c r="D87" s="166" t="s">
        <v>189</v>
      </c>
      <c r="E87" s="483"/>
      <c r="F87" s="483"/>
      <c r="G87" s="519"/>
      <c r="H87" s="483"/>
      <c r="I87" s="572"/>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x14ac:dyDescent="0.6">
      <c r="A92" s="489" t="str">
        <f>S8&amp;S18&amp;S20&amp;S28&amp;S36&amp;S42&amp;S47&amp;S48&amp;S49&amp;S54&amp;S57&amp;S65&amp;S72&amp;S77&amp;S84&amp;S87</f>
        <v xml:space="preserve">   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7" spans="1:13" x14ac:dyDescent="0.6">
      <c r="A97" s="701" t="s">
        <v>256</v>
      </c>
      <c r="B97" s="702"/>
      <c r="C97" s="702"/>
      <c r="D97" s="702"/>
      <c r="E97" s="702"/>
      <c r="F97" s="702"/>
      <c r="G97" s="702"/>
      <c r="H97" s="702"/>
      <c r="I97" s="702"/>
      <c r="J97" s="702"/>
      <c r="K97" s="702"/>
      <c r="L97" s="702"/>
      <c r="M97" s="702"/>
    </row>
    <row r="98" spans="1:13" x14ac:dyDescent="0.6">
      <c r="A98" s="576" t="str">
        <f>V8&amp;V18&amp;V20&amp;V28&amp;V36&amp;V42&amp;V47&amp;V49&amp;V54&amp;V57&amp;V65&amp;V72&amp;V77&amp;V84</f>
        <v/>
      </c>
      <c r="B98" s="699"/>
      <c r="C98" s="576"/>
      <c r="D98" s="576"/>
      <c r="E98" s="576"/>
      <c r="F98" s="576"/>
      <c r="G98" s="576"/>
      <c r="H98" s="576"/>
      <c r="I98" s="576"/>
      <c r="J98" s="576"/>
      <c r="K98" s="576"/>
      <c r="L98" s="576"/>
      <c r="M98" s="576"/>
    </row>
  </sheetData>
  <sheetProtection algorithmName="SHA-512" hashValue="7pHuVmSsuqywaoqjrtk/YSSn+gZ9JK2wy8JKizTeWEDoXJi4kOnvSJMPwSqGx9WwSba79/nR6R/eRXa51szueQ==" saltValue="1Xre6B5jm93h4Bf7y8Mcuw=="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976" priority="2">
      <formula>$D50="No"</formula>
    </cfRule>
  </conditionalFormatting>
  <conditionalFormatting sqref="C8:D87">
    <cfRule type="expression" dxfId="975" priority="1">
      <formula>$D8="No"</formula>
    </cfRule>
  </conditionalFormatting>
  <conditionalFormatting sqref="J8 J18 J28 J49 J57 J65 J72 J77 J84">
    <cfRule type="cellIs" dxfId="974" priority="34" operator="equal">
      <formula>"Significant Negative"</formula>
    </cfRule>
    <cfRule type="cellIs" dxfId="973" priority="35" operator="equal">
      <formula>"Minor Negative"</formula>
    </cfRule>
    <cfRule type="cellIs" dxfId="972" priority="36" operator="equal">
      <formula>"Uncertain"</formula>
    </cfRule>
    <cfRule type="cellIs" dxfId="971" priority="37" operator="equal">
      <formula>"Neutral"</formula>
    </cfRule>
    <cfRule type="cellIs" dxfId="970" priority="38" operator="equal">
      <formula>"Minor Positive"</formula>
    </cfRule>
    <cfRule type="cellIs" dxfId="969" priority="39" operator="equal">
      <formula>"Significant Positive"</formula>
    </cfRule>
  </conditionalFormatting>
  <conditionalFormatting sqref="J20">
    <cfRule type="cellIs" dxfId="968" priority="27" operator="equal">
      <formula>"Significant Positive"</formula>
    </cfRule>
    <cfRule type="cellIs" dxfId="967" priority="22" operator="equal">
      <formula>"Significant Negative"</formula>
    </cfRule>
    <cfRule type="cellIs" dxfId="966" priority="23" operator="equal">
      <formula>"Minor Negative"</formula>
    </cfRule>
    <cfRule type="cellIs" dxfId="965" priority="24" operator="equal">
      <formula>"Uncertain"</formula>
    </cfRule>
    <cfRule type="cellIs" dxfId="964" priority="25" operator="equal">
      <formula>"Neutral"</formula>
    </cfRule>
    <cfRule type="cellIs" dxfId="963" priority="26" operator="equal">
      <formula>"Minor Positive"</formula>
    </cfRule>
  </conditionalFormatting>
  <conditionalFormatting sqref="J36">
    <cfRule type="cellIs" dxfId="962" priority="16" operator="equal">
      <formula>"Significant Negative"</formula>
    </cfRule>
    <cfRule type="cellIs" dxfId="961" priority="17" operator="equal">
      <formula>"Minor Negative"</formula>
    </cfRule>
    <cfRule type="cellIs" dxfId="960" priority="18" operator="equal">
      <formula>"Uncertain"</formula>
    </cfRule>
    <cfRule type="cellIs" dxfId="959" priority="19" operator="equal">
      <formula>"Neutral"</formula>
    </cfRule>
    <cfRule type="cellIs" dxfId="958" priority="20" operator="equal">
      <formula>"Minor Positive"</formula>
    </cfRule>
    <cfRule type="cellIs" dxfId="957" priority="21" operator="equal">
      <formula>"Significant Positive"</formula>
    </cfRule>
  </conditionalFormatting>
  <conditionalFormatting sqref="J42">
    <cfRule type="cellIs" dxfId="956" priority="10" operator="equal">
      <formula>"Significant Negative"</formula>
    </cfRule>
    <cfRule type="cellIs" dxfId="955" priority="11" operator="equal">
      <formula>"Minor Negative"</formula>
    </cfRule>
    <cfRule type="cellIs" dxfId="954" priority="12" operator="equal">
      <formula>"Uncertain"</formula>
    </cfRule>
    <cfRule type="cellIs" dxfId="953" priority="13" operator="equal">
      <formula>"Neutral"</formula>
    </cfRule>
    <cfRule type="cellIs" dxfId="952" priority="14" operator="equal">
      <formula>"Minor Positive"</formula>
    </cfRule>
    <cfRule type="cellIs" dxfId="951" priority="15" operator="equal">
      <formula>"Significant Positive"</formula>
    </cfRule>
  </conditionalFormatting>
  <conditionalFormatting sqref="J47">
    <cfRule type="cellIs" dxfId="950" priority="28" operator="equal">
      <formula>"Significant Negative"</formula>
    </cfRule>
    <cfRule type="cellIs" dxfId="949" priority="29" operator="equal">
      <formula>"Minor Negative"</formula>
    </cfRule>
    <cfRule type="cellIs" dxfId="948" priority="30" operator="equal">
      <formula>"Uncertain"</formula>
    </cfRule>
    <cfRule type="cellIs" dxfId="947" priority="31" operator="equal">
      <formula>"Neutral"</formula>
    </cfRule>
    <cfRule type="cellIs" dxfId="946" priority="32" operator="equal">
      <formula>"Minor Positive"</formula>
    </cfRule>
    <cfRule type="cellIs" dxfId="945" priority="33" operator="equal">
      <formula>"Significant Positive"</formula>
    </cfRule>
  </conditionalFormatting>
  <conditionalFormatting sqref="J54">
    <cfRule type="cellIs" dxfId="944" priority="4" operator="equal">
      <formula>"Significant Negative"</formula>
    </cfRule>
    <cfRule type="cellIs" dxfId="943" priority="5" operator="equal">
      <formula>"Minor Negative"</formula>
    </cfRule>
    <cfRule type="cellIs" dxfId="942" priority="6" operator="equal">
      <formula>"Uncertain"</formula>
    </cfRule>
    <cfRule type="cellIs" dxfId="941" priority="7" operator="equal">
      <formula>"Neutral"</formula>
    </cfRule>
    <cfRule type="cellIs" dxfId="940" priority="8" operator="equal">
      <formula>"Minor Positive"</formula>
    </cfRule>
    <cfRule type="cellIs" dxfId="939" priority="9" operator="equal">
      <formula>"Significant Positive"</formula>
    </cfRule>
  </conditionalFormatting>
  <pageMargins left="0.7" right="0.7" top="0.75" bottom="0.75" header="0.3" footer="0.3"/>
  <pageSetup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5E3D-196B-44F7-9B65-F231294C30D2}">
  <sheetPr codeName="Sheet149"/>
  <dimension ref="A1:V98"/>
  <sheetViews>
    <sheetView showGridLines="0" zoomScaleNormal="100" workbookViewId="0">
      <selection activeCell="C1" sqref="C1:F1"/>
    </sheetView>
  </sheetViews>
  <sheetFormatPr defaultColWidth="8.54296875" defaultRowHeight="26" x14ac:dyDescent="0.6"/>
  <cols>
    <col min="1" max="1" width="67.08984375" style="126" customWidth="1"/>
    <col min="2" max="2" width="5.816406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26953125" style="228" customWidth="1"/>
    <col min="10" max="10" width="20.7265625" style="126" customWidth="1"/>
    <col min="11" max="11" width="91.54296875" style="126" customWidth="1"/>
    <col min="12" max="12" width="20.7265625" style="126" customWidth="1"/>
    <col min="13" max="13" width="23.1796875" style="126" customWidth="1"/>
    <col min="14" max="14" width="23.453125" style="126" customWidth="1"/>
    <col min="15" max="16" width="19.17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954</v>
      </c>
      <c r="D1" s="703"/>
      <c r="E1" s="703"/>
      <c r="F1" s="630"/>
      <c r="G1" s="227"/>
      <c r="I1" s="229"/>
      <c r="J1" s="128"/>
      <c r="K1" s="128"/>
    </row>
    <row r="2" spans="1:22" x14ac:dyDescent="0.6">
      <c r="A2" s="125" t="s">
        <v>21</v>
      </c>
      <c r="B2" s="129"/>
      <c r="C2" s="393" t="s">
        <v>745</v>
      </c>
      <c r="D2" s="393"/>
      <c r="E2" s="393"/>
      <c r="F2" s="394"/>
      <c r="I2" s="230"/>
      <c r="J2" s="130"/>
      <c r="K2" s="130"/>
    </row>
    <row r="3" spans="1:22" ht="73.5" customHeight="1" x14ac:dyDescent="0.6">
      <c r="A3" s="131" t="s">
        <v>22</v>
      </c>
      <c r="B3" s="132"/>
      <c r="C3" s="393" t="s">
        <v>936</v>
      </c>
      <c r="D3" s="393"/>
      <c r="E3" s="393"/>
      <c r="F3" s="394"/>
      <c r="I3" s="230"/>
      <c r="J3" s="130"/>
      <c r="K3" s="130"/>
    </row>
    <row r="4" spans="1:22" x14ac:dyDescent="0.6">
      <c r="A4" s="131" t="s">
        <v>23</v>
      </c>
      <c r="B4" s="133"/>
      <c r="C4" s="395" t="s">
        <v>372</v>
      </c>
      <c r="D4" s="395"/>
      <c r="E4" s="395"/>
      <c r="F4" s="396"/>
      <c r="I4" s="230"/>
      <c r="J4" s="130"/>
      <c r="K4" s="130"/>
    </row>
    <row r="6" spans="1:22" x14ac:dyDescent="0.6">
      <c r="A6" s="501" t="s">
        <v>24</v>
      </c>
      <c r="B6" s="501"/>
      <c r="C6" s="501"/>
      <c r="D6" s="134"/>
      <c r="E6" s="592" t="s">
        <v>25</v>
      </c>
      <c r="F6" s="592"/>
      <c r="G6" s="592"/>
      <c r="H6" s="592"/>
      <c r="I6" s="592"/>
      <c r="J6" s="592"/>
      <c r="K6" s="592"/>
      <c r="L6" s="592"/>
      <c r="M6" s="592"/>
      <c r="N6" s="592"/>
      <c r="O6" s="162"/>
      <c r="P6" s="162"/>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7" t="s">
        <v>397</v>
      </c>
      <c r="O7" s="162"/>
      <c r="P7" s="162"/>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494</v>
      </c>
      <c r="L8" s="475" t="s">
        <v>189</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55"/>
      <c r="N9" s="455"/>
      <c r="O9" s="162"/>
      <c r="P9" s="162"/>
      <c r="R9" s="141"/>
      <c r="S9" s="141"/>
      <c r="T9" s="141"/>
    </row>
    <row r="10" spans="1:22" x14ac:dyDescent="0.6">
      <c r="A10" s="470"/>
      <c r="B10" s="503"/>
      <c r="C10" s="142" t="s">
        <v>259</v>
      </c>
      <c r="D10" s="142" t="s">
        <v>189</v>
      </c>
      <c r="E10" s="494"/>
      <c r="F10" s="494"/>
      <c r="G10" s="506"/>
      <c r="H10" s="494"/>
      <c r="I10" s="506"/>
      <c r="J10" s="476"/>
      <c r="K10" s="489"/>
      <c r="L10" s="476"/>
      <c r="M10" s="455"/>
      <c r="N10" s="455"/>
      <c r="O10" s="162"/>
      <c r="P10" s="162"/>
      <c r="R10" s="141"/>
      <c r="S10" s="141"/>
      <c r="T10" s="141"/>
    </row>
    <row r="11" spans="1:22" ht="52" x14ac:dyDescent="0.6">
      <c r="A11" s="470"/>
      <c r="B11" s="503"/>
      <c r="C11" s="142" t="s">
        <v>260</v>
      </c>
      <c r="D11" s="142" t="s">
        <v>189</v>
      </c>
      <c r="E11" s="494"/>
      <c r="F11" s="494"/>
      <c r="G11" s="506"/>
      <c r="H11" s="494"/>
      <c r="I11" s="506"/>
      <c r="J11" s="476"/>
      <c r="K11" s="489"/>
      <c r="L11" s="476"/>
      <c r="M11" s="455"/>
      <c r="N11" s="455"/>
      <c r="O11" s="162"/>
      <c r="P11" s="162"/>
      <c r="R11" s="141"/>
      <c r="S11" s="141"/>
      <c r="T11" s="141"/>
    </row>
    <row r="12" spans="1:22" ht="52" x14ac:dyDescent="0.6">
      <c r="A12" s="470"/>
      <c r="B12" s="503"/>
      <c r="C12" s="142" t="s">
        <v>261</v>
      </c>
      <c r="D12" s="142" t="s">
        <v>189</v>
      </c>
      <c r="E12" s="494"/>
      <c r="F12" s="494"/>
      <c r="G12" s="506"/>
      <c r="H12" s="494"/>
      <c r="I12" s="506"/>
      <c r="J12" s="476"/>
      <c r="K12" s="489"/>
      <c r="L12" s="476"/>
      <c r="M12" s="455"/>
      <c r="N12" s="455"/>
      <c r="O12" s="162"/>
      <c r="P12" s="162"/>
      <c r="R12" s="141"/>
      <c r="S12" s="141"/>
      <c r="T12" s="141"/>
    </row>
    <row r="13" spans="1:22" x14ac:dyDescent="0.6">
      <c r="A13" s="470"/>
      <c r="B13" s="503"/>
      <c r="C13" s="142" t="s">
        <v>262</v>
      </c>
      <c r="D13" s="142" t="s">
        <v>189</v>
      </c>
      <c r="E13" s="494"/>
      <c r="F13" s="494"/>
      <c r="G13" s="506"/>
      <c r="H13" s="494"/>
      <c r="I13" s="506"/>
      <c r="J13" s="476"/>
      <c r="K13" s="489"/>
      <c r="L13" s="476"/>
      <c r="M13" s="455"/>
      <c r="N13" s="455"/>
      <c r="O13" s="162"/>
      <c r="P13" s="162"/>
      <c r="R13" s="141"/>
      <c r="S13" s="141"/>
      <c r="T13" s="141"/>
    </row>
    <row r="14" spans="1:22" ht="78" x14ac:dyDescent="0.6">
      <c r="A14" s="470"/>
      <c r="B14" s="503"/>
      <c r="C14" s="142" t="s">
        <v>263</v>
      </c>
      <c r="D14" s="142" t="s">
        <v>189</v>
      </c>
      <c r="E14" s="494"/>
      <c r="F14" s="494"/>
      <c r="G14" s="506"/>
      <c r="H14" s="494"/>
      <c r="I14" s="506"/>
      <c r="J14" s="476"/>
      <c r="K14" s="489"/>
      <c r="L14" s="476"/>
      <c r="M14" s="455"/>
      <c r="N14" s="455"/>
      <c r="O14" s="162"/>
      <c r="P14" s="162"/>
      <c r="R14" s="141"/>
      <c r="S14" s="141"/>
      <c r="T14" s="141"/>
    </row>
    <row r="15" spans="1:22" ht="52" x14ac:dyDescent="0.6">
      <c r="A15" s="470"/>
      <c r="B15" s="503"/>
      <c r="C15" s="142" t="s">
        <v>264</v>
      </c>
      <c r="D15" s="142" t="s">
        <v>189</v>
      </c>
      <c r="E15" s="494"/>
      <c r="F15" s="494"/>
      <c r="G15" s="506"/>
      <c r="H15" s="494"/>
      <c r="I15" s="506"/>
      <c r="J15" s="476"/>
      <c r="K15" s="489"/>
      <c r="L15" s="476"/>
      <c r="M15" s="455"/>
      <c r="N15" s="455"/>
      <c r="O15" s="162"/>
      <c r="P15" s="162"/>
      <c r="R15" s="141"/>
      <c r="S15" s="141"/>
      <c r="T15" s="141"/>
    </row>
    <row r="16" spans="1:22" ht="78" x14ac:dyDescent="0.6">
      <c r="A16" s="470"/>
      <c r="B16" s="503"/>
      <c r="C16" s="142" t="s">
        <v>265</v>
      </c>
      <c r="D16" s="142" t="s">
        <v>189</v>
      </c>
      <c r="E16" s="494"/>
      <c r="F16" s="494"/>
      <c r="G16" s="506"/>
      <c r="H16" s="494"/>
      <c r="I16" s="506"/>
      <c r="J16" s="476"/>
      <c r="K16" s="489"/>
      <c r="L16" s="476"/>
      <c r="M16" s="455"/>
      <c r="N16" s="455"/>
      <c r="O16" s="162"/>
      <c r="P16" s="162"/>
      <c r="R16" s="141"/>
      <c r="S16" s="141"/>
      <c r="T16" s="141"/>
    </row>
    <row r="17" spans="1:22" ht="52.5" thickBot="1" x14ac:dyDescent="0.65">
      <c r="A17" s="471"/>
      <c r="B17" s="504"/>
      <c r="C17" s="143" t="s">
        <v>266</v>
      </c>
      <c r="D17" s="143" t="s">
        <v>189</v>
      </c>
      <c r="E17" s="495"/>
      <c r="F17" s="495"/>
      <c r="G17" s="507"/>
      <c r="H17" s="495"/>
      <c r="I17" s="507"/>
      <c r="J17" s="428"/>
      <c r="K17" s="500"/>
      <c r="L17" s="428"/>
      <c r="M17" s="456"/>
      <c r="N17" s="456"/>
      <c r="O17" s="162"/>
      <c r="P17" s="162"/>
      <c r="R17" s="141"/>
      <c r="S17" s="141"/>
      <c r="T17" s="141"/>
    </row>
    <row r="18" spans="1:22" ht="73.5" customHeight="1" x14ac:dyDescent="0.6">
      <c r="A18" s="511" t="s">
        <v>267</v>
      </c>
      <c r="B18" s="472" t="s">
        <v>102</v>
      </c>
      <c r="C18" s="140" t="s">
        <v>268</v>
      </c>
      <c r="D18" s="140" t="s">
        <v>189</v>
      </c>
      <c r="E18" s="475" t="s">
        <v>88</v>
      </c>
      <c r="F18" s="475" t="s">
        <v>88</v>
      </c>
      <c r="G18" s="477" t="s">
        <v>88</v>
      </c>
      <c r="H18" s="475" t="s">
        <v>88</v>
      </c>
      <c r="I18" s="477" t="s">
        <v>88</v>
      </c>
      <c r="J18" s="475" t="s">
        <v>120</v>
      </c>
      <c r="K18" s="499" t="s">
        <v>494</v>
      </c>
      <c r="L18" s="475" t="s">
        <v>189</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9.75" customHeight="1" thickBot="1" x14ac:dyDescent="0.65">
      <c r="A19" s="512"/>
      <c r="B19" s="474"/>
      <c r="C19" s="143" t="s">
        <v>269</v>
      </c>
      <c r="D19" s="143" t="s">
        <v>189</v>
      </c>
      <c r="E19" s="428"/>
      <c r="F19" s="428"/>
      <c r="G19" s="479"/>
      <c r="H19" s="428"/>
      <c r="I19" s="479"/>
      <c r="J19" s="428"/>
      <c r="K19" s="500"/>
      <c r="L19" s="428"/>
      <c r="M19" s="456"/>
      <c r="N19" s="456"/>
      <c r="O19" s="162"/>
      <c r="P19" s="162"/>
      <c r="R19" s="141"/>
      <c r="S19" s="141"/>
      <c r="T19" s="141"/>
    </row>
    <row r="20" spans="1:22" ht="156" x14ac:dyDescent="0.6">
      <c r="A20" s="469" t="s">
        <v>270</v>
      </c>
      <c r="B20" s="472" t="s">
        <v>103</v>
      </c>
      <c r="C20" s="144" t="s">
        <v>271</v>
      </c>
      <c r="D20" s="144" t="s">
        <v>185</v>
      </c>
      <c r="E20" s="475" t="s">
        <v>353</v>
      </c>
      <c r="F20" s="475" t="s">
        <v>398</v>
      </c>
      <c r="G20" s="477" t="s">
        <v>355</v>
      </c>
      <c r="H20" s="475" t="s">
        <v>429</v>
      </c>
      <c r="I20" s="573" t="s">
        <v>357</v>
      </c>
      <c r="J20" s="475" t="s">
        <v>119</v>
      </c>
      <c r="K20" s="499" t="s">
        <v>937</v>
      </c>
      <c r="L20" s="475" t="s">
        <v>189</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189</v>
      </c>
      <c r="E21" s="476"/>
      <c r="F21" s="476"/>
      <c r="G21" s="478"/>
      <c r="H21" s="476"/>
      <c r="I21" s="571"/>
      <c r="J21" s="476"/>
      <c r="K21" s="489"/>
      <c r="L21" s="476"/>
      <c r="M21" s="455"/>
      <c r="N21" s="455"/>
      <c r="O21" s="162"/>
      <c r="P21" s="162"/>
      <c r="R21" s="141"/>
      <c r="S21" s="141"/>
      <c r="T21" s="141"/>
    </row>
    <row r="22" spans="1:22" ht="52" x14ac:dyDescent="0.6">
      <c r="A22" s="470"/>
      <c r="B22" s="473"/>
      <c r="C22" s="145" t="s">
        <v>273</v>
      </c>
      <c r="D22" s="145" t="s">
        <v>189</v>
      </c>
      <c r="E22" s="476"/>
      <c r="F22" s="476"/>
      <c r="G22" s="478"/>
      <c r="H22" s="476"/>
      <c r="I22" s="571"/>
      <c r="J22" s="476"/>
      <c r="K22" s="489"/>
      <c r="L22" s="476"/>
      <c r="M22" s="455"/>
      <c r="N22" s="455"/>
      <c r="O22" s="162"/>
      <c r="P22" s="162"/>
      <c r="R22" s="141"/>
      <c r="S22" s="141"/>
      <c r="T22" s="141"/>
    </row>
    <row r="23" spans="1:22" ht="52" x14ac:dyDescent="0.6">
      <c r="A23" s="470"/>
      <c r="B23" s="473"/>
      <c r="C23" s="145" t="s">
        <v>274</v>
      </c>
      <c r="D23" s="145" t="s">
        <v>189</v>
      </c>
      <c r="E23" s="476"/>
      <c r="F23" s="476"/>
      <c r="G23" s="478"/>
      <c r="H23" s="476"/>
      <c r="I23" s="571"/>
      <c r="J23" s="476"/>
      <c r="K23" s="489"/>
      <c r="L23" s="476"/>
      <c r="M23" s="455"/>
      <c r="N23" s="455"/>
      <c r="O23" s="162"/>
      <c r="P23" s="162"/>
      <c r="R23" s="141"/>
      <c r="S23" s="141"/>
      <c r="T23" s="141"/>
    </row>
    <row r="24" spans="1:22" ht="52" x14ac:dyDescent="0.6">
      <c r="A24" s="470"/>
      <c r="B24" s="473"/>
      <c r="C24" s="145" t="s">
        <v>275</v>
      </c>
      <c r="D24" s="145" t="s">
        <v>189</v>
      </c>
      <c r="E24" s="476"/>
      <c r="F24" s="476"/>
      <c r="G24" s="478"/>
      <c r="H24" s="476"/>
      <c r="I24" s="571"/>
      <c r="J24" s="476"/>
      <c r="K24" s="489"/>
      <c r="L24" s="476"/>
      <c r="M24" s="455"/>
      <c r="N24" s="455"/>
      <c r="O24" s="162"/>
      <c r="P24" s="162"/>
      <c r="R24" s="141"/>
      <c r="S24" s="141"/>
      <c r="T24" s="141"/>
    </row>
    <row r="25" spans="1:22" ht="104" x14ac:dyDescent="0.6">
      <c r="A25" s="470"/>
      <c r="B25" s="473"/>
      <c r="C25" s="145" t="s">
        <v>276</v>
      </c>
      <c r="D25" s="145" t="s">
        <v>185</v>
      </c>
      <c r="E25" s="476"/>
      <c r="F25" s="476"/>
      <c r="G25" s="478"/>
      <c r="H25" s="476"/>
      <c r="I25" s="571"/>
      <c r="J25" s="476"/>
      <c r="K25" s="489"/>
      <c r="L25" s="476"/>
      <c r="M25" s="455"/>
      <c r="N25" s="455"/>
      <c r="O25" s="162"/>
      <c r="P25" s="162"/>
      <c r="R25" s="141"/>
      <c r="S25" s="141"/>
      <c r="T25" s="141"/>
    </row>
    <row r="26" spans="1:22" ht="52" x14ac:dyDescent="0.6">
      <c r="A26" s="470"/>
      <c r="B26" s="473"/>
      <c r="C26" s="145" t="s">
        <v>277</v>
      </c>
      <c r="D26" s="145" t="s">
        <v>185</v>
      </c>
      <c r="E26" s="476"/>
      <c r="F26" s="476"/>
      <c r="G26" s="478"/>
      <c r="H26" s="476"/>
      <c r="I26" s="571"/>
      <c r="J26" s="476"/>
      <c r="K26" s="489"/>
      <c r="L26" s="476"/>
      <c r="M26" s="455"/>
      <c r="N26" s="455"/>
      <c r="O26" s="162"/>
      <c r="P26" s="162"/>
      <c r="R26" s="141"/>
      <c r="S26" s="141"/>
      <c r="T26" s="141"/>
    </row>
    <row r="27" spans="1:22" ht="78.5" thickBot="1" x14ac:dyDescent="0.65">
      <c r="A27" s="471"/>
      <c r="B27" s="474"/>
      <c r="C27" s="146" t="s">
        <v>278</v>
      </c>
      <c r="D27" s="146" t="s">
        <v>185</v>
      </c>
      <c r="E27" s="428"/>
      <c r="F27" s="428"/>
      <c r="G27" s="479"/>
      <c r="H27" s="428"/>
      <c r="I27" s="574"/>
      <c r="J27" s="428"/>
      <c r="K27" s="500"/>
      <c r="L27" s="428"/>
      <c r="M27" s="456"/>
      <c r="N27" s="456"/>
      <c r="O27" s="162"/>
      <c r="P27" s="162"/>
      <c r="R27" s="141"/>
      <c r="S27" s="141"/>
      <c r="T27" s="141"/>
    </row>
    <row r="28" spans="1:22" ht="78" x14ac:dyDescent="0.6">
      <c r="A28" s="469" t="s">
        <v>279</v>
      </c>
      <c r="B28" s="472" t="s">
        <v>104</v>
      </c>
      <c r="C28" s="147" t="s">
        <v>280</v>
      </c>
      <c r="D28" s="144" t="s">
        <v>185</v>
      </c>
      <c r="E28" s="475" t="s">
        <v>353</v>
      </c>
      <c r="F28" s="475" t="s">
        <v>398</v>
      </c>
      <c r="G28" s="477" t="s">
        <v>355</v>
      </c>
      <c r="H28" s="475" t="s">
        <v>429</v>
      </c>
      <c r="I28" s="573" t="s">
        <v>357</v>
      </c>
      <c r="J28" s="475" t="s">
        <v>249</v>
      </c>
      <c r="K28" s="499" t="s">
        <v>627</v>
      </c>
      <c r="L28" s="475" t="s">
        <v>189</v>
      </c>
      <c r="M28" s="454"/>
      <c r="N28" s="454"/>
      <c r="O28" s="162"/>
      <c r="P28" s="162"/>
      <c r="R28" s="141" t="str">
        <f>IF(OR(J28='Drop downs'!$G$7,J28='Drop downs'!$G$5), B28&amp;": "&amp;K28&amp;CHAR(10),"")</f>
        <v/>
      </c>
      <c r="S28" s="141" t="str">
        <f>IF(J28='Drop downs'!$G$2,B28&amp;": "&amp;K28&amp;"
"," ")</f>
        <v xml:space="preserve">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T28" s="141" t="str">
        <f>IF(E28='Drop downs'!$B$6,B28&amp;": "&amp;K28&amp;"","")</f>
        <v/>
      </c>
      <c r="U28" s="126" t="str">
        <f t="shared" si="0"/>
        <v/>
      </c>
      <c r="V28" s="126" t="str">
        <f>IF(N28&gt;0,B28&amp;":"&amp;N28&amp;"
","")</f>
        <v/>
      </c>
    </row>
    <row r="29" spans="1:22" ht="78" x14ac:dyDescent="0.6">
      <c r="A29" s="470"/>
      <c r="B29" s="473"/>
      <c r="C29" s="148" t="s">
        <v>281</v>
      </c>
      <c r="D29" s="145" t="s">
        <v>185</v>
      </c>
      <c r="E29" s="476"/>
      <c r="F29" s="476"/>
      <c r="G29" s="478"/>
      <c r="H29" s="476"/>
      <c r="I29" s="571"/>
      <c r="J29" s="476"/>
      <c r="K29" s="489"/>
      <c r="L29" s="476"/>
      <c r="M29" s="455"/>
      <c r="N29" s="455"/>
      <c r="O29" s="162"/>
      <c r="P29" s="162"/>
      <c r="R29" s="141"/>
      <c r="S29" s="141"/>
      <c r="T29" s="141"/>
    </row>
    <row r="30" spans="1:22" ht="52" x14ac:dyDescent="0.6">
      <c r="A30" s="470"/>
      <c r="B30" s="473"/>
      <c r="C30" s="148" t="s">
        <v>282</v>
      </c>
      <c r="D30" s="145" t="s">
        <v>189</v>
      </c>
      <c r="E30" s="476"/>
      <c r="F30" s="476"/>
      <c r="G30" s="478"/>
      <c r="H30" s="476"/>
      <c r="I30" s="571"/>
      <c r="J30" s="476"/>
      <c r="K30" s="489"/>
      <c r="L30" s="476"/>
      <c r="M30" s="455"/>
      <c r="N30" s="455"/>
      <c r="O30" s="162"/>
      <c r="P30" s="162"/>
      <c r="R30" s="141"/>
      <c r="S30" s="141"/>
      <c r="T30" s="141"/>
    </row>
    <row r="31" spans="1:22" ht="52" x14ac:dyDescent="0.6">
      <c r="A31" s="470"/>
      <c r="B31" s="473"/>
      <c r="C31" s="148" t="s">
        <v>283</v>
      </c>
      <c r="D31" s="145" t="s">
        <v>185</v>
      </c>
      <c r="E31" s="476"/>
      <c r="F31" s="476"/>
      <c r="G31" s="478"/>
      <c r="H31" s="476"/>
      <c r="I31" s="571"/>
      <c r="J31" s="476"/>
      <c r="K31" s="489"/>
      <c r="L31" s="476"/>
      <c r="M31" s="455"/>
      <c r="N31" s="455"/>
      <c r="O31" s="162"/>
      <c r="P31" s="162"/>
      <c r="R31" s="141"/>
      <c r="S31" s="141"/>
      <c r="T31" s="141"/>
    </row>
    <row r="32" spans="1:22" ht="52" x14ac:dyDescent="0.6">
      <c r="A32" s="470"/>
      <c r="B32" s="473"/>
      <c r="C32" s="148" t="s">
        <v>284</v>
      </c>
      <c r="D32" s="145" t="s">
        <v>185</v>
      </c>
      <c r="E32" s="476"/>
      <c r="F32" s="476"/>
      <c r="G32" s="478"/>
      <c r="H32" s="476"/>
      <c r="I32" s="571"/>
      <c r="J32" s="476"/>
      <c r="K32" s="489"/>
      <c r="L32" s="476"/>
      <c r="M32" s="455"/>
      <c r="N32" s="455"/>
      <c r="O32" s="162"/>
      <c r="P32" s="162"/>
      <c r="R32" s="141"/>
      <c r="S32" s="141"/>
      <c r="T32" s="141"/>
    </row>
    <row r="33" spans="1:22" x14ac:dyDescent="0.6">
      <c r="A33" s="470"/>
      <c r="B33" s="473"/>
      <c r="C33" s="148" t="s">
        <v>285</v>
      </c>
      <c r="D33" s="145" t="s">
        <v>189</v>
      </c>
      <c r="E33" s="476"/>
      <c r="F33" s="476"/>
      <c r="G33" s="478"/>
      <c r="H33" s="476"/>
      <c r="I33" s="571"/>
      <c r="J33" s="476"/>
      <c r="K33" s="489"/>
      <c r="L33" s="476"/>
      <c r="M33" s="455"/>
      <c r="N33" s="455"/>
      <c r="O33" s="162"/>
      <c r="P33" s="162"/>
      <c r="R33" s="141"/>
      <c r="S33" s="141"/>
      <c r="T33" s="141"/>
    </row>
    <row r="34" spans="1:22" ht="52" x14ac:dyDescent="0.6">
      <c r="A34" s="470"/>
      <c r="B34" s="473"/>
      <c r="C34" s="148" t="s">
        <v>286</v>
      </c>
      <c r="D34" s="145" t="s">
        <v>189</v>
      </c>
      <c r="E34" s="476"/>
      <c r="F34" s="476"/>
      <c r="G34" s="478"/>
      <c r="H34" s="476"/>
      <c r="I34" s="571"/>
      <c r="J34" s="476"/>
      <c r="K34" s="489"/>
      <c r="L34" s="476"/>
      <c r="M34" s="455"/>
      <c r="N34" s="455"/>
      <c r="O34" s="162"/>
      <c r="P34" s="162"/>
      <c r="R34" s="141"/>
      <c r="S34" s="141"/>
      <c r="T34" s="141"/>
    </row>
    <row r="35" spans="1:22" ht="52.5" thickBot="1" x14ac:dyDescent="0.65">
      <c r="A35" s="471"/>
      <c r="B35" s="474"/>
      <c r="C35" s="156" t="s">
        <v>287</v>
      </c>
      <c r="D35" s="146" t="s">
        <v>189</v>
      </c>
      <c r="E35" s="428"/>
      <c r="F35" s="428"/>
      <c r="G35" s="479"/>
      <c r="H35" s="428"/>
      <c r="I35" s="574"/>
      <c r="J35" s="428"/>
      <c r="K35" s="500"/>
      <c r="L35" s="428"/>
      <c r="M35" s="456"/>
      <c r="N35" s="456"/>
      <c r="O35" s="162"/>
      <c r="P35" s="162"/>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494</v>
      </c>
      <c r="L36" s="475" t="s">
        <v>189</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55"/>
      <c r="N37" s="455"/>
      <c r="O37" s="162"/>
      <c r="P37" s="162"/>
      <c r="R37" s="141"/>
      <c r="S37" s="141"/>
      <c r="T37" s="141"/>
    </row>
    <row r="38" spans="1:22" ht="52" x14ac:dyDescent="0.6">
      <c r="A38" s="470"/>
      <c r="B38" s="473"/>
      <c r="C38" s="145" t="s">
        <v>291</v>
      </c>
      <c r="D38" s="145" t="s">
        <v>189</v>
      </c>
      <c r="E38" s="476"/>
      <c r="F38" s="476"/>
      <c r="G38" s="478"/>
      <c r="H38" s="476"/>
      <c r="I38" s="478"/>
      <c r="J38" s="476"/>
      <c r="K38" s="489"/>
      <c r="L38" s="476"/>
      <c r="M38" s="455"/>
      <c r="N38" s="455"/>
      <c r="O38" s="162"/>
      <c r="P38" s="162"/>
      <c r="R38" s="141"/>
      <c r="S38" s="141"/>
      <c r="T38" s="141"/>
    </row>
    <row r="39" spans="1:22" ht="78" x14ac:dyDescent="0.6">
      <c r="A39" s="470"/>
      <c r="B39" s="473"/>
      <c r="C39" s="145" t="s">
        <v>292</v>
      </c>
      <c r="D39" s="145" t="s">
        <v>189</v>
      </c>
      <c r="E39" s="476"/>
      <c r="F39" s="476"/>
      <c r="G39" s="478"/>
      <c r="H39" s="476"/>
      <c r="I39" s="478"/>
      <c r="J39" s="476"/>
      <c r="K39" s="489"/>
      <c r="L39" s="476"/>
      <c r="M39" s="455"/>
      <c r="N39" s="455"/>
      <c r="O39" s="162"/>
      <c r="P39" s="162"/>
      <c r="R39" s="141"/>
      <c r="S39" s="141"/>
      <c r="T39" s="141"/>
    </row>
    <row r="40" spans="1:22" ht="104" x14ac:dyDescent="0.6">
      <c r="A40" s="470"/>
      <c r="B40" s="473"/>
      <c r="C40" s="145" t="s">
        <v>293</v>
      </c>
      <c r="D40" s="145" t="s">
        <v>189</v>
      </c>
      <c r="E40" s="476"/>
      <c r="F40" s="476"/>
      <c r="G40" s="478"/>
      <c r="H40" s="476"/>
      <c r="I40" s="478"/>
      <c r="J40" s="476"/>
      <c r="K40" s="489"/>
      <c r="L40" s="476"/>
      <c r="M40" s="455"/>
      <c r="N40" s="455"/>
      <c r="O40" s="162"/>
      <c r="P40" s="162"/>
      <c r="R40" s="141"/>
      <c r="S40" s="141"/>
      <c r="T40" s="141"/>
    </row>
    <row r="41" spans="1:22" ht="78.5" thickBot="1" x14ac:dyDescent="0.65">
      <c r="A41" s="471"/>
      <c r="B41" s="474"/>
      <c r="C41" s="146" t="s">
        <v>294</v>
      </c>
      <c r="D41" s="146" t="s">
        <v>189</v>
      </c>
      <c r="E41" s="428"/>
      <c r="F41" s="428"/>
      <c r="G41" s="479"/>
      <c r="H41" s="428"/>
      <c r="I41" s="479"/>
      <c r="J41" s="428"/>
      <c r="K41" s="500"/>
      <c r="L41" s="428"/>
      <c r="M41" s="456"/>
      <c r="N41" s="456"/>
      <c r="O41" s="162"/>
      <c r="P41" s="162"/>
      <c r="R41" s="141"/>
      <c r="S41" s="141"/>
      <c r="T41" s="141"/>
    </row>
    <row r="42" spans="1:22" ht="78" x14ac:dyDescent="0.6">
      <c r="A42" s="469" t="s">
        <v>295</v>
      </c>
      <c r="B42" s="472" t="s">
        <v>106</v>
      </c>
      <c r="C42" s="144" t="s">
        <v>296</v>
      </c>
      <c r="D42" s="144" t="s">
        <v>189</v>
      </c>
      <c r="E42" s="475" t="s">
        <v>88</v>
      </c>
      <c r="F42" s="475" t="s">
        <v>88</v>
      </c>
      <c r="G42" s="477" t="s">
        <v>88</v>
      </c>
      <c r="H42" s="475" t="s">
        <v>88</v>
      </c>
      <c r="I42" s="477" t="s">
        <v>88</v>
      </c>
      <c r="J42" s="475" t="s">
        <v>120</v>
      </c>
      <c r="K42" s="499" t="s">
        <v>494</v>
      </c>
      <c r="L42" s="475" t="s">
        <v>189</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55"/>
      <c r="N43" s="455"/>
      <c r="O43" s="162"/>
      <c r="P43" s="162"/>
      <c r="R43" s="141"/>
      <c r="S43" s="141"/>
      <c r="T43" s="141"/>
    </row>
    <row r="44" spans="1:22" ht="52" x14ac:dyDescent="0.6">
      <c r="A44" s="470"/>
      <c r="B44" s="473"/>
      <c r="C44" s="145" t="s">
        <v>298</v>
      </c>
      <c r="D44" s="145" t="s">
        <v>189</v>
      </c>
      <c r="E44" s="476"/>
      <c r="F44" s="476"/>
      <c r="G44" s="478"/>
      <c r="H44" s="476"/>
      <c r="I44" s="478"/>
      <c r="J44" s="476"/>
      <c r="K44" s="489"/>
      <c r="L44" s="476"/>
      <c r="M44" s="455"/>
      <c r="N44" s="455"/>
      <c r="O44" s="162"/>
      <c r="P44" s="162"/>
      <c r="R44" s="141"/>
      <c r="S44" s="141"/>
      <c r="T44" s="141"/>
    </row>
    <row r="45" spans="1:22" ht="52" x14ac:dyDescent="0.6">
      <c r="A45" s="470"/>
      <c r="B45" s="473"/>
      <c r="C45" s="145" t="s">
        <v>299</v>
      </c>
      <c r="D45" s="145" t="s">
        <v>189</v>
      </c>
      <c r="E45" s="476"/>
      <c r="F45" s="476"/>
      <c r="G45" s="478"/>
      <c r="H45" s="476"/>
      <c r="I45" s="478"/>
      <c r="J45" s="476"/>
      <c r="K45" s="489"/>
      <c r="L45" s="476"/>
      <c r="M45" s="455"/>
      <c r="N45" s="455"/>
      <c r="O45" s="162"/>
      <c r="P45" s="162"/>
      <c r="R45" s="141"/>
      <c r="S45" s="141"/>
      <c r="T45" s="141"/>
    </row>
    <row r="46" spans="1:22" ht="78.5" thickBot="1" x14ac:dyDescent="0.65">
      <c r="A46" s="471"/>
      <c r="B46" s="474"/>
      <c r="C46" s="146" t="s">
        <v>300</v>
      </c>
      <c r="D46" s="146" t="s">
        <v>189</v>
      </c>
      <c r="E46" s="428"/>
      <c r="F46" s="428"/>
      <c r="G46" s="479"/>
      <c r="H46" s="428"/>
      <c r="I46" s="479"/>
      <c r="J46" s="428"/>
      <c r="K46" s="500"/>
      <c r="L46" s="428"/>
      <c r="M46" s="456"/>
      <c r="N46" s="456"/>
      <c r="O46" s="162"/>
      <c r="P46" s="162"/>
      <c r="R46" s="141"/>
      <c r="S46" s="141"/>
      <c r="T46" s="141"/>
    </row>
    <row r="47" spans="1:22" ht="130"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54"/>
      <c r="N47" s="454"/>
      <c r="O47" s="162"/>
      <c r="P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08" customHeight="1" thickBot="1" x14ac:dyDescent="0.65">
      <c r="A48" s="471"/>
      <c r="B48" s="474"/>
      <c r="C48" s="146" t="s">
        <v>303</v>
      </c>
      <c r="D48" s="146" t="s">
        <v>189</v>
      </c>
      <c r="E48" s="428"/>
      <c r="F48" s="428"/>
      <c r="G48" s="479"/>
      <c r="H48" s="428"/>
      <c r="I48" s="479"/>
      <c r="J48" s="428"/>
      <c r="K48" s="500"/>
      <c r="L48" s="428"/>
      <c r="M48" s="456"/>
      <c r="N48" s="456"/>
      <c r="O48" s="162"/>
      <c r="P48" s="162"/>
      <c r="R48" s="141"/>
      <c r="S48" s="141"/>
      <c r="T48" s="141"/>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494</v>
      </c>
      <c r="L49" s="475" t="s">
        <v>189</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55"/>
      <c r="N50" s="455"/>
      <c r="O50" s="162"/>
      <c r="P50" s="162"/>
      <c r="R50" s="141"/>
      <c r="S50" s="141"/>
      <c r="T50" s="141"/>
    </row>
    <row r="51" spans="1:22" x14ac:dyDescent="0.6">
      <c r="A51" s="470"/>
      <c r="B51" s="473"/>
      <c r="C51" s="152" t="s">
        <v>307</v>
      </c>
      <c r="D51" s="142" t="s">
        <v>189</v>
      </c>
      <c r="E51" s="476"/>
      <c r="F51" s="476"/>
      <c r="G51" s="478"/>
      <c r="H51" s="476"/>
      <c r="I51" s="478"/>
      <c r="J51" s="476"/>
      <c r="K51" s="489"/>
      <c r="L51" s="476"/>
      <c r="M51" s="455"/>
      <c r="N51" s="455"/>
      <c r="O51" s="162"/>
      <c r="P51" s="162"/>
      <c r="R51" s="141"/>
      <c r="S51" s="141"/>
      <c r="T51" s="141"/>
    </row>
    <row r="52" spans="1:22" x14ac:dyDescent="0.6">
      <c r="A52" s="470"/>
      <c r="B52" s="473"/>
      <c r="C52" s="142" t="s">
        <v>308</v>
      </c>
      <c r="D52" s="142" t="s">
        <v>189</v>
      </c>
      <c r="E52" s="476"/>
      <c r="F52" s="476"/>
      <c r="G52" s="478"/>
      <c r="H52" s="476"/>
      <c r="I52" s="478"/>
      <c r="J52" s="476"/>
      <c r="K52" s="489"/>
      <c r="L52" s="476"/>
      <c r="M52" s="455"/>
      <c r="N52" s="455"/>
      <c r="O52" s="162"/>
      <c r="P52" s="162"/>
      <c r="R52" s="141"/>
      <c r="S52" s="141"/>
      <c r="T52" s="141"/>
    </row>
    <row r="53" spans="1:22" ht="26.5" thickBot="1" x14ac:dyDescent="0.65">
      <c r="A53" s="471"/>
      <c r="B53" s="474"/>
      <c r="C53" s="143" t="s">
        <v>309</v>
      </c>
      <c r="D53" s="143" t="s">
        <v>189</v>
      </c>
      <c r="E53" s="428"/>
      <c r="F53" s="428"/>
      <c r="G53" s="479"/>
      <c r="H53" s="428"/>
      <c r="I53" s="479"/>
      <c r="J53" s="428"/>
      <c r="K53" s="500"/>
      <c r="L53" s="428"/>
      <c r="M53" s="456"/>
      <c r="N53" s="456"/>
      <c r="O53" s="162"/>
      <c r="P53" s="162"/>
      <c r="R53" s="141"/>
      <c r="S53" s="141"/>
      <c r="T53" s="141"/>
    </row>
    <row r="54" spans="1:22" ht="71.25" customHeight="1" x14ac:dyDescent="0.6">
      <c r="A54" s="469" t="s">
        <v>310</v>
      </c>
      <c r="B54" s="472" t="s">
        <v>109</v>
      </c>
      <c r="C54" s="153" t="s">
        <v>311</v>
      </c>
      <c r="D54" s="140" t="s">
        <v>185</v>
      </c>
      <c r="E54" s="475" t="s">
        <v>353</v>
      </c>
      <c r="F54" s="475" t="s">
        <v>370</v>
      </c>
      <c r="G54" s="477" t="s">
        <v>355</v>
      </c>
      <c r="H54" s="475" t="s">
        <v>429</v>
      </c>
      <c r="I54" s="573" t="s">
        <v>357</v>
      </c>
      <c r="J54" s="475" t="s">
        <v>119</v>
      </c>
      <c r="K54" s="499" t="s">
        <v>935</v>
      </c>
      <c r="L54" s="475" t="s">
        <v>189</v>
      </c>
      <c r="M54" s="454"/>
      <c r="N54" s="454"/>
      <c r="O54" s="162"/>
      <c r="P54" s="162"/>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62.25" customHeight="1" x14ac:dyDescent="0.6">
      <c r="A55" s="470"/>
      <c r="B55" s="473"/>
      <c r="C55" s="154" t="s">
        <v>312</v>
      </c>
      <c r="D55" s="142" t="s">
        <v>189</v>
      </c>
      <c r="E55" s="476"/>
      <c r="F55" s="476"/>
      <c r="G55" s="478"/>
      <c r="H55" s="476"/>
      <c r="I55" s="571"/>
      <c r="J55" s="476"/>
      <c r="K55" s="489"/>
      <c r="L55" s="476"/>
      <c r="M55" s="455"/>
      <c r="N55" s="455"/>
      <c r="O55" s="162"/>
      <c r="P55" s="162"/>
      <c r="R55" s="141"/>
      <c r="S55" s="141"/>
      <c r="T55" s="141"/>
    </row>
    <row r="56" spans="1:22" ht="78.5" thickBot="1" x14ac:dyDescent="0.65">
      <c r="A56" s="471"/>
      <c r="B56" s="474"/>
      <c r="C56" s="155" t="s">
        <v>313</v>
      </c>
      <c r="D56" s="143" t="s">
        <v>189</v>
      </c>
      <c r="E56" s="428"/>
      <c r="F56" s="428"/>
      <c r="G56" s="479"/>
      <c r="H56" s="428"/>
      <c r="I56" s="574"/>
      <c r="J56" s="428"/>
      <c r="K56" s="500"/>
      <c r="L56" s="428"/>
      <c r="M56" s="456"/>
      <c r="N56" s="456"/>
      <c r="O56" s="162"/>
      <c r="P56" s="162"/>
      <c r="R56" s="141"/>
      <c r="S56" s="141"/>
      <c r="T56" s="141"/>
    </row>
    <row r="57" spans="1:22" x14ac:dyDescent="0.6">
      <c r="A57" s="469" t="s">
        <v>314</v>
      </c>
      <c r="B57" s="472" t="s">
        <v>110</v>
      </c>
      <c r="C57" s="140" t="s">
        <v>315</v>
      </c>
      <c r="D57" s="140" t="s">
        <v>189</v>
      </c>
      <c r="E57" s="475" t="s">
        <v>353</v>
      </c>
      <c r="F57" s="475" t="s">
        <v>354</v>
      </c>
      <c r="G57" s="477" t="s">
        <v>355</v>
      </c>
      <c r="H57" s="475" t="s">
        <v>429</v>
      </c>
      <c r="I57" s="573" t="s">
        <v>368</v>
      </c>
      <c r="J57" s="475" t="s">
        <v>119</v>
      </c>
      <c r="K57" s="499" t="s">
        <v>628</v>
      </c>
      <c r="L57" s="475" t="s">
        <v>189</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55"/>
      <c r="N58" s="455"/>
      <c r="O58" s="162"/>
      <c r="P58" s="162"/>
      <c r="R58" s="141"/>
      <c r="S58" s="141"/>
      <c r="T58" s="141"/>
    </row>
    <row r="59" spans="1:22" ht="52" x14ac:dyDescent="0.6">
      <c r="A59" s="470"/>
      <c r="B59" s="473"/>
      <c r="C59" s="142" t="s">
        <v>317</v>
      </c>
      <c r="D59" s="142" t="s">
        <v>189</v>
      </c>
      <c r="E59" s="476"/>
      <c r="F59" s="476"/>
      <c r="G59" s="478"/>
      <c r="H59" s="476"/>
      <c r="I59" s="571"/>
      <c r="J59" s="476"/>
      <c r="K59" s="489"/>
      <c r="L59" s="476"/>
      <c r="M59" s="455"/>
      <c r="N59" s="455"/>
      <c r="O59" s="162"/>
      <c r="P59" s="162"/>
      <c r="R59" s="141"/>
      <c r="S59" s="141"/>
      <c r="T59" s="141"/>
    </row>
    <row r="60" spans="1:22" ht="52" x14ac:dyDescent="0.6">
      <c r="A60" s="470"/>
      <c r="B60" s="473"/>
      <c r="C60" s="142" t="s">
        <v>318</v>
      </c>
      <c r="D60" s="142" t="s">
        <v>189</v>
      </c>
      <c r="E60" s="476"/>
      <c r="F60" s="476"/>
      <c r="G60" s="478"/>
      <c r="H60" s="476"/>
      <c r="I60" s="571"/>
      <c r="J60" s="476"/>
      <c r="K60" s="489"/>
      <c r="L60" s="476"/>
      <c r="M60" s="455"/>
      <c r="N60" s="455"/>
      <c r="O60" s="162"/>
      <c r="P60" s="162"/>
      <c r="R60" s="141"/>
      <c r="S60" s="141"/>
      <c r="T60" s="141"/>
    </row>
    <row r="61" spans="1:22" x14ac:dyDescent="0.6">
      <c r="A61" s="470"/>
      <c r="B61" s="473"/>
      <c r="C61" s="142" t="s">
        <v>319</v>
      </c>
      <c r="D61" s="142" t="s">
        <v>185</v>
      </c>
      <c r="E61" s="476"/>
      <c r="F61" s="476"/>
      <c r="G61" s="478"/>
      <c r="H61" s="476"/>
      <c r="I61" s="571"/>
      <c r="J61" s="476"/>
      <c r="K61" s="489"/>
      <c r="L61" s="476"/>
      <c r="M61" s="455"/>
      <c r="N61" s="455"/>
      <c r="O61" s="162"/>
      <c r="P61" s="162"/>
      <c r="R61" s="141"/>
      <c r="S61" s="141"/>
      <c r="T61" s="141"/>
    </row>
    <row r="62" spans="1:22" x14ac:dyDescent="0.6">
      <c r="A62" s="470"/>
      <c r="B62" s="473"/>
      <c r="C62" s="142" t="s">
        <v>320</v>
      </c>
      <c r="D62" s="142" t="s">
        <v>185</v>
      </c>
      <c r="E62" s="476"/>
      <c r="F62" s="476"/>
      <c r="G62" s="478"/>
      <c r="H62" s="476"/>
      <c r="I62" s="571"/>
      <c r="J62" s="476"/>
      <c r="K62" s="489"/>
      <c r="L62" s="476"/>
      <c r="M62" s="455"/>
      <c r="N62" s="455"/>
      <c r="O62" s="162"/>
      <c r="P62" s="162"/>
      <c r="R62" s="141"/>
      <c r="S62" s="141"/>
      <c r="T62" s="141"/>
    </row>
    <row r="63" spans="1:22" ht="78" x14ac:dyDescent="0.6">
      <c r="A63" s="470"/>
      <c r="B63" s="473"/>
      <c r="C63" s="142" t="s">
        <v>321</v>
      </c>
      <c r="D63" s="142" t="s">
        <v>189</v>
      </c>
      <c r="E63" s="476"/>
      <c r="F63" s="476"/>
      <c r="G63" s="478"/>
      <c r="H63" s="476"/>
      <c r="I63" s="571"/>
      <c r="J63" s="476"/>
      <c r="K63" s="489"/>
      <c r="L63" s="476"/>
      <c r="M63" s="455"/>
      <c r="N63" s="455"/>
      <c r="O63" s="162"/>
      <c r="P63" s="162"/>
      <c r="R63" s="141"/>
      <c r="S63" s="141"/>
      <c r="T63" s="141"/>
    </row>
    <row r="64" spans="1:22" ht="26.5" thickBot="1" x14ac:dyDescent="0.65">
      <c r="A64" s="471"/>
      <c r="B64" s="474"/>
      <c r="C64" s="143" t="s">
        <v>322</v>
      </c>
      <c r="D64" s="143" t="s">
        <v>189</v>
      </c>
      <c r="E64" s="428"/>
      <c r="F64" s="428"/>
      <c r="G64" s="479"/>
      <c r="H64" s="428"/>
      <c r="I64" s="574"/>
      <c r="J64" s="428"/>
      <c r="K64" s="500"/>
      <c r="L64" s="428"/>
      <c r="M64" s="456"/>
      <c r="N64" s="456"/>
      <c r="O64" s="162"/>
      <c r="P64" s="162"/>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55"/>
      <c r="N66" s="455"/>
      <c r="O66" s="162"/>
      <c r="P66" s="162"/>
      <c r="R66" s="141"/>
      <c r="S66" s="141"/>
      <c r="T66" s="141"/>
    </row>
    <row r="67" spans="1:22" ht="104" x14ac:dyDescent="0.6">
      <c r="A67" s="470"/>
      <c r="B67" s="473"/>
      <c r="C67" s="148" t="s">
        <v>326</v>
      </c>
      <c r="D67" s="142" t="s">
        <v>189</v>
      </c>
      <c r="E67" s="476"/>
      <c r="F67" s="476"/>
      <c r="G67" s="478"/>
      <c r="H67" s="476"/>
      <c r="I67" s="478"/>
      <c r="J67" s="476"/>
      <c r="K67" s="489"/>
      <c r="L67" s="476"/>
      <c r="M67" s="455"/>
      <c r="N67" s="455"/>
      <c r="O67" s="162"/>
      <c r="P67" s="162"/>
      <c r="R67" s="141"/>
      <c r="S67" s="141"/>
      <c r="T67" s="141"/>
    </row>
    <row r="68" spans="1:22" ht="52" x14ac:dyDescent="0.6">
      <c r="A68" s="470"/>
      <c r="B68" s="473"/>
      <c r="C68" s="148" t="s">
        <v>327</v>
      </c>
      <c r="D68" s="142" t="s">
        <v>189</v>
      </c>
      <c r="E68" s="476"/>
      <c r="F68" s="476"/>
      <c r="G68" s="478"/>
      <c r="H68" s="476"/>
      <c r="I68" s="478"/>
      <c r="J68" s="476"/>
      <c r="K68" s="489"/>
      <c r="L68" s="476"/>
      <c r="M68" s="455"/>
      <c r="N68" s="455"/>
      <c r="O68" s="162"/>
      <c r="P68" s="162"/>
      <c r="R68" s="141"/>
      <c r="S68" s="141"/>
      <c r="T68" s="141"/>
    </row>
    <row r="69" spans="1:22" x14ac:dyDescent="0.6">
      <c r="A69" s="470"/>
      <c r="B69" s="473"/>
      <c r="C69" s="148" t="s">
        <v>846</v>
      </c>
      <c r="D69" s="142" t="s">
        <v>189</v>
      </c>
      <c r="E69" s="476"/>
      <c r="F69" s="476"/>
      <c r="G69" s="478"/>
      <c r="H69" s="476"/>
      <c r="I69" s="478"/>
      <c r="J69" s="476"/>
      <c r="K69" s="489"/>
      <c r="L69" s="476"/>
      <c r="M69" s="455"/>
      <c r="N69" s="455"/>
      <c r="O69" s="162"/>
      <c r="P69" s="162"/>
      <c r="R69" s="141"/>
      <c r="S69" s="141"/>
      <c r="T69" s="141"/>
    </row>
    <row r="70" spans="1:22" x14ac:dyDescent="0.6">
      <c r="A70" s="470"/>
      <c r="B70" s="473"/>
      <c r="C70" s="148" t="s">
        <v>329</v>
      </c>
      <c r="D70" s="142" t="s">
        <v>189</v>
      </c>
      <c r="E70" s="476"/>
      <c r="F70" s="476"/>
      <c r="G70" s="478"/>
      <c r="H70" s="476"/>
      <c r="I70" s="478"/>
      <c r="J70" s="476"/>
      <c r="K70" s="489"/>
      <c r="L70" s="476"/>
      <c r="M70" s="455"/>
      <c r="N70" s="455"/>
      <c r="O70" s="162"/>
      <c r="P70" s="162"/>
      <c r="R70" s="141"/>
      <c r="S70" s="141"/>
      <c r="T70" s="141"/>
    </row>
    <row r="71" spans="1:22" ht="52.5" thickBot="1" x14ac:dyDescent="0.65">
      <c r="A71" s="471"/>
      <c r="B71" s="474"/>
      <c r="C71" s="156" t="s">
        <v>330</v>
      </c>
      <c r="D71" s="143" t="s">
        <v>189</v>
      </c>
      <c r="E71" s="428"/>
      <c r="F71" s="428"/>
      <c r="G71" s="479"/>
      <c r="H71" s="428"/>
      <c r="I71" s="479"/>
      <c r="J71" s="428"/>
      <c r="K71" s="500"/>
      <c r="L71" s="428"/>
      <c r="M71" s="456"/>
      <c r="N71" s="456"/>
      <c r="O71" s="162"/>
      <c r="P71" s="162"/>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494</v>
      </c>
      <c r="L72" s="475" t="s">
        <v>189</v>
      </c>
      <c r="M72" s="454"/>
      <c r="N72" s="454"/>
      <c r="O72" s="162"/>
      <c r="P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530"/>
      <c r="L73" s="476"/>
      <c r="M73" s="455"/>
      <c r="N73" s="455"/>
      <c r="O73" s="162"/>
      <c r="P73" s="162"/>
      <c r="R73" s="141"/>
      <c r="S73" s="141"/>
      <c r="T73" s="141"/>
    </row>
    <row r="74" spans="1:22" ht="52" x14ac:dyDescent="0.6">
      <c r="A74" s="470"/>
      <c r="B74" s="473"/>
      <c r="C74" s="148" t="s">
        <v>334</v>
      </c>
      <c r="D74" s="142" t="s">
        <v>189</v>
      </c>
      <c r="E74" s="476"/>
      <c r="F74" s="476"/>
      <c r="G74" s="478"/>
      <c r="H74" s="476"/>
      <c r="I74" s="478"/>
      <c r="J74" s="476"/>
      <c r="K74" s="530"/>
      <c r="L74" s="476"/>
      <c r="M74" s="455"/>
      <c r="N74" s="455"/>
      <c r="O74" s="162"/>
      <c r="P74" s="162"/>
      <c r="R74" s="141"/>
      <c r="S74" s="141"/>
      <c r="T74" s="141"/>
    </row>
    <row r="75" spans="1:22" x14ac:dyDescent="0.6">
      <c r="A75" s="470"/>
      <c r="B75" s="473"/>
      <c r="C75" s="148" t="s">
        <v>335</v>
      </c>
      <c r="D75" s="142" t="s">
        <v>189</v>
      </c>
      <c r="E75" s="476"/>
      <c r="F75" s="476"/>
      <c r="G75" s="478"/>
      <c r="H75" s="476"/>
      <c r="I75" s="478"/>
      <c r="J75" s="476"/>
      <c r="K75" s="530"/>
      <c r="L75" s="476"/>
      <c r="M75" s="455"/>
      <c r="N75" s="455"/>
      <c r="O75" s="162"/>
      <c r="P75" s="162"/>
      <c r="R75" s="141"/>
      <c r="S75" s="141"/>
      <c r="T75" s="141"/>
    </row>
    <row r="76" spans="1:22" ht="26.5" thickBot="1" x14ac:dyDescent="0.65">
      <c r="A76" s="471"/>
      <c r="B76" s="474"/>
      <c r="C76" s="185" t="s">
        <v>336</v>
      </c>
      <c r="D76" s="143" t="s">
        <v>189</v>
      </c>
      <c r="E76" s="428"/>
      <c r="F76" s="428"/>
      <c r="G76" s="479"/>
      <c r="H76" s="428"/>
      <c r="I76" s="479"/>
      <c r="J76" s="428"/>
      <c r="K76" s="680"/>
      <c r="L76" s="428"/>
      <c r="M76" s="456"/>
      <c r="N76" s="456"/>
      <c r="O76" s="162"/>
      <c r="P76" s="162"/>
      <c r="R76" s="141"/>
      <c r="S76" s="141"/>
      <c r="T76" s="141"/>
    </row>
    <row r="77" spans="1:22" ht="52" x14ac:dyDescent="0.6">
      <c r="A77" s="511" t="s">
        <v>337</v>
      </c>
      <c r="B77" s="472" t="s">
        <v>113</v>
      </c>
      <c r="C77" s="147" t="s">
        <v>338</v>
      </c>
      <c r="D77" s="144" t="s">
        <v>189</v>
      </c>
      <c r="E77" s="410" t="s">
        <v>88</v>
      </c>
      <c r="F77" s="475" t="s">
        <v>88</v>
      </c>
      <c r="G77" s="477" t="s">
        <v>88</v>
      </c>
      <c r="H77" s="475" t="s">
        <v>88</v>
      </c>
      <c r="I77" s="477" t="s">
        <v>88</v>
      </c>
      <c r="J77" s="475" t="s">
        <v>120</v>
      </c>
      <c r="K77" s="499" t="s">
        <v>494</v>
      </c>
      <c r="L77" s="475" t="s">
        <v>189</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27"/>
      <c r="B78" s="473"/>
      <c r="C78" s="148" t="s">
        <v>339</v>
      </c>
      <c r="D78" s="145" t="s">
        <v>189</v>
      </c>
      <c r="E78" s="524"/>
      <c r="F78" s="476"/>
      <c r="G78" s="478"/>
      <c r="H78" s="476"/>
      <c r="I78" s="478"/>
      <c r="J78" s="476"/>
      <c r="K78" s="489"/>
      <c r="L78" s="476"/>
      <c r="M78" s="455"/>
      <c r="N78" s="455"/>
      <c r="O78" s="162"/>
      <c r="P78" s="162"/>
      <c r="R78" s="141"/>
      <c r="S78" s="141"/>
      <c r="T78" s="141"/>
    </row>
    <row r="79" spans="1:22" x14ac:dyDescent="0.6">
      <c r="A79" s="527"/>
      <c r="B79" s="473"/>
      <c r="C79" s="148" t="s">
        <v>340</v>
      </c>
      <c r="D79" s="145" t="s">
        <v>189</v>
      </c>
      <c r="E79" s="524"/>
      <c r="F79" s="476"/>
      <c r="G79" s="478"/>
      <c r="H79" s="476"/>
      <c r="I79" s="478"/>
      <c r="J79" s="476"/>
      <c r="K79" s="489"/>
      <c r="L79" s="476"/>
      <c r="M79" s="455"/>
      <c r="N79" s="455"/>
      <c r="O79" s="162"/>
      <c r="P79" s="162"/>
      <c r="R79" s="141"/>
      <c r="S79" s="141"/>
      <c r="T79" s="141"/>
    </row>
    <row r="80" spans="1:22" x14ac:dyDescent="0.6">
      <c r="A80" s="527"/>
      <c r="B80" s="473"/>
      <c r="C80" s="159" t="s">
        <v>341</v>
      </c>
      <c r="D80" s="145" t="s">
        <v>189</v>
      </c>
      <c r="E80" s="524"/>
      <c r="F80" s="476"/>
      <c r="G80" s="478"/>
      <c r="H80" s="476"/>
      <c r="I80" s="478"/>
      <c r="J80" s="476"/>
      <c r="K80" s="489"/>
      <c r="L80" s="476"/>
      <c r="M80" s="455"/>
      <c r="N80" s="455"/>
      <c r="O80" s="162"/>
      <c r="P80" s="162"/>
      <c r="R80" s="141"/>
      <c r="S80" s="141"/>
      <c r="T80" s="141"/>
    </row>
    <row r="81" spans="1:22" ht="78" x14ac:dyDescent="0.6">
      <c r="A81" s="527"/>
      <c r="B81" s="473"/>
      <c r="C81" s="159" t="s">
        <v>342</v>
      </c>
      <c r="D81" s="145" t="s">
        <v>189</v>
      </c>
      <c r="E81" s="524"/>
      <c r="F81" s="476"/>
      <c r="G81" s="478"/>
      <c r="H81" s="476"/>
      <c r="I81" s="478"/>
      <c r="J81" s="476"/>
      <c r="K81" s="489"/>
      <c r="L81" s="476"/>
      <c r="M81" s="455"/>
      <c r="N81" s="455"/>
      <c r="O81" s="162"/>
      <c r="P81" s="162"/>
      <c r="R81" s="141"/>
      <c r="S81" s="141"/>
      <c r="T81" s="141"/>
    </row>
    <row r="82" spans="1:22" ht="78" x14ac:dyDescent="0.6">
      <c r="A82" s="527"/>
      <c r="B82" s="473"/>
      <c r="C82" s="159" t="s">
        <v>343</v>
      </c>
      <c r="D82" s="145" t="s">
        <v>189</v>
      </c>
      <c r="E82" s="524"/>
      <c r="F82" s="476"/>
      <c r="G82" s="478"/>
      <c r="H82" s="476"/>
      <c r="I82" s="478"/>
      <c r="J82" s="476"/>
      <c r="K82" s="489"/>
      <c r="L82" s="476"/>
      <c r="M82" s="455"/>
      <c r="N82" s="455"/>
      <c r="O82" s="162"/>
      <c r="P82" s="162"/>
      <c r="R82" s="141"/>
      <c r="S82" s="141"/>
      <c r="T82" s="141"/>
    </row>
    <row r="83" spans="1:22" ht="52.5" thickBot="1" x14ac:dyDescent="0.65">
      <c r="A83" s="512"/>
      <c r="B83" s="474"/>
      <c r="C83" s="155" t="s">
        <v>344</v>
      </c>
      <c r="D83" s="146" t="s">
        <v>189</v>
      </c>
      <c r="E83" s="525"/>
      <c r="F83" s="428"/>
      <c r="G83" s="479"/>
      <c r="H83" s="428"/>
      <c r="I83" s="479"/>
      <c r="J83" s="428"/>
      <c r="K83" s="500"/>
      <c r="L83" s="428"/>
      <c r="M83" s="456"/>
      <c r="N83" s="456"/>
      <c r="O83" s="162"/>
      <c r="P83" s="162"/>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494</v>
      </c>
      <c r="L84" s="475" t="s">
        <v>189</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455"/>
      <c r="N85" s="455"/>
      <c r="O85" s="162"/>
      <c r="P85" s="162"/>
      <c r="R85" s="141"/>
      <c r="S85" s="141"/>
      <c r="T85" s="141"/>
    </row>
    <row r="86" spans="1:22" ht="52" x14ac:dyDescent="0.6">
      <c r="A86" s="527"/>
      <c r="B86" s="473"/>
      <c r="C86" s="159" t="s">
        <v>348</v>
      </c>
      <c r="D86" s="145" t="s">
        <v>189</v>
      </c>
      <c r="E86" s="476"/>
      <c r="F86" s="476"/>
      <c r="G86" s="478"/>
      <c r="H86" s="476"/>
      <c r="I86" s="478"/>
      <c r="J86" s="476"/>
      <c r="K86" s="489"/>
      <c r="L86" s="476"/>
      <c r="M86" s="455"/>
      <c r="N86" s="455"/>
      <c r="O86" s="162"/>
      <c r="P86" s="162"/>
      <c r="R86" s="141"/>
      <c r="S86" s="141"/>
      <c r="T86" s="141"/>
    </row>
    <row r="87" spans="1:22" ht="26.5" thickBot="1" x14ac:dyDescent="0.65">
      <c r="A87" s="528"/>
      <c r="B87" s="474"/>
      <c r="C87" s="157" t="s">
        <v>349</v>
      </c>
      <c r="D87" s="166" t="s">
        <v>189</v>
      </c>
      <c r="E87" s="483"/>
      <c r="F87" s="483"/>
      <c r="G87" s="519"/>
      <c r="H87" s="483"/>
      <c r="I87" s="519"/>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ht="102" customHeight="1" x14ac:dyDescent="0.6">
      <c r="A92" s="489" t="str">
        <f>S8&amp;S18&amp;S20&amp;S28&amp;S36&amp;S42&amp;S47&amp;S48&amp;S49&amp;S54&amp;S57&amp;S65&amp;S72&amp;S77&amp;S84&amp;S87</f>
        <v xml:space="preserve">   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7" spans="1:13" x14ac:dyDescent="0.6">
      <c r="A97" s="701" t="s">
        <v>256</v>
      </c>
      <c r="B97" s="702"/>
      <c r="C97" s="702"/>
      <c r="D97" s="702"/>
      <c r="E97" s="702"/>
      <c r="F97" s="702"/>
      <c r="G97" s="702"/>
      <c r="H97" s="702"/>
      <c r="I97" s="702"/>
      <c r="J97" s="702"/>
      <c r="K97" s="702"/>
      <c r="L97" s="702"/>
      <c r="M97" s="702"/>
    </row>
    <row r="98" spans="1:13" x14ac:dyDescent="0.6">
      <c r="A98" s="576" t="str">
        <f>V8&amp;V18&amp;V20&amp;V28&amp;V36&amp;V42&amp;V47&amp;V49&amp;V54&amp;V57&amp;V65&amp;V72&amp;V77&amp;V84</f>
        <v/>
      </c>
      <c r="B98" s="699"/>
      <c r="C98" s="576"/>
      <c r="D98" s="576"/>
      <c r="E98" s="576"/>
      <c r="F98" s="576"/>
      <c r="G98" s="576"/>
      <c r="H98" s="576"/>
      <c r="I98" s="576"/>
      <c r="J98" s="576"/>
      <c r="K98" s="576"/>
      <c r="L98" s="576"/>
      <c r="M98" s="576"/>
    </row>
  </sheetData>
  <sheetProtection algorithmName="SHA-512" hashValue="/S1PbsAxxncJCud5FMIzP7aogFyd68JypXM8ZI0kr/MigDRNVH/VVjEZp16P4nhxBYIEMfHZw1m7hazaO2DmwQ==" saltValue="AE7LC7S/SwH/yiycUNc0EA=="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938" priority="2">
      <formula>$D50="No"</formula>
    </cfRule>
  </conditionalFormatting>
  <conditionalFormatting sqref="C8:D87">
    <cfRule type="expression" dxfId="937" priority="1">
      <formula>$D8="No"</formula>
    </cfRule>
  </conditionalFormatting>
  <conditionalFormatting sqref="J8 J18 J49 J57 J65 J72 J77 J84">
    <cfRule type="cellIs" dxfId="936" priority="34" operator="equal">
      <formula>"Significant Negative"</formula>
    </cfRule>
    <cfRule type="cellIs" dxfId="935" priority="35" operator="equal">
      <formula>"Minor Negative"</formula>
    </cfRule>
    <cfRule type="cellIs" dxfId="934" priority="36" operator="equal">
      <formula>"Uncertain"</formula>
    </cfRule>
    <cfRule type="cellIs" dxfId="933" priority="37" operator="equal">
      <formula>"Neutral"</formula>
    </cfRule>
    <cfRule type="cellIs" dxfId="932" priority="38" operator="equal">
      <formula>"Minor Positive"</formula>
    </cfRule>
    <cfRule type="cellIs" dxfId="931" priority="39" operator="equal">
      <formula>"Significant Positive"</formula>
    </cfRule>
  </conditionalFormatting>
  <conditionalFormatting sqref="J20 J28">
    <cfRule type="cellIs" dxfId="930" priority="27" operator="equal">
      <formula>"Significant Positive"</formula>
    </cfRule>
    <cfRule type="cellIs" dxfId="929" priority="22" operator="equal">
      <formula>"Significant Negative"</formula>
    </cfRule>
    <cfRule type="cellIs" dxfId="928" priority="23" operator="equal">
      <formula>"Minor Negative"</formula>
    </cfRule>
    <cfRule type="cellIs" dxfId="927" priority="24" operator="equal">
      <formula>"Uncertain"</formula>
    </cfRule>
    <cfRule type="cellIs" dxfId="926" priority="25" operator="equal">
      <formula>"Neutral"</formula>
    </cfRule>
    <cfRule type="cellIs" dxfId="925" priority="26" operator="equal">
      <formula>"Minor Positive"</formula>
    </cfRule>
  </conditionalFormatting>
  <conditionalFormatting sqref="J36">
    <cfRule type="cellIs" dxfId="924" priority="16" operator="equal">
      <formula>"Significant Negative"</formula>
    </cfRule>
    <cfRule type="cellIs" dxfId="923" priority="17" operator="equal">
      <formula>"Minor Negative"</formula>
    </cfRule>
    <cfRule type="cellIs" dxfId="922" priority="18" operator="equal">
      <formula>"Uncertain"</formula>
    </cfRule>
    <cfRule type="cellIs" dxfId="921" priority="19" operator="equal">
      <formula>"Neutral"</formula>
    </cfRule>
    <cfRule type="cellIs" dxfId="920" priority="20" operator="equal">
      <formula>"Minor Positive"</formula>
    </cfRule>
    <cfRule type="cellIs" dxfId="919" priority="21" operator="equal">
      <formula>"Significant Positive"</formula>
    </cfRule>
  </conditionalFormatting>
  <conditionalFormatting sqref="J42">
    <cfRule type="cellIs" dxfId="918" priority="10" operator="equal">
      <formula>"Significant Negative"</formula>
    </cfRule>
    <cfRule type="cellIs" dxfId="917" priority="11" operator="equal">
      <formula>"Minor Negative"</formula>
    </cfRule>
    <cfRule type="cellIs" dxfId="916" priority="12" operator="equal">
      <formula>"Uncertain"</formula>
    </cfRule>
    <cfRule type="cellIs" dxfId="915" priority="13" operator="equal">
      <formula>"Neutral"</formula>
    </cfRule>
    <cfRule type="cellIs" dxfId="914" priority="14" operator="equal">
      <formula>"Minor Positive"</formula>
    </cfRule>
    <cfRule type="cellIs" dxfId="913" priority="15" operator="equal">
      <formula>"Significant Positive"</formula>
    </cfRule>
  </conditionalFormatting>
  <conditionalFormatting sqref="J47">
    <cfRule type="cellIs" dxfId="912" priority="28" operator="equal">
      <formula>"Significant Negative"</formula>
    </cfRule>
    <cfRule type="cellIs" dxfId="911" priority="29" operator="equal">
      <formula>"Minor Negative"</formula>
    </cfRule>
    <cfRule type="cellIs" dxfId="910" priority="30" operator="equal">
      <formula>"Uncertain"</formula>
    </cfRule>
    <cfRule type="cellIs" dxfId="909" priority="31" operator="equal">
      <formula>"Neutral"</formula>
    </cfRule>
    <cfRule type="cellIs" dxfId="908" priority="32" operator="equal">
      <formula>"Minor Positive"</formula>
    </cfRule>
    <cfRule type="cellIs" dxfId="907" priority="33" operator="equal">
      <formula>"Significant Positive"</formula>
    </cfRule>
  </conditionalFormatting>
  <conditionalFormatting sqref="J54">
    <cfRule type="cellIs" dxfId="906" priority="4" operator="equal">
      <formula>"Significant Negative"</formula>
    </cfRule>
    <cfRule type="cellIs" dxfId="905" priority="5" operator="equal">
      <formula>"Minor Negative"</formula>
    </cfRule>
    <cfRule type="cellIs" dxfId="904" priority="6" operator="equal">
      <formula>"Uncertain"</formula>
    </cfRule>
    <cfRule type="cellIs" dxfId="903" priority="7" operator="equal">
      <formula>"Neutral"</formula>
    </cfRule>
    <cfRule type="cellIs" dxfId="902" priority="8" operator="equal">
      <formula>"Minor Positive"</formula>
    </cfRule>
    <cfRule type="cellIs" dxfId="901" priority="9" operator="equal">
      <formula>"Significant Positive"</formula>
    </cfRule>
  </conditionalFormatting>
  <pageMargins left="0.7" right="0.7" top="0.75" bottom="0.75" header="0.3" footer="0.3"/>
  <pageSetup orientation="portrait" horizontalDpi="4294967293" verticalDpi="4294967293"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4A03-5C76-467F-85FE-C560EFAA50B0}">
  <sheetPr codeName="Sheet150"/>
  <dimension ref="A1:V98"/>
  <sheetViews>
    <sheetView showGridLines="0" zoomScaleNormal="100" workbookViewId="0">
      <selection activeCell="C1" sqref="C1:F1"/>
    </sheetView>
  </sheetViews>
  <sheetFormatPr defaultColWidth="8.54296875" defaultRowHeight="26" x14ac:dyDescent="0.6"/>
  <cols>
    <col min="1" max="1" width="69.81640625" style="126" customWidth="1"/>
    <col min="2" max="2" width="5.816406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126" customWidth="1"/>
    <col min="10" max="10" width="20.7265625" style="126" customWidth="1"/>
    <col min="11" max="11" width="67.36328125" style="126" customWidth="1"/>
    <col min="12" max="12" width="20.7265625" style="126" customWidth="1"/>
    <col min="13" max="13" width="55.1796875" style="126" customWidth="1"/>
    <col min="14" max="14" width="30.6328125" style="126" customWidth="1"/>
    <col min="15" max="16" width="21.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953</v>
      </c>
      <c r="D1" s="703"/>
      <c r="E1" s="703"/>
      <c r="F1" s="630"/>
      <c r="G1" s="227"/>
      <c r="I1" s="128"/>
      <c r="J1" s="128"/>
      <c r="K1" s="128"/>
    </row>
    <row r="2" spans="1:22" x14ac:dyDescent="0.6">
      <c r="A2" s="125" t="s">
        <v>21</v>
      </c>
      <c r="B2" s="129"/>
      <c r="C2" s="393" t="s">
        <v>745</v>
      </c>
      <c r="D2" s="393"/>
      <c r="E2" s="393"/>
      <c r="F2" s="394"/>
      <c r="I2" s="130"/>
      <c r="J2" s="130"/>
      <c r="K2" s="130"/>
    </row>
    <row r="3" spans="1:22" ht="86.5" customHeight="1" x14ac:dyDescent="0.6">
      <c r="A3" s="131" t="s">
        <v>22</v>
      </c>
      <c r="B3" s="132"/>
      <c r="C3" s="393" t="s">
        <v>747</v>
      </c>
      <c r="D3" s="393"/>
      <c r="E3" s="393"/>
      <c r="F3" s="394"/>
      <c r="I3" s="130"/>
      <c r="J3" s="130"/>
      <c r="K3" s="130"/>
    </row>
    <row r="4" spans="1:22" x14ac:dyDescent="0.6">
      <c r="A4" s="131" t="s">
        <v>23</v>
      </c>
      <c r="B4" s="133"/>
      <c r="C4" s="395" t="s">
        <v>372</v>
      </c>
      <c r="D4" s="395"/>
      <c r="E4" s="395"/>
      <c r="F4" s="396"/>
      <c r="I4" s="130"/>
      <c r="J4" s="130"/>
      <c r="K4" s="130"/>
    </row>
    <row r="6" spans="1:22" x14ac:dyDescent="0.6">
      <c r="A6" s="501" t="s">
        <v>24</v>
      </c>
      <c r="B6" s="501"/>
      <c r="C6" s="501"/>
      <c r="D6" s="134"/>
      <c r="E6" s="592" t="s">
        <v>25</v>
      </c>
      <c r="F6" s="592"/>
      <c r="G6" s="592"/>
      <c r="H6" s="592"/>
      <c r="I6" s="592"/>
      <c r="J6" s="592"/>
      <c r="K6" s="592"/>
      <c r="L6" s="592"/>
      <c r="M6" s="592"/>
      <c r="N6" s="592"/>
      <c r="O6" s="162"/>
      <c r="P6" s="162"/>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7" t="s">
        <v>397</v>
      </c>
      <c r="O7" s="162"/>
      <c r="P7" s="162"/>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354</v>
      </c>
      <c r="G8" s="505" t="s">
        <v>355</v>
      </c>
      <c r="H8" s="493" t="s">
        <v>429</v>
      </c>
      <c r="I8" s="593" t="s">
        <v>357</v>
      </c>
      <c r="J8" s="475" t="s">
        <v>119</v>
      </c>
      <c r="K8" s="575" t="s">
        <v>629</v>
      </c>
      <c r="L8" s="475" t="s">
        <v>189</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94"/>
      <c r="J9" s="476"/>
      <c r="K9" s="576"/>
      <c r="L9" s="476"/>
      <c r="M9" s="455"/>
      <c r="N9" s="455"/>
      <c r="O9" s="162"/>
      <c r="P9" s="162"/>
      <c r="R9" s="141"/>
      <c r="S9" s="141"/>
      <c r="T9" s="141"/>
    </row>
    <row r="10" spans="1:22" x14ac:dyDescent="0.6">
      <c r="A10" s="470"/>
      <c r="B10" s="503"/>
      <c r="C10" s="142" t="s">
        <v>259</v>
      </c>
      <c r="D10" s="142" t="s">
        <v>189</v>
      </c>
      <c r="E10" s="494"/>
      <c r="F10" s="494"/>
      <c r="G10" s="506"/>
      <c r="H10" s="494"/>
      <c r="I10" s="594"/>
      <c r="J10" s="476"/>
      <c r="K10" s="576"/>
      <c r="L10" s="476"/>
      <c r="M10" s="455"/>
      <c r="N10" s="455"/>
      <c r="O10" s="162"/>
      <c r="P10" s="162"/>
      <c r="R10" s="141"/>
      <c r="S10" s="141"/>
      <c r="T10" s="141"/>
    </row>
    <row r="11" spans="1:22" ht="52" x14ac:dyDescent="0.6">
      <c r="A11" s="470"/>
      <c r="B11" s="503"/>
      <c r="C11" s="142" t="s">
        <v>260</v>
      </c>
      <c r="D11" s="142" t="s">
        <v>189</v>
      </c>
      <c r="E11" s="494"/>
      <c r="F11" s="494"/>
      <c r="G11" s="506"/>
      <c r="H11" s="494"/>
      <c r="I11" s="594"/>
      <c r="J11" s="476"/>
      <c r="K11" s="576"/>
      <c r="L11" s="476"/>
      <c r="M11" s="455"/>
      <c r="N11" s="455"/>
      <c r="O11" s="162"/>
      <c r="P11" s="162"/>
      <c r="R11" s="141"/>
      <c r="S11" s="141"/>
      <c r="T11" s="141"/>
    </row>
    <row r="12" spans="1:22" ht="52" x14ac:dyDescent="0.6">
      <c r="A12" s="470"/>
      <c r="B12" s="503"/>
      <c r="C12" s="142" t="s">
        <v>261</v>
      </c>
      <c r="D12" s="142" t="s">
        <v>189</v>
      </c>
      <c r="E12" s="494"/>
      <c r="F12" s="494"/>
      <c r="G12" s="506"/>
      <c r="H12" s="494"/>
      <c r="I12" s="594"/>
      <c r="J12" s="476"/>
      <c r="K12" s="576"/>
      <c r="L12" s="476"/>
      <c r="M12" s="455"/>
      <c r="N12" s="455"/>
      <c r="O12" s="162"/>
      <c r="P12" s="162"/>
      <c r="R12" s="141"/>
      <c r="S12" s="141"/>
      <c r="T12" s="141"/>
    </row>
    <row r="13" spans="1:22" x14ac:dyDescent="0.6">
      <c r="A13" s="470"/>
      <c r="B13" s="503"/>
      <c r="C13" s="142" t="s">
        <v>262</v>
      </c>
      <c r="D13" s="142" t="s">
        <v>189</v>
      </c>
      <c r="E13" s="494"/>
      <c r="F13" s="494"/>
      <c r="G13" s="506"/>
      <c r="H13" s="494"/>
      <c r="I13" s="594"/>
      <c r="J13" s="476"/>
      <c r="K13" s="576"/>
      <c r="L13" s="476"/>
      <c r="M13" s="455"/>
      <c r="N13" s="455"/>
      <c r="O13" s="162"/>
      <c r="P13" s="162"/>
      <c r="R13" s="141"/>
      <c r="S13" s="141"/>
      <c r="T13" s="141"/>
    </row>
    <row r="14" spans="1:22" ht="78" x14ac:dyDescent="0.6">
      <c r="A14" s="470"/>
      <c r="B14" s="503"/>
      <c r="C14" s="142" t="s">
        <v>263</v>
      </c>
      <c r="D14" s="142" t="s">
        <v>185</v>
      </c>
      <c r="E14" s="494"/>
      <c r="F14" s="494"/>
      <c r="G14" s="506"/>
      <c r="H14" s="494"/>
      <c r="I14" s="594"/>
      <c r="J14" s="476"/>
      <c r="K14" s="576"/>
      <c r="L14" s="476"/>
      <c r="M14" s="455"/>
      <c r="N14" s="455"/>
      <c r="O14" s="162"/>
      <c r="P14" s="162"/>
      <c r="R14" s="141"/>
      <c r="S14" s="141"/>
      <c r="T14" s="141"/>
    </row>
    <row r="15" spans="1:22" ht="52" x14ac:dyDescent="0.6">
      <c r="A15" s="470"/>
      <c r="B15" s="503"/>
      <c r="C15" s="142" t="s">
        <v>264</v>
      </c>
      <c r="D15" s="142" t="s">
        <v>189</v>
      </c>
      <c r="E15" s="494"/>
      <c r="F15" s="494"/>
      <c r="G15" s="506"/>
      <c r="H15" s="494"/>
      <c r="I15" s="594"/>
      <c r="J15" s="476"/>
      <c r="K15" s="576"/>
      <c r="L15" s="476"/>
      <c r="M15" s="455"/>
      <c r="N15" s="455"/>
      <c r="O15" s="162"/>
      <c r="P15" s="162"/>
      <c r="R15" s="141"/>
      <c r="S15" s="141"/>
      <c r="T15" s="141"/>
    </row>
    <row r="16" spans="1:22" ht="78" x14ac:dyDescent="0.6">
      <c r="A16" s="470"/>
      <c r="B16" s="503"/>
      <c r="C16" s="142" t="s">
        <v>265</v>
      </c>
      <c r="D16" s="142" t="s">
        <v>189</v>
      </c>
      <c r="E16" s="494"/>
      <c r="F16" s="494"/>
      <c r="G16" s="506"/>
      <c r="H16" s="494"/>
      <c r="I16" s="594"/>
      <c r="J16" s="476"/>
      <c r="K16" s="576"/>
      <c r="L16" s="476"/>
      <c r="M16" s="455"/>
      <c r="N16" s="455"/>
      <c r="O16" s="162"/>
      <c r="P16" s="162"/>
      <c r="R16" s="141"/>
      <c r="S16" s="141"/>
      <c r="T16" s="141"/>
    </row>
    <row r="17" spans="1:22" ht="52.5" thickBot="1" x14ac:dyDescent="0.65">
      <c r="A17" s="471"/>
      <c r="B17" s="504"/>
      <c r="C17" s="143" t="s">
        <v>266</v>
      </c>
      <c r="D17" s="143" t="s">
        <v>185</v>
      </c>
      <c r="E17" s="495"/>
      <c r="F17" s="495"/>
      <c r="G17" s="507"/>
      <c r="H17" s="495"/>
      <c r="I17" s="595"/>
      <c r="J17" s="428"/>
      <c r="K17" s="577"/>
      <c r="L17" s="428"/>
      <c r="M17" s="456"/>
      <c r="N17" s="456"/>
      <c r="O17" s="162"/>
      <c r="P17" s="162"/>
      <c r="R17" s="141"/>
      <c r="S17" s="141"/>
      <c r="T17" s="141"/>
    </row>
    <row r="18" spans="1:22" ht="119.25" customHeight="1" x14ac:dyDescent="0.6">
      <c r="A18" s="511" t="s">
        <v>267</v>
      </c>
      <c r="B18" s="472" t="s">
        <v>102</v>
      </c>
      <c r="C18" s="140" t="s">
        <v>268</v>
      </c>
      <c r="D18" s="140" t="s">
        <v>185</v>
      </c>
      <c r="E18" s="475" t="s">
        <v>364</v>
      </c>
      <c r="F18" s="475" t="s">
        <v>354</v>
      </c>
      <c r="G18" s="477" t="s">
        <v>355</v>
      </c>
      <c r="H18" s="475" t="s">
        <v>429</v>
      </c>
      <c r="I18" s="573" t="s">
        <v>357</v>
      </c>
      <c r="J18" s="475" t="s">
        <v>119</v>
      </c>
      <c r="K18" s="499" t="s">
        <v>630</v>
      </c>
      <c r="L18" s="475" t="s">
        <v>189</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122.25" customHeight="1" thickBot="1" x14ac:dyDescent="0.65">
      <c r="A19" s="512"/>
      <c r="B19" s="474"/>
      <c r="C19" s="143" t="s">
        <v>269</v>
      </c>
      <c r="D19" s="143" t="s">
        <v>189</v>
      </c>
      <c r="E19" s="428"/>
      <c r="F19" s="428"/>
      <c r="G19" s="479"/>
      <c r="H19" s="428"/>
      <c r="I19" s="574"/>
      <c r="J19" s="428"/>
      <c r="K19" s="500"/>
      <c r="L19" s="428"/>
      <c r="M19" s="456"/>
      <c r="N19" s="456"/>
      <c r="O19" s="162"/>
      <c r="P19" s="162"/>
      <c r="R19" s="141"/>
      <c r="S19" s="141"/>
      <c r="T19" s="141"/>
    </row>
    <row r="20" spans="1:22" ht="156" x14ac:dyDescent="0.6">
      <c r="A20" s="469" t="s">
        <v>270</v>
      </c>
      <c r="B20" s="472" t="s">
        <v>103</v>
      </c>
      <c r="C20" s="144" t="s">
        <v>271</v>
      </c>
      <c r="D20" s="144" t="s">
        <v>185</v>
      </c>
      <c r="E20" s="475" t="s">
        <v>353</v>
      </c>
      <c r="F20" s="475" t="s">
        <v>398</v>
      </c>
      <c r="G20" s="477" t="s">
        <v>355</v>
      </c>
      <c r="H20" s="475" t="s">
        <v>429</v>
      </c>
      <c r="I20" s="573" t="s">
        <v>357</v>
      </c>
      <c r="J20" s="475" t="s">
        <v>119</v>
      </c>
      <c r="K20" s="499" t="s">
        <v>631</v>
      </c>
      <c r="L20" s="475" t="s">
        <v>189</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185</v>
      </c>
      <c r="E21" s="476"/>
      <c r="F21" s="476"/>
      <c r="G21" s="478"/>
      <c r="H21" s="476"/>
      <c r="I21" s="571"/>
      <c r="J21" s="476"/>
      <c r="K21" s="489"/>
      <c r="L21" s="476"/>
      <c r="M21" s="455"/>
      <c r="N21" s="455"/>
      <c r="O21" s="162"/>
      <c r="P21" s="162"/>
      <c r="R21" s="141"/>
      <c r="S21" s="141"/>
      <c r="T21" s="141"/>
    </row>
    <row r="22" spans="1:22" ht="52" x14ac:dyDescent="0.6">
      <c r="A22" s="470"/>
      <c r="B22" s="473"/>
      <c r="C22" s="145" t="s">
        <v>273</v>
      </c>
      <c r="D22" s="145" t="s">
        <v>189</v>
      </c>
      <c r="E22" s="476"/>
      <c r="F22" s="476"/>
      <c r="G22" s="478"/>
      <c r="H22" s="476"/>
      <c r="I22" s="571"/>
      <c r="J22" s="476"/>
      <c r="K22" s="489"/>
      <c r="L22" s="476"/>
      <c r="M22" s="455"/>
      <c r="N22" s="455"/>
      <c r="O22" s="162"/>
      <c r="P22" s="162"/>
      <c r="R22" s="141"/>
      <c r="S22" s="141"/>
      <c r="T22" s="141"/>
    </row>
    <row r="23" spans="1:22" ht="52" x14ac:dyDescent="0.6">
      <c r="A23" s="470"/>
      <c r="B23" s="473"/>
      <c r="C23" s="145" t="s">
        <v>274</v>
      </c>
      <c r="D23" s="145" t="s">
        <v>189</v>
      </c>
      <c r="E23" s="476"/>
      <c r="F23" s="476"/>
      <c r="G23" s="478"/>
      <c r="H23" s="476"/>
      <c r="I23" s="571"/>
      <c r="J23" s="476"/>
      <c r="K23" s="489"/>
      <c r="L23" s="476"/>
      <c r="M23" s="455"/>
      <c r="N23" s="455"/>
      <c r="O23" s="162"/>
      <c r="P23" s="162"/>
      <c r="R23" s="141"/>
      <c r="S23" s="141"/>
      <c r="T23" s="141"/>
    </row>
    <row r="24" spans="1:22" ht="52" x14ac:dyDescent="0.6">
      <c r="A24" s="470"/>
      <c r="B24" s="473"/>
      <c r="C24" s="145" t="s">
        <v>275</v>
      </c>
      <c r="D24" s="145" t="s">
        <v>189</v>
      </c>
      <c r="E24" s="476"/>
      <c r="F24" s="476"/>
      <c r="G24" s="478"/>
      <c r="H24" s="476"/>
      <c r="I24" s="571"/>
      <c r="J24" s="476"/>
      <c r="K24" s="489"/>
      <c r="L24" s="476"/>
      <c r="M24" s="455"/>
      <c r="N24" s="455"/>
      <c r="O24" s="162"/>
      <c r="P24" s="162"/>
      <c r="R24" s="141"/>
      <c r="S24" s="141"/>
      <c r="T24" s="141"/>
    </row>
    <row r="25" spans="1:22" ht="104" x14ac:dyDescent="0.6">
      <c r="A25" s="470"/>
      <c r="B25" s="473"/>
      <c r="C25" s="145" t="s">
        <v>276</v>
      </c>
      <c r="D25" s="145" t="s">
        <v>185</v>
      </c>
      <c r="E25" s="476"/>
      <c r="F25" s="476"/>
      <c r="G25" s="478"/>
      <c r="H25" s="476"/>
      <c r="I25" s="571"/>
      <c r="J25" s="476"/>
      <c r="K25" s="489"/>
      <c r="L25" s="476"/>
      <c r="M25" s="455"/>
      <c r="N25" s="455"/>
      <c r="O25" s="162"/>
      <c r="P25" s="162"/>
      <c r="R25" s="141"/>
      <c r="S25" s="141"/>
      <c r="T25" s="141"/>
    </row>
    <row r="26" spans="1:22" ht="52" x14ac:dyDescent="0.6">
      <c r="A26" s="470"/>
      <c r="B26" s="473"/>
      <c r="C26" s="145" t="s">
        <v>277</v>
      </c>
      <c r="D26" s="145" t="s">
        <v>185</v>
      </c>
      <c r="E26" s="476"/>
      <c r="F26" s="476"/>
      <c r="G26" s="478"/>
      <c r="H26" s="476"/>
      <c r="I26" s="571"/>
      <c r="J26" s="476"/>
      <c r="K26" s="489"/>
      <c r="L26" s="476"/>
      <c r="M26" s="455"/>
      <c r="N26" s="455"/>
      <c r="O26" s="162"/>
      <c r="P26" s="162"/>
      <c r="R26" s="141"/>
      <c r="S26" s="141"/>
      <c r="T26" s="141"/>
    </row>
    <row r="27" spans="1:22" ht="78.5" thickBot="1" x14ac:dyDescent="0.65">
      <c r="A27" s="471"/>
      <c r="B27" s="474"/>
      <c r="C27" s="146" t="s">
        <v>278</v>
      </c>
      <c r="D27" s="146" t="s">
        <v>185</v>
      </c>
      <c r="E27" s="428"/>
      <c r="F27" s="428"/>
      <c r="G27" s="479"/>
      <c r="H27" s="428"/>
      <c r="I27" s="574"/>
      <c r="J27" s="428"/>
      <c r="K27" s="500"/>
      <c r="L27" s="428"/>
      <c r="M27" s="456"/>
      <c r="N27" s="456"/>
      <c r="O27" s="162"/>
      <c r="P27" s="162"/>
      <c r="R27" s="141"/>
      <c r="S27" s="141"/>
      <c r="T27" s="141"/>
    </row>
    <row r="28" spans="1:22" ht="78" x14ac:dyDescent="0.6">
      <c r="A28" s="469" t="s">
        <v>279</v>
      </c>
      <c r="B28" s="472" t="s">
        <v>104</v>
      </c>
      <c r="C28" s="147" t="s">
        <v>280</v>
      </c>
      <c r="D28" s="144" t="s">
        <v>185</v>
      </c>
      <c r="E28" s="475" t="s">
        <v>353</v>
      </c>
      <c r="F28" s="475" t="s">
        <v>398</v>
      </c>
      <c r="G28" s="477" t="s">
        <v>355</v>
      </c>
      <c r="H28" s="475" t="s">
        <v>429</v>
      </c>
      <c r="I28" s="573" t="s">
        <v>357</v>
      </c>
      <c r="J28" s="475" t="s">
        <v>249</v>
      </c>
      <c r="K28" s="604" t="s">
        <v>632</v>
      </c>
      <c r="L28" s="475" t="s">
        <v>189</v>
      </c>
      <c r="M28" s="454"/>
      <c r="N28" s="454"/>
      <c r="O28" s="162"/>
      <c r="P28" s="162"/>
      <c r="R28" s="141" t="str">
        <f>IF(OR(J28='Drop downs'!$G$7,J28='Drop downs'!$G$5), B28&amp;": "&amp;K28&amp;CHAR(10),"")</f>
        <v/>
      </c>
      <c r="S28" s="141" t="str">
        <f>IF(J28='Drop downs'!$G$2,B28&amp;": "&amp;K28&amp;"
"," ")</f>
        <v xml:space="preserve">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T28" s="141" t="str">
        <f>IF(E28='Drop downs'!$B$6,B28&amp;": "&amp;K28&amp;"","")</f>
        <v/>
      </c>
      <c r="U28" s="126" t="str">
        <f t="shared" si="0"/>
        <v/>
      </c>
      <c r="V28" s="126" t="str">
        <f>IF(N28&gt;0,B28&amp;":"&amp;N28&amp;"
","")</f>
        <v/>
      </c>
    </row>
    <row r="29" spans="1:22" ht="90" customHeight="1" x14ac:dyDescent="0.6">
      <c r="A29" s="470"/>
      <c r="B29" s="473"/>
      <c r="C29" s="148" t="s">
        <v>281</v>
      </c>
      <c r="D29" s="145" t="s">
        <v>185</v>
      </c>
      <c r="E29" s="476"/>
      <c r="F29" s="476"/>
      <c r="G29" s="478"/>
      <c r="H29" s="476"/>
      <c r="I29" s="571"/>
      <c r="J29" s="476"/>
      <c r="K29" s="605"/>
      <c r="L29" s="476"/>
      <c r="M29" s="455"/>
      <c r="N29" s="455"/>
      <c r="O29" s="162"/>
      <c r="P29" s="162"/>
      <c r="R29" s="141"/>
      <c r="S29" s="141"/>
      <c r="T29" s="141"/>
    </row>
    <row r="30" spans="1:22" ht="67.5" customHeight="1" x14ac:dyDescent="0.6">
      <c r="A30" s="470"/>
      <c r="B30" s="473"/>
      <c r="C30" s="148" t="s">
        <v>282</v>
      </c>
      <c r="D30" s="145" t="s">
        <v>185</v>
      </c>
      <c r="E30" s="476"/>
      <c r="F30" s="476"/>
      <c r="G30" s="478"/>
      <c r="H30" s="476"/>
      <c r="I30" s="571"/>
      <c r="J30" s="476"/>
      <c r="K30" s="605"/>
      <c r="L30" s="476"/>
      <c r="M30" s="455"/>
      <c r="N30" s="455"/>
      <c r="O30" s="162"/>
      <c r="P30" s="162"/>
      <c r="R30" s="141"/>
      <c r="S30" s="141"/>
      <c r="T30" s="141"/>
    </row>
    <row r="31" spans="1:22" ht="69" customHeight="1" x14ac:dyDescent="0.6">
      <c r="A31" s="470"/>
      <c r="B31" s="473"/>
      <c r="C31" s="148" t="s">
        <v>283</v>
      </c>
      <c r="D31" s="145" t="s">
        <v>185</v>
      </c>
      <c r="E31" s="476"/>
      <c r="F31" s="476"/>
      <c r="G31" s="478"/>
      <c r="H31" s="476"/>
      <c r="I31" s="571"/>
      <c r="J31" s="476"/>
      <c r="K31" s="605"/>
      <c r="L31" s="476"/>
      <c r="M31" s="455"/>
      <c r="N31" s="455"/>
      <c r="O31" s="162"/>
      <c r="P31" s="162"/>
      <c r="R31" s="141"/>
      <c r="S31" s="141"/>
      <c r="T31" s="141"/>
    </row>
    <row r="32" spans="1:22" ht="52" x14ac:dyDescent="0.6">
      <c r="A32" s="470"/>
      <c r="B32" s="473"/>
      <c r="C32" s="148" t="s">
        <v>284</v>
      </c>
      <c r="D32" s="145" t="s">
        <v>185</v>
      </c>
      <c r="E32" s="476"/>
      <c r="F32" s="476"/>
      <c r="G32" s="478"/>
      <c r="H32" s="476"/>
      <c r="I32" s="571"/>
      <c r="J32" s="476"/>
      <c r="K32" s="605"/>
      <c r="L32" s="476"/>
      <c r="M32" s="455"/>
      <c r="N32" s="455"/>
      <c r="O32" s="162"/>
      <c r="P32" s="162"/>
      <c r="R32" s="141"/>
      <c r="S32" s="141"/>
      <c r="T32" s="141"/>
    </row>
    <row r="33" spans="1:22" ht="57.75" customHeight="1" x14ac:dyDescent="0.6">
      <c r="A33" s="470"/>
      <c r="B33" s="473"/>
      <c r="C33" s="148" t="s">
        <v>285</v>
      </c>
      <c r="D33" s="145" t="s">
        <v>185</v>
      </c>
      <c r="E33" s="476"/>
      <c r="F33" s="476"/>
      <c r="G33" s="478"/>
      <c r="H33" s="476"/>
      <c r="I33" s="571"/>
      <c r="J33" s="476"/>
      <c r="K33" s="605"/>
      <c r="L33" s="476"/>
      <c r="M33" s="455"/>
      <c r="N33" s="455"/>
      <c r="O33" s="162"/>
      <c r="P33" s="162"/>
      <c r="R33" s="141"/>
      <c r="S33" s="141"/>
      <c r="T33" s="141"/>
    </row>
    <row r="34" spans="1:22" ht="52" x14ac:dyDescent="0.6">
      <c r="A34" s="470"/>
      <c r="B34" s="473"/>
      <c r="C34" s="148" t="s">
        <v>286</v>
      </c>
      <c r="D34" s="145" t="s">
        <v>189</v>
      </c>
      <c r="E34" s="476"/>
      <c r="F34" s="476"/>
      <c r="G34" s="478"/>
      <c r="H34" s="476"/>
      <c r="I34" s="571"/>
      <c r="J34" s="476"/>
      <c r="K34" s="605"/>
      <c r="L34" s="476"/>
      <c r="M34" s="455"/>
      <c r="N34" s="455"/>
      <c r="O34" s="162"/>
      <c r="P34" s="162"/>
      <c r="R34" s="141"/>
      <c r="S34" s="141"/>
      <c r="T34" s="141"/>
    </row>
    <row r="35" spans="1:22" ht="52.5" thickBot="1" x14ac:dyDescent="0.65">
      <c r="A35" s="471"/>
      <c r="B35" s="474"/>
      <c r="C35" s="156" t="s">
        <v>287</v>
      </c>
      <c r="D35" s="146" t="s">
        <v>185</v>
      </c>
      <c r="E35" s="428"/>
      <c r="F35" s="428"/>
      <c r="G35" s="479"/>
      <c r="H35" s="428"/>
      <c r="I35" s="574"/>
      <c r="J35" s="428"/>
      <c r="K35" s="606"/>
      <c r="L35" s="428"/>
      <c r="M35" s="456"/>
      <c r="N35" s="456"/>
      <c r="O35" s="162"/>
      <c r="P35" s="162"/>
      <c r="R35" s="141"/>
      <c r="S35" s="141"/>
      <c r="T35" s="141"/>
    </row>
    <row r="36" spans="1:22" ht="52" x14ac:dyDescent="0.6">
      <c r="A36" s="469" t="s">
        <v>288</v>
      </c>
      <c r="B36" s="472" t="s">
        <v>105</v>
      </c>
      <c r="C36" s="144" t="s">
        <v>289</v>
      </c>
      <c r="D36" s="144" t="s">
        <v>189</v>
      </c>
      <c r="E36" s="475" t="s">
        <v>88</v>
      </c>
      <c r="F36" s="475" t="s">
        <v>88</v>
      </c>
      <c r="G36" s="477" t="s">
        <v>88</v>
      </c>
      <c r="H36" s="475" t="s">
        <v>88</v>
      </c>
      <c r="I36" s="475" t="s">
        <v>88</v>
      </c>
      <c r="J36" s="475" t="s">
        <v>120</v>
      </c>
      <c r="K36" s="499" t="s">
        <v>494</v>
      </c>
      <c r="L36" s="475" t="s">
        <v>189</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6"/>
      <c r="J37" s="476"/>
      <c r="K37" s="489"/>
      <c r="L37" s="476"/>
      <c r="M37" s="455"/>
      <c r="N37" s="455"/>
      <c r="O37" s="162"/>
      <c r="P37" s="162"/>
      <c r="R37" s="141"/>
      <c r="S37" s="141"/>
      <c r="T37" s="141"/>
    </row>
    <row r="38" spans="1:22" ht="52" x14ac:dyDescent="0.6">
      <c r="A38" s="470"/>
      <c r="B38" s="473"/>
      <c r="C38" s="145" t="s">
        <v>291</v>
      </c>
      <c r="D38" s="145" t="s">
        <v>189</v>
      </c>
      <c r="E38" s="476"/>
      <c r="F38" s="476"/>
      <c r="G38" s="478"/>
      <c r="H38" s="476"/>
      <c r="I38" s="476"/>
      <c r="J38" s="476"/>
      <c r="K38" s="489"/>
      <c r="L38" s="476"/>
      <c r="M38" s="455"/>
      <c r="N38" s="455"/>
      <c r="O38" s="162"/>
      <c r="P38" s="162"/>
      <c r="R38" s="141"/>
      <c r="S38" s="141"/>
      <c r="T38" s="141"/>
    </row>
    <row r="39" spans="1:22" ht="78" x14ac:dyDescent="0.6">
      <c r="A39" s="470"/>
      <c r="B39" s="473"/>
      <c r="C39" s="145" t="s">
        <v>292</v>
      </c>
      <c r="D39" s="145" t="s">
        <v>189</v>
      </c>
      <c r="E39" s="476"/>
      <c r="F39" s="476"/>
      <c r="G39" s="478"/>
      <c r="H39" s="476"/>
      <c r="I39" s="476"/>
      <c r="J39" s="476"/>
      <c r="K39" s="489"/>
      <c r="L39" s="476"/>
      <c r="M39" s="455"/>
      <c r="N39" s="455"/>
      <c r="O39" s="162"/>
      <c r="P39" s="162"/>
      <c r="R39" s="141"/>
      <c r="S39" s="141"/>
      <c r="T39" s="141"/>
    </row>
    <row r="40" spans="1:22" ht="104" x14ac:dyDescent="0.6">
      <c r="A40" s="470"/>
      <c r="B40" s="473"/>
      <c r="C40" s="145" t="s">
        <v>293</v>
      </c>
      <c r="D40" s="145" t="s">
        <v>189</v>
      </c>
      <c r="E40" s="476"/>
      <c r="F40" s="476"/>
      <c r="G40" s="478"/>
      <c r="H40" s="476"/>
      <c r="I40" s="476"/>
      <c r="J40" s="476"/>
      <c r="K40" s="489"/>
      <c r="L40" s="476"/>
      <c r="M40" s="455"/>
      <c r="N40" s="455"/>
      <c r="O40" s="162"/>
      <c r="P40" s="162"/>
      <c r="R40" s="141"/>
      <c r="S40" s="141"/>
      <c r="T40" s="141"/>
    </row>
    <row r="41" spans="1:22" ht="78.5" thickBot="1" x14ac:dyDescent="0.65">
      <c r="A41" s="471"/>
      <c r="B41" s="474"/>
      <c r="C41" s="146" t="s">
        <v>294</v>
      </c>
      <c r="D41" s="146" t="s">
        <v>189</v>
      </c>
      <c r="E41" s="428"/>
      <c r="F41" s="428"/>
      <c r="G41" s="479"/>
      <c r="H41" s="428"/>
      <c r="I41" s="428"/>
      <c r="J41" s="428"/>
      <c r="K41" s="500"/>
      <c r="L41" s="428"/>
      <c r="M41" s="456"/>
      <c r="N41" s="456"/>
      <c r="O41" s="162"/>
      <c r="P41" s="162"/>
      <c r="R41" s="141"/>
      <c r="S41" s="141"/>
      <c r="T41" s="141"/>
    </row>
    <row r="42" spans="1:22" ht="78" x14ac:dyDescent="0.6">
      <c r="A42" s="469" t="s">
        <v>295</v>
      </c>
      <c r="B42" s="472" t="s">
        <v>106</v>
      </c>
      <c r="C42" s="144" t="s">
        <v>296</v>
      </c>
      <c r="D42" s="144" t="s">
        <v>185</v>
      </c>
      <c r="E42" s="475" t="s">
        <v>364</v>
      </c>
      <c r="F42" s="475" t="s">
        <v>370</v>
      </c>
      <c r="G42" s="477" t="s">
        <v>355</v>
      </c>
      <c r="H42" s="475" t="s">
        <v>478</v>
      </c>
      <c r="I42" s="573" t="s">
        <v>357</v>
      </c>
      <c r="J42" s="475" t="s">
        <v>119</v>
      </c>
      <c r="K42" s="499" t="s">
        <v>633</v>
      </c>
      <c r="L42" s="475" t="s">
        <v>189</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297</v>
      </c>
      <c r="D43" s="145" t="s">
        <v>189</v>
      </c>
      <c r="E43" s="476"/>
      <c r="F43" s="476"/>
      <c r="G43" s="478"/>
      <c r="H43" s="476"/>
      <c r="I43" s="571"/>
      <c r="J43" s="476"/>
      <c r="K43" s="489"/>
      <c r="L43" s="476"/>
      <c r="M43" s="455"/>
      <c r="N43" s="455"/>
      <c r="O43" s="162"/>
      <c r="P43" s="162"/>
      <c r="R43" s="141"/>
      <c r="S43" s="141"/>
      <c r="T43" s="141"/>
    </row>
    <row r="44" spans="1:22" ht="52" x14ac:dyDescent="0.6">
      <c r="A44" s="470"/>
      <c r="B44" s="473"/>
      <c r="C44" s="145" t="s">
        <v>298</v>
      </c>
      <c r="D44" s="145" t="s">
        <v>189</v>
      </c>
      <c r="E44" s="476"/>
      <c r="F44" s="476"/>
      <c r="G44" s="478"/>
      <c r="H44" s="476"/>
      <c r="I44" s="571"/>
      <c r="J44" s="476"/>
      <c r="K44" s="489"/>
      <c r="L44" s="476"/>
      <c r="M44" s="455"/>
      <c r="N44" s="455"/>
      <c r="O44" s="162"/>
      <c r="P44" s="162"/>
      <c r="R44" s="141"/>
      <c r="S44" s="141"/>
      <c r="T44" s="141"/>
    </row>
    <row r="45" spans="1:22" ht="52" x14ac:dyDescent="0.6">
      <c r="A45" s="470"/>
      <c r="B45" s="473"/>
      <c r="C45" s="145" t="s">
        <v>299</v>
      </c>
      <c r="D45" s="145" t="s">
        <v>189</v>
      </c>
      <c r="E45" s="476"/>
      <c r="F45" s="476"/>
      <c r="G45" s="478"/>
      <c r="H45" s="476"/>
      <c r="I45" s="571"/>
      <c r="J45" s="476"/>
      <c r="K45" s="489"/>
      <c r="L45" s="476"/>
      <c r="M45" s="455"/>
      <c r="N45" s="455"/>
      <c r="O45" s="162"/>
      <c r="P45" s="162"/>
      <c r="R45" s="141"/>
      <c r="S45" s="141"/>
      <c r="T45" s="141"/>
    </row>
    <row r="46" spans="1:22" ht="78.5" thickBot="1" x14ac:dyDescent="0.65">
      <c r="A46" s="471"/>
      <c r="B46" s="474"/>
      <c r="C46" s="146" t="s">
        <v>300</v>
      </c>
      <c r="D46" s="146" t="s">
        <v>189</v>
      </c>
      <c r="E46" s="428"/>
      <c r="F46" s="428"/>
      <c r="G46" s="479"/>
      <c r="H46" s="428"/>
      <c r="I46" s="574"/>
      <c r="J46" s="428"/>
      <c r="K46" s="500"/>
      <c r="L46" s="428"/>
      <c r="M46" s="456"/>
      <c r="N46" s="456"/>
      <c r="O46" s="162"/>
      <c r="P46" s="162"/>
      <c r="R46" s="141"/>
      <c r="S46" s="141"/>
      <c r="T46" s="141"/>
    </row>
    <row r="47" spans="1:22" ht="228.75" customHeight="1" x14ac:dyDescent="0.6">
      <c r="A47" s="469" t="s">
        <v>301</v>
      </c>
      <c r="B47" s="472" t="s">
        <v>107</v>
      </c>
      <c r="C47" s="144" t="s">
        <v>302</v>
      </c>
      <c r="D47" s="146" t="s">
        <v>185</v>
      </c>
      <c r="E47" s="475" t="s">
        <v>88</v>
      </c>
      <c r="F47" s="475" t="s">
        <v>88</v>
      </c>
      <c r="G47" s="477" t="s">
        <v>88</v>
      </c>
      <c r="H47" s="475" t="s">
        <v>88</v>
      </c>
      <c r="I47" s="573" t="s">
        <v>88</v>
      </c>
      <c r="J47" s="475" t="s">
        <v>121</v>
      </c>
      <c r="K47" s="499" t="s">
        <v>944</v>
      </c>
      <c r="L47" s="475" t="s">
        <v>189</v>
      </c>
      <c r="M47" s="457" t="s">
        <v>938</v>
      </c>
      <c r="N47" s="705"/>
      <c r="O47" s="163"/>
      <c r="P47" s="163"/>
      <c r="R47" s="141" t="str">
        <f>IF(OR(J47='Drop downs'!$G$7,J47='Drop downs'!$G$5), B47&amp;": "&amp;K47&amp;CHAR(10),"")</f>
        <v xml:space="preserve">IIA7: The policy supports the development of sports facilities, which includes both indoor and outdoor facilities. Outdoor facilities could include pitches that may require floodlights, which could exacerbate  light pollution. However, it is not clear from the policy whether floodlit facilities will be supported. Similarly the policy does not outline how increased noise from new facilities will be addressed. 
</v>
      </c>
      <c r="S47" s="141" t="str">
        <f>IF(J47='Drop downs'!$G$2,B47&amp;": "&amp;K47&amp;"
"," ")</f>
        <v xml:space="preserve"> </v>
      </c>
      <c r="T47" s="141" t="str">
        <f>IF(E47='Drop downs'!$B$6,B47&amp;": "&amp;K47&amp;"","")</f>
        <v/>
      </c>
      <c r="U47" s="126" t="str">
        <f t="shared" si="0"/>
        <v xml:space="preserve">IIA7:The policy should set out how new sports and recreational facilities will impact on light and noise pollution. Restrictions to floodlit facilities should be outlined. Reference could be made to Policy GR1: Achieving a High Standard of Development, which outlines considerations to ensure residential amenity. 
</v>
      </c>
      <c r="V47" s="126" t="str">
        <f>IF(N47&gt;0,B47&amp;":"&amp;N47&amp;"
","")</f>
        <v/>
      </c>
    </row>
    <row r="48" spans="1:22" ht="279.75" customHeight="1" thickBot="1" x14ac:dyDescent="0.65">
      <c r="A48" s="471"/>
      <c r="B48" s="474"/>
      <c r="C48" s="146" t="s">
        <v>303</v>
      </c>
      <c r="D48" s="146" t="s">
        <v>185</v>
      </c>
      <c r="E48" s="428"/>
      <c r="F48" s="428"/>
      <c r="G48" s="479"/>
      <c r="H48" s="428"/>
      <c r="I48" s="574"/>
      <c r="J48" s="428"/>
      <c r="K48" s="500"/>
      <c r="L48" s="428"/>
      <c r="M48" s="458"/>
      <c r="N48" s="706"/>
      <c r="O48" s="163"/>
      <c r="P48" s="163"/>
      <c r="R48" s="141"/>
      <c r="S48" s="141"/>
      <c r="T48" s="141"/>
    </row>
    <row r="49" spans="1:22" ht="78" x14ac:dyDescent="0.6">
      <c r="A49" s="469" t="s">
        <v>304</v>
      </c>
      <c r="B49" s="472" t="s">
        <v>108</v>
      </c>
      <c r="C49" s="140" t="s">
        <v>305</v>
      </c>
      <c r="D49" s="140" t="s">
        <v>189</v>
      </c>
      <c r="E49" s="475" t="s">
        <v>88</v>
      </c>
      <c r="F49" s="475" t="s">
        <v>88</v>
      </c>
      <c r="G49" s="477" t="s">
        <v>88</v>
      </c>
      <c r="H49" s="475" t="s">
        <v>88</v>
      </c>
      <c r="I49" s="475" t="s">
        <v>88</v>
      </c>
      <c r="J49" s="475" t="s">
        <v>120</v>
      </c>
      <c r="K49" s="499" t="s">
        <v>494</v>
      </c>
      <c r="L49" s="475" t="s">
        <v>189</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306</v>
      </c>
      <c r="D50" s="142" t="s">
        <v>189</v>
      </c>
      <c r="E50" s="476"/>
      <c r="F50" s="476"/>
      <c r="G50" s="478"/>
      <c r="H50" s="476"/>
      <c r="I50" s="476"/>
      <c r="J50" s="476"/>
      <c r="K50" s="489"/>
      <c r="L50" s="476"/>
      <c r="M50" s="455"/>
      <c r="N50" s="455"/>
      <c r="O50" s="162"/>
      <c r="P50" s="162"/>
      <c r="R50" s="141"/>
      <c r="S50" s="141"/>
      <c r="T50" s="141"/>
    </row>
    <row r="51" spans="1:22" x14ac:dyDescent="0.6">
      <c r="A51" s="470"/>
      <c r="B51" s="473"/>
      <c r="C51" s="152" t="s">
        <v>307</v>
      </c>
      <c r="D51" s="142" t="s">
        <v>189</v>
      </c>
      <c r="E51" s="476"/>
      <c r="F51" s="476"/>
      <c r="G51" s="478"/>
      <c r="H51" s="476"/>
      <c r="I51" s="476"/>
      <c r="J51" s="476"/>
      <c r="K51" s="489"/>
      <c r="L51" s="476"/>
      <c r="M51" s="455"/>
      <c r="N51" s="455"/>
      <c r="O51" s="162"/>
      <c r="P51" s="162"/>
      <c r="R51" s="141"/>
      <c r="S51" s="141"/>
      <c r="T51" s="141"/>
    </row>
    <row r="52" spans="1:22" x14ac:dyDescent="0.6">
      <c r="A52" s="470"/>
      <c r="B52" s="473"/>
      <c r="C52" s="142" t="s">
        <v>308</v>
      </c>
      <c r="D52" s="142" t="s">
        <v>185</v>
      </c>
      <c r="E52" s="476"/>
      <c r="F52" s="476"/>
      <c r="G52" s="478"/>
      <c r="H52" s="476"/>
      <c r="I52" s="476"/>
      <c r="J52" s="476"/>
      <c r="K52" s="489"/>
      <c r="L52" s="476"/>
      <c r="M52" s="455"/>
      <c r="N52" s="455"/>
      <c r="O52" s="162"/>
      <c r="P52" s="162"/>
      <c r="R52" s="141"/>
      <c r="S52" s="141"/>
      <c r="T52" s="141"/>
    </row>
    <row r="53" spans="1:22" ht="51" customHeight="1" thickBot="1" x14ac:dyDescent="0.65">
      <c r="A53" s="471"/>
      <c r="B53" s="474"/>
      <c r="C53" s="143" t="s">
        <v>309</v>
      </c>
      <c r="D53" s="143" t="s">
        <v>189</v>
      </c>
      <c r="E53" s="428"/>
      <c r="F53" s="428"/>
      <c r="G53" s="479"/>
      <c r="H53" s="428"/>
      <c r="I53" s="428"/>
      <c r="J53" s="428"/>
      <c r="K53" s="500"/>
      <c r="L53" s="428"/>
      <c r="M53" s="456"/>
      <c r="N53" s="456"/>
      <c r="O53" s="162"/>
      <c r="P53" s="162"/>
      <c r="R53" s="141"/>
      <c r="S53" s="141"/>
      <c r="T53" s="141"/>
    </row>
    <row r="54" spans="1:22" ht="52" x14ac:dyDescent="0.6">
      <c r="A54" s="469" t="s">
        <v>310</v>
      </c>
      <c r="B54" s="472" t="s">
        <v>109</v>
      </c>
      <c r="C54" s="153" t="s">
        <v>311</v>
      </c>
      <c r="D54" s="140" t="s">
        <v>189</v>
      </c>
      <c r="E54" s="475" t="s">
        <v>88</v>
      </c>
      <c r="F54" s="475" t="s">
        <v>88</v>
      </c>
      <c r="G54" s="477" t="s">
        <v>88</v>
      </c>
      <c r="H54" s="475" t="s">
        <v>88</v>
      </c>
      <c r="I54" s="475" t="s">
        <v>88</v>
      </c>
      <c r="J54" s="475" t="s">
        <v>120</v>
      </c>
      <c r="K54" s="499" t="s">
        <v>494</v>
      </c>
      <c r="L54" s="475" t="s">
        <v>189</v>
      </c>
      <c r="M54" s="454"/>
      <c r="N54" s="454"/>
      <c r="O54" s="162"/>
      <c r="P54" s="162"/>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312</v>
      </c>
      <c r="D55" s="142" t="s">
        <v>189</v>
      </c>
      <c r="E55" s="476"/>
      <c r="F55" s="476"/>
      <c r="G55" s="478"/>
      <c r="H55" s="476"/>
      <c r="I55" s="476"/>
      <c r="J55" s="476"/>
      <c r="K55" s="489"/>
      <c r="L55" s="476"/>
      <c r="M55" s="455"/>
      <c r="N55" s="455"/>
      <c r="O55" s="162"/>
      <c r="P55" s="162"/>
      <c r="R55" s="141"/>
      <c r="S55" s="141"/>
      <c r="T55" s="141"/>
    </row>
    <row r="56" spans="1:22" ht="107.25" customHeight="1" thickBot="1" x14ac:dyDescent="0.65">
      <c r="A56" s="471"/>
      <c r="B56" s="474"/>
      <c r="C56" s="155" t="s">
        <v>313</v>
      </c>
      <c r="D56" s="143" t="s">
        <v>189</v>
      </c>
      <c r="E56" s="428"/>
      <c r="F56" s="428"/>
      <c r="G56" s="479"/>
      <c r="H56" s="428"/>
      <c r="I56" s="428"/>
      <c r="J56" s="428"/>
      <c r="K56" s="500"/>
      <c r="L56" s="428"/>
      <c r="M56" s="456"/>
      <c r="N56" s="456"/>
      <c r="O56" s="162"/>
      <c r="P56" s="162"/>
      <c r="R56" s="141"/>
      <c r="S56" s="141"/>
      <c r="T56" s="141"/>
    </row>
    <row r="57" spans="1:22" ht="60" customHeight="1" x14ac:dyDescent="0.6">
      <c r="A57" s="469" t="s">
        <v>314</v>
      </c>
      <c r="B57" s="472" t="s">
        <v>110</v>
      </c>
      <c r="C57" s="140" t="s">
        <v>315</v>
      </c>
      <c r="D57" s="140" t="s">
        <v>189</v>
      </c>
      <c r="E57" s="475" t="s">
        <v>88</v>
      </c>
      <c r="F57" s="475" t="s">
        <v>88</v>
      </c>
      <c r="G57" s="477" t="s">
        <v>88</v>
      </c>
      <c r="H57" s="475" t="s">
        <v>88</v>
      </c>
      <c r="I57" s="573" t="s">
        <v>88</v>
      </c>
      <c r="J57" s="475" t="s">
        <v>120</v>
      </c>
      <c r="K57" s="604" t="s">
        <v>494</v>
      </c>
      <c r="L57" s="475" t="s">
        <v>189</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605"/>
      <c r="L58" s="476"/>
      <c r="M58" s="455"/>
      <c r="N58" s="455"/>
      <c r="O58" s="162"/>
      <c r="P58" s="162"/>
      <c r="R58" s="141"/>
      <c r="S58" s="141"/>
      <c r="T58" s="141"/>
    </row>
    <row r="59" spans="1:22" ht="52" x14ac:dyDescent="0.6">
      <c r="A59" s="470"/>
      <c r="B59" s="473"/>
      <c r="C59" s="142" t="s">
        <v>317</v>
      </c>
      <c r="D59" s="142" t="s">
        <v>189</v>
      </c>
      <c r="E59" s="476"/>
      <c r="F59" s="476"/>
      <c r="G59" s="478"/>
      <c r="H59" s="476"/>
      <c r="I59" s="571"/>
      <c r="J59" s="476"/>
      <c r="K59" s="605"/>
      <c r="L59" s="476"/>
      <c r="M59" s="455"/>
      <c r="N59" s="455"/>
      <c r="O59" s="162"/>
      <c r="P59" s="162"/>
      <c r="R59" s="141"/>
      <c r="S59" s="141"/>
      <c r="T59" s="141"/>
    </row>
    <row r="60" spans="1:22" ht="52" x14ac:dyDescent="0.6">
      <c r="A60" s="470"/>
      <c r="B60" s="473"/>
      <c r="C60" s="142" t="s">
        <v>318</v>
      </c>
      <c r="D60" s="142" t="s">
        <v>189</v>
      </c>
      <c r="E60" s="476"/>
      <c r="F60" s="476"/>
      <c r="G60" s="478"/>
      <c r="H60" s="476"/>
      <c r="I60" s="571"/>
      <c r="J60" s="476"/>
      <c r="K60" s="605"/>
      <c r="L60" s="476"/>
      <c r="M60" s="455"/>
      <c r="N60" s="455"/>
      <c r="O60" s="162"/>
      <c r="P60" s="162"/>
      <c r="R60" s="141"/>
      <c r="S60" s="141"/>
      <c r="T60" s="141"/>
    </row>
    <row r="61" spans="1:22" x14ac:dyDescent="0.6">
      <c r="A61" s="470"/>
      <c r="B61" s="473"/>
      <c r="C61" s="142" t="s">
        <v>319</v>
      </c>
      <c r="D61" s="142" t="s">
        <v>189</v>
      </c>
      <c r="E61" s="476"/>
      <c r="F61" s="476"/>
      <c r="G61" s="478"/>
      <c r="H61" s="476"/>
      <c r="I61" s="571"/>
      <c r="J61" s="476"/>
      <c r="K61" s="605"/>
      <c r="L61" s="476"/>
      <c r="M61" s="455"/>
      <c r="N61" s="455"/>
      <c r="O61" s="162"/>
      <c r="P61" s="162"/>
      <c r="R61" s="141"/>
      <c r="S61" s="141"/>
      <c r="T61" s="141"/>
    </row>
    <row r="62" spans="1:22" x14ac:dyDescent="0.6">
      <c r="A62" s="470"/>
      <c r="B62" s="473"/>
      <c r="C62" s="142" t="s">
        <v>320</v>
      </c>
      <c r="D62" s="142" t="s">
        <v>189</v>
      </c>
      <c r="E62" s="476"/>
      <c r="F62" s="476"/>
      <c r="G62" s="478"/>
      <c r="H62" s="476"/>
      <c r="I62" s="571"/>
      <c r="J62" s="476"/>
      <c r="K62" s="605"/>
      <c r="L62" s="476"/>
      <c r="M62" s="455"/>
      <c r="N62" s="455"/>
      <c r="O62" s="162"/>
      <c r="P62" s="162"/>
      <c r="R62" s="141"/>
      <c r="S62" s="141"/>
      <c r="T62" s="141"/>
    </row>
    <row r="63" spans="1:22" ht="78" x14ac:dyDescent="0.6">
      <c r="A63" s="470"/>
      <c r="B63" s="473"/>
      <c r="C63" s="142" t="s">
        <v>321</v>
      </c>
      <c r="D63" s="142" t="s">
        <v>189</v>
      </c>
      <c r="E63" s="476"/>
      <c r="F63" s="476"/>
      <c r="G63" s="478"/>
      <c r="H63" s="476"/>
      <c r="I63" s="571"/>
      <c r="J63" s="476"/>
      <c r="K63" s="605"/>
      <c r="L63" s="476"/>
      <c r="M63" s="455"/>
      <c r="N63" s="455"/>
      <c r="O63" s="162"/>
      <c r="P63" s="162"/>
      <c r="R63" s="141"/>
      <c r="S63" s="141"/>
      <c r="T63" s="141"/>
    </row>
    <row r="64" spans="1:22" ht="26.5" thickBot="1" x14ac:dyDescent="0.65">
      <c r="A64" s="471"/>
      <c r="B64" s="474"/>
      <c r="C64" s="143" t="s">
        <v>322</v>
      </c>
      <c r="D64" s="143" t="s">
        <v>189</v>
      </c>
      <c r="E64" s="428"/>
      <c r="F64" s="428"/>
      <c r="G64" s="479"/>
      <c r="H64" s="428"/>
      <c r="I64" s="574"/>
      <c r="J64" s="428"/>
      <c r="K64" s="606"/>
      <c r="L64" s="428"/>
      <c r="M64" s="456"/>
      <c r="N64" s="456"/>
      <c r="O64" s="162"/>
      <c r="P64" s="162"/>
      <c r="R64" s="141"/>
      <c r="S64" s="141"/>
      <c r="T64" s="141"/>
    </row>
    <row r="65" spans="1:22" ht="52" x14ac:dyDescent="0.6">
      <c r="A65" s="469" t="s">
        <v>843</v>
      </c>
      <c r="B65" s="472" t="s">
        <v>111</v>
      </c>
      <c r="C65" s="147" t="s">
        <v>845</v>
      </c>
      <c r="D65" s="140" t="s">
        <v>189</v>
      </c>
      <c r="E65" s="475" t="s">
        <v>88</v>
      </c>
      <c r="F65" s="475" t="s">
        <v>88</v>
      </c>
      <c r="G65" s="477" t="s">
        <v>88</v>
      </c>
      <c r="H65" s="475" t="s">
        <v>88</v>
      </c>
      <c r="I65" s="573" t="s">
        <v>88</v>
      </c>
      <c r="J65" s="475" t="s">
        <v>120</v>
      </c>
      <c r="K65" s="575" t="s">
        <v>494</v>
      </c>
      <c r="L65" s="475" t="s">
        <v>189</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571"/>
      <c r="J66" s="476"/>
      <c r="K66" s="576"/>
      <c r="L66" s="476"/>
      <c r="M66" s="455"/>
      <c r="N66" s="455"/>
      <c r="O66" s="162"/>
      <c r="P66" s="162"/>
      <c r="R66" s="141"/>
      <c r="S66" s="141"/>
      <c r="T66" s="141"/>
    </row>
    <row r="67" spans="1:22" ht="104" x14ac:dyDescent="0.6">
      <c r="A67" s="470"/>
      <c r="B67" s="473"/>
      <c r="C67" s="148" t="s">
        <v>326</v>
      </c>
      <c r="D67" s="142" t="s">
        <v>189</v>
      </c>
      <c r="E67" s="476"/>
      <c r="F67" s="476"/>
      <c r="G67" s="478"/>
      <c r="H67" s="476"/>
      <c r="I67" s="571"/>
      <c r="J67" s="476"/>
      <c r="K67" s="576"/>
      <c r="L67" s="476"/>
      <c r="M67" s="455"/>
      <c r="N67" s="455"/>
      <c r="O67" s="162"/>
      <c r="P67" s="162"/>
      <c r="R67" s="141"/>
      <c r="S67" s="141"/>
      <c r="T67" s="141"/>
    </row>
    <row r="68" spans="1:22" ht="52" x14ac:dyDescent="0.6">
      <c r="A68" s="470"/>
      <c r="B68" s="473"/>
      <c r="C68" s="148" t="s">
        <v>327</v>
      </c>
      <c r="D68" s="142" t="s">
        <v>189</v>
      </c>
      <c r="E68" s="476"/>
      <c r="F68" s="476"/>
      <c r="G68" s="478"/>
      <c r="H68" s="476"/>
      <c r="I68" s="571"/>
      <c r="J68" s="476"/>
      <c r="K68" s="576"/>
      <c r="L68" s="476"/>
      <c r="M68" s="455"/>
      <c r="N68" s="455"/>
      <c r="O68" s="162"/>
      <c r="P68" s="162"/>
      <c r="R68" s="141"/>
      <c r="S68" s="141"/>
      <c r="T68" s="141"/>
    </row>
    <row r="69" spans="1:22" x14ac:dyDescent="0.6">
      <c r="A69" s="470"/>
      <c r="B69" s="473"/>
      <c r="C69" s="148" t="s">
        <v>846</v>
      </c>
      <c r="D69" s="142" t="s">
        <v>189</v>
      </c>
      <c r="E69" s="476"/>
      <c r="F69" s="476"/>
      <c r="G69" s="478"/>
      <c r="H69" s="476"/>
      <c r="I69" s="571"/>
      <c r="J69" s="476"/>
      <c r="K69" s="576"/>
      <c r="L69" s="476"/>
      <c r="M69" s="455"/>
      <c r="N69" s="455"/>
      <c r="O69" s="162"/>
      <c r="P69" s="162"/>
      <c r="R69" s="141"/>
      <c r="S69" s="141"/>
      <c r="T69" s="141"/>
    </row>
    <row r="70" spans="1:22" x14ac:dyDescent="0.6">
      <c r="A70" s="470"/>
      <c r="B70" s="473"/>
      <c r="C70" s="148" t="s">
        <v>329</v>
      </c>
      <c r="D70" s="142" t="s">
        <v>189</v>
      </c>
      <c r="E70" s="476"/>
      <c r="F70" s="476"/>
      <c r="G70" s="478"/>
      <c r="H70" s="476"/>
      <c r="I70" s="571"/>
      <c r="J70" s="476"/>
      <c r="K70" s="576"/>
      <c r="L70" s="476"/>
      <c r="M70" s="455"/>
      <c r="N70" s="455"/>
      <c r="O70" s="162"/>
      <c r="P70" s="162"/>
      <c r="R70" s="141"/>
      <c r="S70" s="141"/>
      <c r="T70" s="141"/>
    </row>
    <row r="71" spans="1:22" ht="77.5" customHeight="1" thickBot="1" x14ac:dyDescent="0.65">
      <c r="A71" s="471"/>
      <c r="B71" s="474"/>
      <c r="C71" s="156" t="s">
        <v>330</v>
      </c>
      <c r="D71" s="143" t="s">
        <v>189</v>
      </c>
      <c r="E71" s="428"/>
      <c r="F71" s="428"/>
      <c r="G71" s="479"/>
      <c r="H71" s="428"/>
      <c r="I71" s="574"/>
      <c r="J71" s="428"/>
      <c r="K71" s="577"/>
      <c r="L71" s="428"/>
      <c r="M71" s="456"/>
      <c r="N71" s="456"/>
      <c r="O71" s="162"/>
      <c r="P71" s="162"/>
      <c r="R71" s="141"/>
      <c r="S71" s="141"/>
      <c r="T71" s="141"/>
    </row>
    <row r="72" spans="1:22" ht="84" customHeight="1" x14ac:dyDescent="0.6">
      <c r="A72" s="469" t="s">
        <v>331</v>
      </c>
      <c r="B72" s="472" t="s">
        <v>112</v>
      </c>
      <c r="C72" s="147" t="s">
        <v>332</v>
      </c>
      <c r="D72" s="140" t="s">
        <v>189</v>
      </c>
      <c r="E72" s="475" t="s">
        <v>88</v>
      </c>
      <c r="F72" s="475" t="s">
        <v>88</v>
      </c>
      <c r="G72" s="477" t="s">
        <v>88</v>
      </c>
      <c r="H72" s="475" t="s">
        <v>88</v>
      </c>
      <c r="I72" s="573" t="s">
        <v>88</v>
      </c>
      <c r="J72" s="475" t="s">
        <v>121</v>
      </c>
      <c r="K72" s="499" t="s">
        <v>945</v>
      </c>
      <c r="L72" s="475" t="s">
        <v>189</v>
      </c>
      <c r="M72" s="457" t="s">
        <v>992</v>
      </c>
      <c r="N72" s="454"/>
      <c r="O72" s="162"/>
      <c r="P72" s="162"/>
      <c r="R72" s="141" t="str">
        <f>IF(OR(J72='Drop downs'!$G$7,J72='Drop downs'!$G$5), B72&amp;": "&amp;K72&amp;CHAR(10),"")</f>
        <v xml:space="preserve">IIA12: The development of outdoor sports facilities could result in the loss of Metropolitan Open Land and other open space. The policy lacks details on how landscape and townscapes (including the use of open space) however, effects will likely depend upon the types of developments that come forward, hence, uncertain effects have been identified. 
</v>
      </c>
      <c r="S72" s="141" t="str">
        <f>IF(J72='Drop downs'!$G$2,B72&amp;": "&amp;K72&amp;"
"," ")</f>
        <v xml:space="preserve"> </v>
      </c>
      <c r="T72" s="141" t="str">
        <f>IF(E72='Drop downs'!$B$6,B72&amp;": "&amp;K72&amp;"","")</f>
        <v/>
      </c>
      <c r="U72" s="126" t="str">
        <f t="shared" si="0"/>
        <v xml:space="preserve">IIA12:Clarity should be provided to outline whether outdoor facilities may be delivered on existing Metropolitan Open Land and other open space. 
</v>
      </c>
      <c r="V72" s="126" t="str">
        <f>IF(N72&gt;0,B72&amp;":"&amp;N72&amp;"
","")</f>
        <v/>
      </c>
    </row>
    <row r="73" spans="1:22" ht="73.5" customHeight="1" x14ac:dyDescent="0.6">
      <c r="A73" s="470"/>
      <c r="B73" s="473"/>
      <c r="C73" s="148" t="s">
        <v>333</v>
      </c>
      <c r="D73" s="142" t="s">
        <v>189</v>
      </c>
      <c r="E73" s="476"/>
      <c r="F73" s="476"/>
      <c r="G73" s="478"/>
      <c r="H73" s="476"/>
      <c r="I73" s="571"/>
      <c r="J73" s="476"/>
      <c r="K73" s="489"/>
      <c r="L73" s="476"/>
      <c r="M73" s="458"/>
      <c r="N73" s="455"/>
      <c r="O73" s="162"/>
      <c r="P73" s="162"/>
      <c r="R73" s="141"/>
      <c r="S73" s="141"/>
      <c r="T73" s="141"/>
    </row>
    <row r="74" spans="1:22" ht="97.5" customHeight="1" x14ac:dyDescent="0.6">
      <c r="A74" s="470"/>
      <c r="B74" s="473"/>
      <c r="C74" s="148" t="s">
        <v>334</v>
      </c>
      <c r="D74" s="142" t="s">
        <v>185</v>
      </c>
      <c r="E74" s="476"/>
      <c r="F74" s="476"/>
      <c r="G74" s="478"/>
      <c r="H74" s="476"/>
      <c r="I74" s="571"/>
      <c r="J74" s="476"/>
      <c r="K74" s="489"/>
      <c r="L74" s="476"/>
      <c r="M74" s="458"/>
      <c r="N74" s="455"/>
      <c r="O74" s="162"/>
      <c r="P74" s="162"/>
      <c r="R74" s="141"/>
      <c r="S74" s="141"/>
      <c r="T74" s="141"/>
    </row>
    <row r="75" spans="1:22" ht="78.75" customHeight="1" x14ac:dyDescent="0.6">
      <c r="A75" s="470"/>
      <c r="B75" s="473"/>
      <c r="C75" s="148" t="s">
        <v>335</v>
      </c>
      <c r="D75" s="142" t="s">
        <v>189</v>
      </c>
      <c r="E75" s="476"/>
      <c r="F75" s="476"/>
      <c r="G75" s="478"/>
      <c r="H75" s="476"/>
      <c r="I75" s="571"/>
      <c r="J75" s="476"/>
      <c r="K75" s="489"/>
      <c r="L75" s="476"/>
      <c r="M75" s="458"/>
      <c r="N75" s="455"/>
      <c r="O75" s="162"/>
      <c r="P75" s="162"/>
      <c r="R75" s="141"/>
      <c r="S75" s="141"/>
      <c r="T75" s="141"/>
    </row>
    <row r="76" spans="1:22" ht="44.25" customHeight="1" thickBot="1" x14ac:dyDescent="0.65">
      <c r="A76" s="471"/>
      <c r="B76" s="474"/>
      <c r="C76" s="185" t="s">
        <v>336</v>
      </c>
      <c r="D76" s="143" t="s">
        <v>189</v>
      </c>
      <c r="E76" s="428"/>
      <c r="F76" s="428"/>
      <c r="G76" s="479"/>
      <c r="H76" s="428"/>
      <c r="I76" s="574"/>
      <c r="J76" s="428"/>
      <c r="K76" s="500"/>
      <c r="L76" s="428"/>
      <c r="M76" s="653"/>
      <c r="N76" s="456"/>
      <c r="O76" s="162"/>
      <c r="P76" s="162"/>
      <c r="R76" s="141"/>
      <c r="S76" s="141"/>
      <c r="T76" s="141"/>
    </row>
    <row r="77" spans="1:22" ht="52" x14ac:dyDescent="0.6">
      <c r="A77" s="511" t="s">
        <v>337</v>
      </c>
      <c r="B77" s="472" t="s">
        <v>113</v>
      </c>
      <c r="C77" s="147" t="s">
        <v>338</v>
      </c>
      <c r="D77" s="144" t="s">
        <v>189</v>
      </c>
      <c r="E77" s="475" t="s">
        <v>88</v>
      </c>
      <c r="F77" s="475" t="s">
        <v>88</v>
      </c>
      <c r="G77" s="477" t="s">
        <v>88</v>
      </c>
      <c r="H77" s="475" t="s">
        <v>88</v>
      </c>
      <c r="I77" s="573" t="s">
        <v>88</v>
      </c>
      <c r="J77" s="475" t="s">
        <v>120</v>
      </c>
      <c r="K77" s="499" t="s">
        <v>494</v>
      </c>
      <c r="L77" s="475" t="s">
        <v>189</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571"/>
      <c r="J78" s="476"/>
      <c r="K78" s="489"/>
      <c r="L78" s="476"/>
      <c r="M78" s="455"/>
      <c r="N78" s="455"/>
      <c r="O78" s="162"/>
      <c r="P78" s="162"/>
      <c r="R78" s="141"/>
      <c r="S78" s="141"/>
      <c r="T78" s="141"/>
    </row>
    <row r="79" spans="1:22" x14ac:dyDescent="0.6">
      <c r="A79" s="527"/>
      <c r="B79" s="473"/>
      <c r="C79" s="148" t="s">
        <v>340</v>
      </c>
      <c r="D79" s="145" t="s">
        <v>189</v>
      </c>
      <c r="E79" s="476"/>
      <c r="F79" s="476"/>
      <c r="G79" s="478"/>
      <c r="H79" s="476"/>
      <c r="I79" s="571"/>
      <c r="J79" s="476"/>
      <c r="K79" s="489"/>
      <c r="L79" s="476"/>
      <c r="M79" s="455"/>
      <c r="N79" s="455"/>
      <c r="O79" s="162"/>
      <c r="P79" s="162"/>
      <c r="R79" s="141"/>
      <c r="S79" s="141"/>
      <c r="T79" s="141"/>
    </row>
    <row r="80" spans="1:22" x14ac:dyDescent="0.6">
      <c r="A80" s="527"/>
      <c r="B80" s="473"/>
      <c r="C80" s="159" t="s">
        <v>341</v>
      </c>
      <c r="D80" s="145" t="s">
        <v>189</v>
      </c>
      <c r="E80" s="476"/>
      <c r="F80" s="476"/>
      <c r="G80" s="478"/>
      <c r="H80" s="476"/>
      <c r="I80" s="571"/>
      <c r="J80" s="476"/>
      <c r="K80" s="489"/>
      <c r="L80" s="476"/>
      <c r="M80" s="455"/>
      <c r="N80" s="455"/>
      <c r="O80" s="162"/>
      <c r="P80" s="162"/>
      <c r="R80" s="141"/>
      <c r="S80" s="141"/>
      <c r="T80" s="141"/>
    </row>
    <row r="81" spans="1:22" ht="78" x14ac:dyDescent="0.6">
      <c r="A81" s="527"/>
      <c r="B81" s="473"/>
      <c r="C81" s="159" t="s">
        <v>342</v>
      </c>
      <c r="D81" s="145" t="s">
        <v>189</v>
      </c>
      <c r="E81" s="476"/>
      <c r="F81" s="476"/>
      <c r="G81" s="478"/>
      <c r="H81" s="476"/>
      <c r="I81" s="571"/>
      <c r="J81" s="476"/>
      <c r="K81" s="489"/>
      <c r="L81" s="476"/>
      <c r="M81" s="455"/>
      <c r="N81" s="455"/>
      <c r="O81" s="162"/>
      <c r="P81" s="162"/>
      <c r="R81" s="141"/>
      <c r="S81" s="141"/>
      <c r="T81" s="141"/>
    </row>
    <row r="82" spans="1:22" ht="78" x14ac:dyDescent="0.6">
      <c r="A82" s="527"/>
      <c r="B82" s="473"/>
      <c r="C82" s="159" t="s">
        <v>343</v>
      </c>
      <c r="D82" s="145" t="s">
        <v>189</v>
      </c>
      <c r="E82" s="476"/>
      <c r="F82" s="476"/>
      <c r="G82" s="478"/>
      <c r="H82" s="476"/>
      <c r="I82" s="571"/>
      <c r="J82" s="476"/>
      <c r="K82" s="489"/>
      <c r="L82" s="476"/>
      <c r="M82" s="455"/>
      <c r="N82" s="455"/>
      <c r="O82" s="162"/>
      <c r="P82" s="162"/>
      <c r="R82" s="141"/>
      <c r="S82" s="141"/>
      <c r="T82" s="141"/>
    </row>
    <row r="83" spans="1:22" ht="52.5" thickBot="1" x14ac:dyDescent="0.65">
      <c r="A83" s="512"/>
      <c r="B83" s="474"/>
      <c r="C83" s="155" t="s">
        <v>344</v>
      </c>
      <c r="D83" s="146" t="s">
        <v>189</v>
      </c>
      <c r="E83" s="428"/>
      <c r="F83" s="428"/>
      <c r="G83" s="479"/>
      <c r="H83" s="428"/>
      <c r="I83" s="574"/>
      <c r="J83" s="428"/>
      <c r="K83" s="500"/>
      <c r="L83" s="428"/>
      <c r="M83" s="456"/>
      <c r="N83" s="456"/>
      <c r="O83" s="162"/>
      <c r="P83" s="162"/>
      <c r="R83" s="141"/>
      <c r="S83" s="141"/>
      <c r="T83" s="141"/>
    </row>
    <row r="84" spans="1:22" ht="52" x14ac:dyDescent="0.6">
      <c r="A84" s="511" t="s">
        <v>345</v>
      </c>
      <c r="B84" s="472" t="s">
        <v>114</v>
      </c>
      <c r="C84" s="177" t="s">
        <v>346</v>
      </c>
      <c r="D84" s="144" t="s">
        <v>189</v>
      </c>
      <c r="E84" s="475" t="s">
        <v>88</v>
      </c>
      <c r="F84" s="475" t="s">
        <v>88</v>
      </c>
      <c r="G84" s="477" t="s">
        <v>88</v>
      </c>
      <c r="H84" s="475" t="s">
        <v>88</v>
      </c>
      <c r="I84" s="475" t="s">
        <v>88</v>
      </c>
      <c r="J84" s="475" t="s">
        <v>120</v>
      </c>
      <c r="K84" s="499" t="s">
        <v>494</v>
      </c>
      <c r="L84" s="475" t="s">
        <v>189</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189</v>
      </c>
      <c r="E85" s="476"/>
      <c r="F85" s="476"/>
      <c r="G85" s="478"/>
      <c r="H85" s="476"/>
      <c r="I85" s="476"/>
      <c r="J85" s="476"/>
      <c r="K85" s="489"/>
      <c r="L85" s="476"/>
      <c r="M85" s="455"/>
      <c r="N85" s="455"/>
      <c r="O85" s="162"/>
      <c r="P85" s="162"/>
      <c r="R85" s="141"/>
      <c r="S85" s="141"/>
      <c r="T85" s="141"/>
    </row>
    <row r="86" spans="1:22" ht="52" x14ac:dyDescent="0.6">
      <c r="A86" s="527"/>
      <c r="B86" s="473"/>
      <c r="C86" s="159" t="s">
        <v>348</v>
      </c>
      <c r="D86" s="145" t="s">
        <v>189</v>
      </c>
      <c r="E86" s="476"/>
      <c r="F86" s="476"/>
      <c r="G86" s="478"/>
      <c r="H86" s="476"/>
      <c r="I86" s="476"/>
      <c r="J86" s="476"/>
      <c r="K86" s="489"/>
      <c r="L86" s="476"/>
      <c r="M86" s="455"/>
      <c r="N86" s="455"/>
      <c r="O86" s="162"/>
      <c r="P86" s="162"/>
      <c r="R86" s="141"/>
      <c r="S86" s="141"/>
      <c r="T86" s="141"/>
    </row>
    <row r="87" spans="1:22" ht="26.5" thickBot="1" x14ac:dyDescent="0.65">
      <c r="A87" s="528"/>
      <c r="B87" s="474"/>
      <c r="C87" s="157" t="s">
        <v>349</v>
      </c>
      <c r="D87" s="166" t="s">
        <v>189</v>
      </c>
      <c r="E87" s="483"/>
      <c r="F87" s="483"/>
      <c r="G87" s="519"/>
      <c r="H87" s="483"/>
      <c r="I87" s="483"/>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xml:space="preserve">IIA7: The policy supports the development of sports facilities, which includes both indoor and outdoor facilities. Outdoor facilities could include pitches that may require floodlights, which could exacerbate  light pollution. However, it is not clear from the policy whether floodlit facilities will be supported. Similarly the policy does not outline how increased noise from new facilities will be addressed. 
IIA12: The development of outdoor sports facilities could result in the loss of Metropolitan Open Land and other open space. The policy lacks details on how landscape and townscapes (including the use of open space) however, effects will likely depend upon the types of developments that come forward, hence, uncertain effects have been identified.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ht="80.25" customHeight="1" x14ac:dyDescent="0.6">
      <c r="A92" s="489" t="str">
        <f>S8&amp;S18&amp;S20&amp;S28&amp;S36&amp;S42&amp;S47&amp;S48&amp;S49&amp;S54&amp;S57&amp;S65&amp;S72&amp;S77&amp;S84&amp;S87</f>
        <v xml:space="preserve">   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xml:space="preserve">IIA7:The policy should set out how new sports and recreational facilities will impact on light and noise pollution. Restrictions to floodlit facilities should be outlined. Reference could be made to Policy GR1: Achieving a High Standard of Development, which outlines considerations to ensure residential amenity. 
IIA12:Clarity should be provided to outline whether outdoor facilities may be delivered on existing Metropolitan Open Land and other open space. 
</v>
      </c>
      <c r="B96" s="699"/>
      <c r="C96" s="576"/>
      <c r="D96" s="576"/>
      <c r="E96" s="576"/>
      <c r="F96" s="576"/>
      <c r="G96" s="576"/>
      <c r="H96" s="576"/>
      <c r="I96" s="576"/>
      <c r="J96" s="576"/>
      <c r="K96" s="576"/>
      <c r="L96" s="576"/>
      <c r="M96" s="576"/>
    </row>
    <row r="97" spans="1:13" x14ac:dyDescent="0.6">
      <c r="A97" s="701" t="s">
        <v>256</v>
      </c>
      <c r="B97" s="702"/>
      <c r="C97" s="702"/>
      <c r="D97" s="702"/>
      <c r="E97" s="702"/>
      <c r="F97" s="702"/>
      <c r="G97" s="702"/>
      <c r="H97" s="702"/>
      <c r="I97" s="702"/>
      <c r="J97" s="702"/>
      <c r="K97" s="702"/>
      <c r="L97" s="702"/>
      <c r="M97" s="702"/>
    </row>
    <row r="98" spans="1:13" ht="69" customHeight="1" x14ac:dyDescent="0.6">
      <c r="A98" s="576" t="str">
        <f>V8&amp;V18&amp;V20&amp;V28&amp;V36&amp;V42&amp;V47&amp;V49&amp;V54&amp;V57&amp;V65&amp;V72&amp;V77&amp;V84</f>
        <v/>
      </c>
      <c r="B98" s="699"/>
      <c r="C98" s="576"/>
      <c r="D98" s="576"/>
      <c r="E98" s="576"/>
      <c r="F98" s="576"/>
      <c r="G98" s="576"/>
      <c r="H98" s="576"/>
      <c r="I98" s="576"/>
      <c r="J98" s="576"/>
      <c r="K98" s="576"/>
      <c r="L98" s="576"/>
      <c r="M98" s="576"/>
    </row>
  </sheetData>
  <sheetProtection algorithmName="SHA-512" hashValue="KizXVC7n2uyExosSL7ogDGJq6Ea2sTHYKO2OEbKjrbbd/c8aB87kxxFR1FgDsKtEA7g4O5A5JLErq0p5H6fzrQ==" saltValue="SJMJk1dTDE6DDsVxgEdPKw=="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900" priority="20">
      <formula>$D50="No"</formula>
    </cfRule>
  </conditionalFormatting>
  <conditionalFormatting sqref="C8:D87">
    <cfRule type="expression" dxfId="899" priority="19">
      <formula>$D8="No"</formula>
    </cfRule>
  </conditionalFormatting>
  <conditionalFormatting sqref="J8">
    <cfRule type="cellIs" dxfId="898" priority="1" operator="equal">
      <formula>"Significant Negative"</formula>
    </cfRule>
    <cfRule type="cellIs" dxfId="897" priority="2" operator="equal">
      <formula>"Minor Negative"</formula>
    </cfRule>
    <cfRule type="cellIs" dxfId="896" priority="3" operator="equal">
      <formula>"Uncertain"</formula>
    </cfRule>
    <cfRule type="cellIs" dxfId="895" priority="4" operator="equal">
      <formula>"Neutral"</formula>
    </cfRule>
    <cfRule type="cellIs" dxfId="894" priority="5" operator="equal">
      <formula>"Minor Positive"</formula>
    </cfRule>
    <cfRule type="cellIs" dxfId="893" priority="6" operator="equal">
      <formula>"Significant Positive"</formula>
    </cfRule>
  </conditionalFormatting>
  <conditionalFormatting sqref="J18">
    <cfRule type="cellIs" dxfId="892" priority="7" operator="equal">
      <formula>"Significant Negative"</formula>
    </cfRule>
    <cfRule type="cellIs" dxfId="891" priority="8" operator="equal">
      <formula>"Minor Negative"</formula>
    </cfRule>
    <cfRule type="cellIs" dxfId="890" priority="9" operator="equal">
      <formula>"Uncertain"</formula>
    </cfRule>
    <cfRule type="cellIs" dxfId="889" priority="10" operator="equal">
      <formula>"Neutral"</formula>
    </cfRule>
    <cfRule type="cellIs" dxfId="888" priority="11" operator="equal">
      <formula>"Minor Positive"</formula>
    </cfRule>
    <cfRule type="cellIs" dxfId="887" priority="12" operator="equal">
      <formula>"Significant Positive"</formula>
    </cfRule>
  </conditionalFormatting>
  <conditionalFormatting sqref="J20">
    <cfRule type="cellIs" dxfId="886" priority="40" operator="equal">
      <formula>"Significant Negative"</formula>
    </cfRule>
    <cfRule type="cellIs" dxfId="885" priority="41" operator="equal">
      <formula>"Minor Negative"</formula>
    </cfRule>
    <cfRule type="cellIs" dxfId="884" priority="42" operator="equal">
      <formula>"Uncertain"</formula>
    </cfRule>
    <cfRule type="cellIs" dxfId="883" priority="43" operator="equal">
      <formula>"Neutral"</formula>
    </cfRule>
    <cfRule type="cellIs" dxfId="882" priority="44" operator="equal">
      <formula>"Minor Positive"</formula>
    </cfRule>
    <cfRule type="cellIs" dxfId="881" priority="45" operator="equal">
      <formula>"Significant Positive"</formula>
    </cfRule>
  </conditionalFormatting>
  <conditionalFormatting sqref="J28">
    <cfRule type="cellIs" dxfId="880" priority="13" operator="equal">
      <formula>"Significant Negative"</formula>
    </cfRule>
    <cfRule type="cellIs" dxfId="879" priority="14" operator="equal">
      <formula>"Minor Negative"</formula>
    </cfRule>
    <cfRule type="cellIs" dxfId="878" priority="15" operator="equal">
      <formula>"Uncertain"</formula>
    </cfRule>
    <cfRule type="cellIs" dxfId="877" priority="16" operator="equal">
      <formula>"Neutral"</formula>
    </cfRule>
    <cfRule type="cellIs" dxfId="876" priority="17" operator="equal">
      <formula>"Minor Positive"</formula>
    </cfRule>
    <cfRule type="cellIs" dxfId="875" priority="18" operator="equal">
      <formula>"Significant Positive"</formula>
    </cfRule>
  </conditionalFormatting>
  <conditionalFormatting sqref="J36">
    <cfRule type="cellIs" dxfId="874" priority="39" operator="equal">
      <formula>"Significant Positive"</formula>
    </cfRule>
    <cfRule type="cellIs" dxfId="873" priority="37" operator="equal">
      <formula>"Neutral"</formula>
    </cfRule>
    <cfRule type="cellIs" dxfId="872" priority="38" operator="equal">
      <formula>"Minor Positive"</formula>
    </cfRule>
    <cfRule type="cellIs" dxfId="871" priority="36" operator="equal">
      <formula>"Uncertain"</formula>
    </cfRule>
    <cfRule type="cellIs" dxfId="870" priority="35" operator="equal">
      <formula>"Minor Negative"</formula>
    </cfRule>
    <cfRule type="cellIs" dxfId="869" priority="34" operator="equal">
      <formula>"Significant Negative"</formula>
    </cfRule>
  </conditionalFormatting>
  <conditionalFormatting sqref="J42">
    <cfRule type="cellIs" dxfId="868" priority="28" operator="equal">
      <formula>"Significant Negative"</formula>
    </cfRule>
    <cfRule type="cellIs" dxfId="867" priority="29" operator="equal">
      <formula>"Minor Negative"</formula>
    </cfRule>
    <cfRule type="cellIs" dxfId="866" priority="30" operator="equal">
      <formula>"Uncertain"</formula>
    </cfRule>
    <cfRule type="cellIs" dxfId="865" priority="31" operator="equal">
      <formula>"Neutral"</formula>
    </cfRule>
    <cfRule type="cellIs" dxfId="864" priority="32" operator="equal">
      <formula>"Minor Positive"</formula>
    </cfRule>
    <cfRule type="cellIs" dxfId="863" priority="33" operator="equal">
      <formula>"Significant Positive"</formula>
    </cfRule>
  </conditionalFormatting>
  <conditionalFormatting sqref="J47">
    <cfRule type="cellIs" dxfId="862" priority="46" operator="equal">
      <formula>"Significant Negative"</formula>
    </cfRule>
    <cfRule type="cellIs" dxfId="861" priority="47" operator="equal">
      <formula>"Minor Negative"</formula>
    </cfRule>
    <cfRule type="cellIs" dxfId="860" priority="48" operator="equal">
      <formula>"Uncertain"</formula>
    </cfRule>
    <cfRule type="cellIs" dxfId="859" priority="49" operator="equal">
      <formula>"Neutral"</formula>
    </cfRule>
    <cfRule type="cellIs" dxfId="858" priority="50" operator="equal">
      <formula>"Minor Positive"</formula>
    </cfRule>
    <cfRule type="cellIs" dxfId="857" priority="51" operator="equal">
      <formula>"Significant Positive"</formula>
    </cfRule>
  </conditionalFormatting>
  <conditionalFormatting sqref="J49 J57 J65 J72 J77 J84">
    <cfRule type="cellIs" dxfId="856" priority="52" operator="equal">
      <formula>"Significant Negative"</formula>
    </cfRule>
    <cfRule type="cellIs" dxfId="855" priority="53" operator="equal">
      <formula>"Minor Negative"</formula>
    </cfRule>
    <cfRule type="cellIs" dxfId="854" priority="54" operator="equal">
      <formula>"Uncertain"</formula>
    </cfRule>
    <cfRule type="cellIs" dxfId="853" priority="55" operator="equal">
      <formula>"Neutral"</formula>
    </cfRule>
    <cfRule type="cellIs" dxfId="852" priority="56" operator="equal">
      <formula>"Minor Positive"</formula>
    </cfRule>
    <cfRule type="cellIs" dxfId="851" priority="57" operator="equal">
      <formula>"Significant Positive"</formula>
    </cfRule>
  </conditionalFormatting>
  <conditionalFormatting sqref="J54">
    <cfRule type="cellIs" dxfId="850" priority="27" operator="equal">
      <formula>"Significant Positive"</formula>
    </cfRule>
    <cfRule type="cellIs" dxfId="849" priority="26" operator="equal">
      <formula>"Minor Positive"</formula>
    </cfRule>
    <cfRule type="cellIs" dxfId="848" priority="25" operator="equal">
      <formula>"Neutral"</formula>
    </cfRule>
    <cfRule type="cellIs" dxfId="847" priority="23" operator="equal">
      <formula>"Minor Negative"</formula>
    </cfRule>
    <cfRule type="cellIs" dxfId="846" priority="24" operator="equal">
      <formula>"Uncertain"</formula>
    </cfRule>
    <cfRule type="cellIs" dxfId="845" priority="22" operator="equal">
      <formula>"Significant Negative"</formula>
    </cfRule>
  </conditionalFormatting>
  <pageMargins left="0.7" right="0.7" top="0.75" bottom="0.75" header="0.3" footer="0.3"/>
  <pageSetup orientation="portrait" horizontalDpi="4294967293" vertic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82B6-C825-4A3A-BB30-630ACF6DEB78}">
  <sheetPr codeName="Sheet151"/>
  <dimension ref="A1:V98"/>
  <sheetViews>
    <sheetView showGridLines="0" zoomScaleNormal="100" workbookViewId="0">
      <selection activeCell="C1" sqref="C1:F1"/>
    </sheetView>
  </sheetViews>
  <sheetFormatPr defaultColWidth="8.54296875" defaultRowHeight="26" x14ac:dyDescent="0.6"/>
  <cols>
    <col min="1" max="1" width="69"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126" customWidth="1"/>
    <col min="10" max="10" width="20.7265625" style="126" customWidth="1"/>
    <col min="11" max="11" width="82.1796875" style="126" customWidth="1"/>
    <col min="12" max="12" width="20.7265625" style="126" customWidth="1"/>
    <col min="13" max="13" width="24" style="126" customWidth="1"/>
    <col min="14" max="16" width="20.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952</v>
      </c>
      <c r="D1" s="703"/>
      <c r="E1" s="703"/>
      <c r="F1" s="630"/>
      <c r="G1" s="227"/>
      <c r="I1" s="128"/>
      <c r="J1" s="128"/>
      <c r="K1" s="128"/>
    </row>
    <row r="2" spans="1:22" x14ac:dyDescent="0.6">
      <c r="A2" s="125" t="s">
        <v>21</v>
      </c>
      <c r="B2" s="129"/>
      <c r="C2" s="393" t="s">
        <v>745</v>
      </c>
      <c r="D2" s="393"/>
      <c r="E2" s="393"/>
      <c r="F2" s="394"/>
      <c r="I2" s="130"/>
      <c r="J2" s="130"/>
      <c r="K2" s="130"/>
    </row>
    <row r="3" spans="1:22" ht="91.5" customHeight="1" x14ac:dyDescent="0.6">
      <c r="A3" s="131" t="s">
        <v>22</v>
      </c>
      <c r="B3" s="132"/>
      <c r="C3" s="393" t="s">
        <v>748</v>
      </c>
      <c r="D3" s="393"/>
      <c r="E3" s="393"/>
      <c r="F3" s="394"/>
      <c r="I3" s="130"/>
      <c r="J3" s="130"/>
      <c r="K3" s="130"/>
    </row>
    <row r="4" spans="1:22" x14ac:dyDescent="0.6">
      <c r="A4" s="131" t="s">
        <v>23</v>
      </c>
      <c r="B4" s="133"/>
      <c r="C4" s="395" t="s">
        <v>372</v>
      </c>
      <c r="D4" s="395"/>
      <c r="E4" s="395"/>
      <c r="F4" s="396"/>
      <c r="I4" s="130"/>
      <c r="J4" s="130"/>
      <c r="K4" s="130"/>
    </row>
    <row r="6" spans="1:22" x14ac:dyDescent="0.6">
      <c r="A6" s="501" t="s">
        <v>24</v>
      </c>
      <c r="B6" s="501"/>
      <c r="C6" s="501"/>
      <c r="D6" s="134"/>
      <c r="E6" s="592" t="s">
        <v>25</v>
      </c>
      <c r="F6" s="592"/>
      <c r="G6" s="592"/>
      <c r="H6" s="592"/>
      <c r="I6" s="592"/>
      <c r="J6" s="592"/>
      <c r="K6" s="592"/>
      <c r="L6" s="592"/>
      <c r="M6" s="592"/>
      <c r="N6" s="592"/>
      <c r="O6" s="162"/>
      <c r="P6" s="162"/>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7" t="s">
        <v>397</v>
      </c>
      <c r="O7" s="162"/>
      <c r="P7" s="162"/>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353</v>
      </c>
      <c r="F8" s="493" t="s">
        <v>354</v>
      </c>
      <c r="G8" s="505" t="s">
        <v>355</v>
      </c>
      <c r="H8" s="493" t="s">
        <v>429</v>
      </c>
      <c r="I8" s="593" t="s">
        <v>357</v>
      </c>
      <c r="J8" s="475" t="s">
        <v>119</v>
      </c>
      <c r="K8" s="489" t="s">
        <v>634</v>
      </c>
      <c r="L8" s="475" t="s">
        <v>189</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185</v>
      </c>
      <c r="E9" s="494"/>
      <c r="F9" s="494"/>
      <c r="G9" s="506"/>
      <c r="H9" s="494"/>
      <c r="I9" s="594"/>
      <c r="J9" s="476"/>
      <c r="K9" s="489"/>
      <c r="L9" s="476"/>
      <c r="M9" s="455"/>
      <c r="N9" s="455"/>
      <c r="O9" s="162"/>
      <c r="P9" s="162"/>
      <c r="R9" s="141"/>
      <c r="S9" s="141"/>
      <c r="T9" s="141"/>
    </row>
    <row r="10" spans="1:22" x14ac:dyDescent="0.6">
      <c r="A10" s="470"/>
      <c r="B10" s="503"/>
      <c r="C10" s="142" t="s">
        <v>259</v>
      </c>
      <c r="D10" s="142" t="s">
        <v>185</v>
      </c>
      <c r="E10" s="494"/>
      <c r="F10" s="494"/>
      <c r="G10" s="506"/>
      <c r="H10" s="494"/>
      <c r="I10" s="594"/>
      <c r="J10" s="476"/>
      <c r="K10" s="489"/>
      <c r="L10" s="476"/>
      <c r="M10" s="455"/>
      <c r="N10" s="455"/>
      <c r="O10" s="162"/>
      <c r="P10" s="162"/>
      <c r="R10" s="141"/>
      <c r="S10" s="141"/>
      <c r="T10" s="141"/>
    </row>
    <row r="11" spans="1:22" ht="52" x14ac:dyDescent="0.6">
      <c r="A11" s="470"/>
      <c r="B11" s="503"/>
      <c r="C11" s="142" t="s">
        <v>260</v>
      </c>
      <c r="D11" s="142" t="s">
        <v>189</v>
      </c>
      <c r="E11" s="494"/>
      <c r="F11" s="494"/>
      <c r="G11" s="506"/>
      <c r="H11" s="494"/>
      <c r="I11" s="594"/>
      <c r="J11" s="476"/>
      <c r="K11" s="489"/>
      <c r="L11" s="476"/>
      <c r="M11" s="455"/>
      <c r="N11" s="455"/>
      <c r="O11" s="162"/>
      <c r="P11" s="162"/>
      <c r="R11" s="141"/>
      <c r="S11" s="141"/>
      <c r="T11" s="141"/>
    </row>
    <row r="12" spans="1:22" ht="52" x14ac:dyDescent="0.6">
      <c r="A12" s="470"/>
      <c r="B12" s="503"/>
      <c r="C12" s="142" t="s">
        <v>261</v>
      </c>
      <c r="D12" s="142" t="s">
        <v>189</v>
      </c>
      <c r="E12" s="494"/>
      <c r="F12" s="494"/>
      <c r="G12" s="506"/>
      <c r="H12" s="494"/>
      <c r="I12" s="594"/>
      <c r="J12" s="476"/>
      <c r="K12" s="489"/>
      <c r="L12" s="476"/>
      <c r="M12" s="455"/>
      <c r="N12" s="455"/>
      <c r="O12" s="162"/>
      <c r="P12" s="162"/>
      <c r="R12" s="141"/>
      <c r="S12" s="141"/>
      <c r="T12" s="141"/>
    </row>
    <row r="13" spans="1:22" x14ac:dyDescent="0.6">
      <c r="A13" s="470"/>
      <c r="B13" s="503"/>
      <c r="C13" s="142" t="s">
        <v>262</v>
      </c>
      <c r="D13" s="142" t="s">
        <v>189</v>
      </c>
      <c r="E13" s="494"/>
      <c r="F13" s="494"/>
      <c r="G13" s="506"/>
      <c r="H13" s="494"/>
      <c r="I13" s="594"/>
      <c r="J13" s="476"/>
      <c r="K13" s="489"/>
      <c r="L13" s="476"/>
      <c r="M13" s="455"/>
      <c r="N13" s="455"/>
      <c r="O13" s="162"/>
      <c r="P13" s="162"/>
      <c r="R13" s="141"/>
      <c r="S13" s="141"/>
      <c r="T13" s="141"/>
    </row>
    <row r="14" spans="1:22" ht="78" x14ac:dyDescent="0.6">
      <c r="A14" s="470"/>
      <c r="B14" s="503"/>
      <c r="C14" s="142" t="s">
        <v>263</v>
      </c>
      <c r="D14" s="142" t="s">
        <v>189</v>
      </c>
      <c r="E14" s="494"/>
      <c r="F14" s="494"/>
      <c r="G14" s="506"/>
      <c r="H14" s="494"/>
      <c r="I14" s="594"/>
      <c r="J14" s="476"/>
      <c r="K14" s="489"/>
      <c r="L14" s="476"/>
      <c r="M14" s="455"/>
      <c r="N14" s="455"/>
      <c r="O14" s="162"/>
      <c r="P14" s="162"/>
      <c r="R14" s="141"/>
      <c r="S14" s="141"/>
      <c r="T14" s="141"/>
    </row>
    <row r="15" spans="1:22" ht="52" x14ac:dyDescent="0.6">
      <c r="A15" s="470"/>
      <c r="B15" s="503"/>
      <c r="C15" s="142" t="s">
        <v>264</v>
      </c>
      <c r="D15" s="142" t="s">
        <v>189</v>
      </c>
      <c r="E15" s="494"/>
      <c r="F15" s="494"/>
      <c r="G15" s="506"/>
      <c r="H15" s="494"/>
      <c r="I15" s="594"/>
      <c r="J15" s="476"/>
      <c r="K15" s="489"/>
      <c r="L15" s="476"/>
      <c r="M15" s="455"/>
      <c r="N15" s="455"/>
      <c r="O15" s="162"/>
      <c r="P15" s="162"/>
      <c r="R15" s="141"/>
      <c r="S15" s="141"/>
      <c r="T15" s="141"/>
    </row>
    <row r="16" spans="1:22" ht="78" x14ac:dyDescent="0.6">
      <c r="A16" s="470"/>
      <c r="B16" s="503"/>
      <c r="C16" s="142" t="s">
        <v>265</v>
      </c>
      <c r="D16" s="142" t="s">
        <v>189</v>
      </c>
      <c r="E16" s="494"/>
      <c r="F16" s="494"/>
      <c r="G16" s="506"/>
      <c r="H16" s="494"/>
      <c r="I16" s="594"/>
      <c r="J16" s="476"/>
      <c r="K16" s="489"/>
      <c r="L16" s="476"/>
      <c r="M16" s="455"/>
      <c r="N16" s="455"/>
      <c r="O16" s="162"/>
      <c r="P16" s="162"/>
      <c r="R16" s="141"/>
      <c r="S16" s="141"/>
      <c r="T16" s="141"/>
    </row>
    <row r="17" spans="1:22" ht="52.5" thickBot="1" x14ac:dyDescent="0.65">
      <c r="A17" s="471"/>
      <c r="B17" s="504"/>
      <c r="C17" s="143" t="s">
        <v>266</v>
      </c>
      <c r="D17" s="143" t="s">
        <v>189</v>
      </c>
      <c r="E17" s="495"/>
      <c r="F17" s="495"/>
      <c r="G17" s="507"/>
      <c r="H17" s="495"/>
      <c r="I17" s="595"/>
      <c r="J17" s="428"/>
      <c r="K17" s="490"/>
      <c r="L17" s="428"/>
      <c r="M17" s="456"/>
      <c r="N17" s="456"/>
      <c r="O17" s="162"/>
      <c r="P17" s="162"/>
      <c r="R17" s="141"/>
      <c r="S17" s="141"/>
      <c r="T17" s="141"/>
    </row>
    <row r="18" spans="1:22" ht="138.75" customHeight="1" x14ac:dyDescent="0.6">
      <c r="A18" s="511" t="s">
        <v>267</v>
      </c>
      <c r="B18" s="472" t="s">
        <v>102</v>
      </c>
      <c r="C18" s="140" t="s">
        <v>268</v>
      </c>
      <c r="D18" s="140" t="s">
        <v>185</v>
      </c>
      <c r="E18" s="475" t="s">
        <v>364</v>
      </c>
      <c r="F18" s="475" t="s">
        <v>370</v>
      </c>
      <c r="G18" s="477" t="s">
        <v>355</v>
      </c>
      <c r="H18" s="475" t="s">
        <v>429</v>
      </c>
      <c r="I18" s="573" t="s">
        <v>357</v>
      </c>
      <c r="J18" s="475" t="s">
        <v>119</v>
      </c>
      <c r="K18" s="604" t="s">
        <v>635</v>
      </c>
      <c r="L18" s="475" t="s">
        <v>189</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203.5" customHeight="1" thickBot="1" x14ac:dyDescent="0.65">
      <c r="A19" s="512"/>
      <c r="B19" s="474"/>
      <c r="C19" s="143" t="s">
        <v>269</v>
      </c>
      <c r="D19" s="143" t="s">
        <v>189</v>
      </c>
      <c r="E19" s="428"/>
      <c r="F19" s="428"/>
      <c r="G19" s="479"/>
      <c r="H19" s="428"/>
      <c r="I19" s="574"/>
      <c r="J19" s="428"/>
      <c r="K19" s="617"/>
      <c r="L19" s="428"/>
      <c r="M19" s="456"/>
      <c r="N19" s="456"/>
      <c r="O19" s="162"/>
      <c r="P19" s="162"/>
      <c r="R19" s="141"/>
      <c r="S19" s="141"/>
      <c r="T19" s="141"/>
    </row>
    <row r="20" spans="1:22" ht="156" x14ac:dyDescent="0.6">
      <c r="A20" s="469" t="s">
        <v>270</v>
      </c>
      <c r="B20" s="472" t="s">
        <v>103</v>
      </c>
      <c r="C20" s="144" t="s">
        <v>271</v>
      </c>
      <c r="D20" s="144" t="s">
        <v>185</v>
      </c>
      <c r="E20" s="475" t="s">
        <v>353</v>
      </c>
      <c r="F20" s="475" t="s">
        <v>354</v>
      </c>
      <c r="G20" s="477" t="s">
        <v>355</v>
      </c>
      <c r="H20" s="475" t="s">
        <v>429</v>
      </c>
      <c r="I20" s="573" t="s">
        <v>357</v>
      </c>
      <c r="J20" s="475" t="s">
        <v>119</v>
      </c>
      <c r="K20" s="499" t="s">
        <v>636</v>
      </c>
      <c r="L20" s="475" t="s">
        <v>189</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189</v>
      </c>
      <c r="E21" s="476"/>
      <c r="F21" s="476"/>
      <c r="G21" s="478"/>
      <c r="H21" s="476"/>
      <c r="I21" s="571"/>
      <c r="J21" s="476"/>
      <c r="K21" s="489"/>
      <c r="L21" s="476"/>
      <c r="M21" s="455"/>
      <c r="N21" s="455"/>
      <c r="O21" s="162"/>
      <c r="P21" s="162"/>
      <c r="R21" s="141"/>
      <c r="S21" s="141"/>
      <c r="T21" s="141"/>
    </row>
    <row r="22" spans="1:22" ht="52" x14ac:dyDescent="0.6">
      <c r="A22" s="470"/>
      <c r="B22" s="473"/>
      <c r="C22" s="145" t="s">
        <v>273</v>
      </c>
      <c r="D22" s="145" t="s">
        <v>189</v>
      </c>
      <c r="E22" s="476"/>
      <c r="F22" s="476"/>
      <c r="G22" s="478"/>
      <c r="H22" s="476"/>
      <c r="I22" s="571"/>
      <c r="J22" s="476"/>
      <c r="K22" s="489"/>
      <c r="L22" s="476"/>
      <c r="M22" s="455"/>
      <c r="N22" s="455"/>
      <c r="O22" s="162"/>
      <c r="P22" s="162"/>
      <c r="R22" s="141"/>
      <c r="S22" s="141"/>
      <c r="T22" s="141"/>
    </row>
    <row r="23" spans="1:22" ht="52" x14ac:dyDescent="0.6">
      <c r="A23" s="470"/>
      <c r="B23" s="473"/>
      <c r="C23" s="145" t="s">
        <v>274</v>
      </c>
      <c r="D23" s="145" t="s">
        <v>189</v>
      </c>
      <c r="E23" s="476"/>
      <c r="F23" s="476"/>
      <c r="G23" s="478"/>
      <c r="H23" s="476"/>
      <c r="I23" s="571"/>
      <c r="J23" s="476"/>
      <c r="K23" s="489"/>
      <c r="L23" s="476"/>
      <c r="M23" s="455"/>
      <c r="N23" s="455"/>
      <c r="O23" s="162"/>
      <c r="P23" s="162"/>
      <c r="R23" s="141"/>
      <c r="S23" s="141"/>
      <c r="T23" s="141"/>
    </row>
    <row r="24" spans="1:22" ht="52" x14ac:dyDescent="0.6">
      <c r="A24" s="470"/>
      <c r="B24" s="473"/>
      <c r="C24" s="145" t="s">
        <v>275</v>
      </c>
      <c r="D24" s="145" t="s">
        <v>189</v>
      </c>
      <c r="E24" s="476"/>
      <c r="F24" s="476"/>
      <c r="G24" s="478"/>
      <c r="H24" s="476"/>
      <c r="I24" s="571"/>
      <c r="J24" s="476"/>
      <c r="K24" s="489"/>
      <c r="L24" s="476"/>
      <c r="M24" s="455"/>
      <c r="N24" s="455"/>
      <c r="O24" s="162"/>
      <c r="P24" s="162"/>
      <c r="R24" s="141"/>
      <c r="S24" s="141"/>
      <c r="T24" s="141"/>
    </row>
    <row r="25" spans="1:22" ht="104" x14ac:dyDescent="0.6">
      <c r="A25" s="470"/>
      <c r="B25" s="473"/>
      <c r="C25" s="145" t="s">
        <v>276</v>
      </c>
      <c r="D25" s="145" t="s">
        <v>189</v>
      </c>
      <c r="E25" s="476"/>
      <c r="F25" s="476"/>
      <c r="G25" s="478"/>
      <c r="H25" s="476"/>
      <c r="I25" s="571"/>
      <c r="J25" s="476"/>
      <c r="K25" s="489"/>
      <c r="L25" s="476"/>
      <c r="M25" s="455"/>
      <c r="N25" s="455"/>
      <c r="O25" s="162"/>
      <c r="P25" s="162"/>
      <c r="R25" s="141"/>
      <c r="S25" s="141"/>
      <c r="T25" s="141"/>
    </row>
    <row r="26" spans="1:22" ht="52" x14ac:dyDescent="0.6">
      <c r="A26" s="470"/>
      <c r="B26" s="473"/>
      <c r="C26" s="145" t="s">
        <v>277</v>
      </c>
      <c r="D26" s="145" t="s">
        <v>189</v>
      </c>
      <c r="E26" s="476"/>
      <c r="F26" s="476"/>
      <c r="G26" s="478"/>
      <c r="H26" s="476"/>
      <c r="I26" s="571"/>
      <c r="J26" s="476"/>
      <c r="K26" s="489"/>
      <c r="L26" s="476"/>
      <c r="M26" s="455"/>
      <c r="N26" s="455"/>
      <c r="O26" s="162"/>
      <c r="P26" s="162"/>
      <c r="R26" s="141"/>
      <c r="S26" s="141"/>
      <c r="T26" s="141"/>
    </row>
    <row r="27" spans="1:22" ht="78.5" thickBot="1" x14ac:dyDescent="0.65">
      <c r="A27" s="471"/>
      <c r="B27" s="474"/>
      <c r="C27" s="146" t="s">
        <v>278</v>
      </c>
      <c r="D27" s="146" t="s">
        <v>185</v>
      </c>
      <c r="E27" s="428"/>
      <c r="F27" s="428"/>
      <c r="G27" s="479"/>
      <c r="H27" s="428"/>
      <c r="I27" s="574"/>
      <c r="J27" s="428"/>
      <c r="K27" s="500"/>
      <c r="L27" s="428"/>
      <c r="M27" s="456"/>
      <c r="N27" s="456"/>
      <c r="O27" s="162"/>
      <c r="P27" s="162"/>
      <c r="R27" s="141"/>
      <c r="S27" s="141"/>
      <c r="T27" s="141"/>
    </row>
    <row r="28" spans="1:22" ht="78" x14ac:dyDescent="0.6">
      <c r="A28" s="469" t="s">
        <v>279</v>
      </c>
      <c r="B28" s="472" t="s">
        <v>104</v>
      </c>
      <c r="C28" s="147" t="s">
        <v>280</v>
      </c>
      <c r="D28" s="144" t="s">
        <v>189</v>
      </c>
      <c r="E28" s="475" t="s">
        <v>88</v>
      </c>
      <c r="F28" s="475" t="s">
        <v>88</v>
      </c>
      <c r="G28" s="477" t="s">
        <v>88</v>
      </c>
      <c r="H28" s="475" t="s">
        <v>88</v>
      </c>
      <c r="I28" s="475" t="s">
        <v>88</v>
      </c>
      <c r="J28" s="475" t="s">
        <v>120</v>
      </c>
      <c r="K28" s="499" t="s">
        <v>494</v>
      </c>
      <c r="L28" s="475" t="s">
        <v>189</v>
      </c>
      <c r="M28" s="454"/>
      <c r="N28" s="454"/>
      <c r="O28" s="162"/>
      <c r="P28" s="162"/>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281</v>
      </c>
      <c r="D29" s="145" t="s">
        <v>189</v>
      </c>
      <c r="E29" s="476"/>
      <c r="F29" s="476"/>
      <c r="G29" s="478"/>
      <c r="H29" s="476"/>
      <c r="I29" s="476"/>
      <c r="J29" s="476"/>
      <c r="K29" s="489"/>
      <c r="L29" s="476"/>
      <c r="M29" s="455"/>
      <c r="N29" s="455"/>
      <c r="O29" s="162"/>
      <c r="P29" s="162"/>
      <c r="R29" s="141"/>
      <c r="S29" s="141"/>
      <c r="T29" s="141"/>
    </row>
    <row r="30" spans="1:22" ht="52" x14ac:dyDescent="0.6">
      <c r="A30" s="470"/>
      <c r="B30" s="473"/>
      <c r="C30" s="148" t="s">
        <v>282</v>
      </c>
      <c r="D30" s="145" t="s">
        <v>189</v>
      </c>
      <c r="E30" s="476"/>
      <c r="F30" s="476"/>
      <c r="G30" s="478"/>
      <c r="H30" s="476"/>
      <c r="I30" s="476"/>
      <c r="J30" s="476"/>
      <c r="K30" s="489"/>
      <c r="L30" s="476"/>
      <c r="M30" s="455"/>
      <c r="N30" s="455"/>
      <c r="O30" s="162"/>
      <c r="P30" s="162"/>
      <c r="R30" s="141"/>
      <c r="S30" s="141"/>
      <c r="T30" s="141"/>
    </row>
    <row r="31" spans="1:22" ht="52" x14ac:dyDescent="0.6">
      <c r="A31" s="470"/>
      <c r="B31" s="473"/>
      <c r="C31" s="148" t="s">
        <v>283</v>
      </c>
      <c r="D31" s="145" t="s">
        <v>189</v>
      </c>
      <c r="E31" s="476"/>
      <c r="F31" s="476"/>
      <c r="G31" s="478"/>
      <c r="H31" s="476"/>
      <c r="I31" s="476"/>
      <c r="J31" s="476"/>
      <c r="K31" s="489"/>
      <c r="L31" s="476"/>
      <c r="M31" s="455"/>
      <c r="N31" s="455"/>
      <c r="O31" s="162"/>
      <c r="P31" s="162"/>
      <c r="R31" s="141"/>
      <c r="S31" s="141"/>
      <c r="T31" s="141"/>
    </row>
    <row r="32" spans="1:22" ht="52" x14ac:dyDescent="0.6">
      <c r="A32" s="470"/>
      <c r="B32" s="473"/>
      <c r="C32" s="148" t="s">
        <v>284</v>
      </c>
      <c r="D32" s="145" t="s">
        <v>189</v>
      </c>
      <c r="E32" s="476"/>
      <c r="F32" s="476"/>
      <c r="G32" s="478"/>
      <c r="H32" s="476"/>
      <c r="I32" s="476"/>
      <c r="J32" s="476"/>
      <c r="K32" s="489"/>
      <c r="L32" s="476"/>
      <c r="M32" s="455"/>
      <c r="N32" s="455"/>
      <c r="O32" s="162"/>
      <c r="P32" s="162"/>
      <c r="R32" s="141"/>
      <c r="S32" s="141"/>
      <c r="T32" s="141"/>
    </row>
    <row r="33" spans="1:22" x14ac:dyDescent="0.6">
      <c r="A33" s="470"/>
      <c r="B33" s="473"/>
      <c r="C33" s="148" t="s">
        <v>285</v>
      </c>
      <c r="D33" s="145" t="s">
        <v>189</v>
      </c>
      <c r="E33" s="476"/>
      <c r="F33" s="476"/>
      <c r="G33" s="478"/>
      <c r="H33" s="476"/>
      <c r="I33" s="476"/>
      <c r="J33" s="476"/>
      <c r="K33" s="489"/>
      <c r="L33" s="476"/>
      <c r="M33" s="455"/>
      <c r="N33" s="455"/>
      <c r="O33" s="162"/>
      <c r="P33" s="162"/>
      <c r="R33" s="141"/>
      <c r="S33" s="141"/>
      <c r="T33" s="141"/>
    </row>
    <row r="34" spans="1:22" ht="52" x14ac:dyDescent="0.6">
      <c r="A34" s="470"/>
      <c r="B34" s="473"/>
      <c r="C34" s="148" t="s">
        <v>286</v>
      </c>
      <c r="D34" s="145" t="s">
        <v>189</v>
      </c>
      <c r="E34" s="476"/>
      <c r="F34" s="476"/>
      <c r="G34" s="478"/>
      <c r="H34" s="476"/>
      <c r="I34" s="476"/>
      <c r="J34" s="476"/>
      <c r="K34" s="489"/>
      <c r="L34" s="476"/>
      <c r="M34" s="455"/>
      <c r="N34" s="455"/>
      <c r="O34" s="162"/>
      <c r="P34" s="162"/>
      <c r="R34" s="141"/>
      <c r="S34" s="141"/>
      <c r="T34" s="141"/>
    </row>
    <row r="35" spans="1:22" ht="52.5" thickBot="1" x14ac:dyDescent="0.65">
      <c r="A35" s="471"/>
      <c r="B35" s="474"/>
      <c r="C35" s="156" t="s">
        <v>287</v>
      </c>
      <c r="D35" s="146" t="s">
        <v>189</v>
      </c>
      <c r="E35" s="428"/>
      <c r="F35" s="428"/>
      <c r="G35" s="479"/>
      <c r="H35" s="428"/>
      <c r="I35" s="428"/>
      <c r="J35" s="428"/>
      <c r="K35" s="500"/>
      <c r="L35" s="428"/>
      <c r="M35" s="456"/>
      <c r="N35" s="456"/>
      <c r="O35" s="162"/>
      <c r="P35" s="162"/>
      <c r="R35" s="141"/>
      <c r="S35" s="141"/>
      <c r="T35" s="141"/>
    </row>
    <row r="36" spans="1:22" ht="52" x14ac:dyDescent="0.6">
      <c r="A36" s="469" t="s">
        <v>288</v>
      </c>
      <c r="B36" s="472" t="s">
        <v>105</v>
      </c>
      <c r="C36" s="144" t="s">
        <v>289</v>
      </c>
      <c r="D36" s="144" t="s">
        <v>189</v>
      </c>
      <c r="E36" s="475" t="s">
        <v>88</v>
      </c>
      <c r="F36" s="475" t="s">
        <v>88</v>
      </c>
      <c r="G36" s="477" t="s">
        <v>88</v>
      </c>
      <c r="H36" s="475" t="s">
        <v>88</v>
      </c>
      <c r="I36" s="475" t="s">
        <v>88</v>
      </c>
      <c r="J36" s="475" t="s">
        <v>120</v>
      </c>
      <c r="K36" s="499" t="s">
        <v>494</v>
      </c>
      <c r="L36" s="475" t="s">
        <v>189</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6"/>
      <c r="J37" s="476"/>
      <c r="K37" s="489"/>
      <c r="L37" s="476"/>
      <c r="M37" s="455"/>
      <c r="N37" s="455"/>
      <c r="O37" s="162"/>
      <c r="P37" s="162"/>
      <c r="R37" s="141"/>
      <c r="S37" s="141"/>
      <c r="T37" s="141"/>
    </row>
    <row r="38" spans="1:22" ht="52" x14ac:dyDescent="0.6">
      <c r="A38" s="470"/>
      <c r="B38" s="473"/>
      <c r="C38" s="145" t="s">
        <v>291</v>
      </c>
      <c r="D38" s="145" t="s">
        <v>189</v>
      </c>
      <c r="E38" s="476"/>
      <c r="F38" s="476"/>
      <c r="G38" s="478"/>
      <c r="H38" s="476"/>
      <c r="I38" s="476"/>
      <c r="J38" s="476"/>
      <c r="K38" s="489"/>
      <c r="L38" s="476"/>
      <c r="M38" s="455"/>
      <c r="N38" s="455"/>
      <c r="O38" s="162"/>
      <c r="P38" s="162"/>
      <c r="R38" s="141"/>
      <c r="S38" s="141"/>
      <c r="T38" s="141"/>
    </row>
    <row r="39" spans="1:22" ht="78" x14ac:dyDescent="0.6">
      <c r="A39" s="470"/>
      <c r="B39" s="473"/>
      <c r="C39" s="145" t="s">
        <v>292</v>
      </c>
      <c r="D39" s="145" t="s">
        <v>189</v>
      </c>
      <c r="E39" s="476"/>
      <c r="F39" s="476"/>
      <c r="G39" s="478"/>
      <c r="H39" s="476"/>
      <c r="I39" s="476"/>
      <c r="J39" s="476"/>
      <c r="K39" s="489"/>
      <c r="L39" s="476"/>
      <c r="M39" s="455"/>
      <c r="N39" s="455"/>
      <c r="O39" s="162"/>
      <c r="P39" s="162"/>
      <c r="R39" s="141"/>
      <c r="S39" s="141"/>
      <c r="T39" s="141"/>
    </row>
    <row r="40" spans="1:22" ht="104" x14ac:dyDescent="0.6">
      <c r="A40" s="470"/>
      <c r="B40" s="473"/>
      <c r="C40" s="145" t="s">
        <v>293</v>
      </c>
      <c r="D40" s="145" t="s">
        <v>189</v>
      </c>
      <c r="E40" s="476"/>
      <c r="F40" s="476"/>
      <c r="G40" s="478"/>
      <c r="H40" s="476"/>
      <c r="I40" s="476"/>
      <c r="J40" s="476"/>
      <c r="K40" s="489"/>
      <c r="L40" s="476"/>
      <c r="M40" s="455"/>
      <c r="N40" s="455"/>
      <c r="O40" s="162"/>
      <c r="P40" s="162"/>
      <c r="R40" s="141"/>
      <c r="S40" s="141"/>
      <c r="T40" s="141"/>
    </row>
    <row r="41" spans="1:22" ht="78.5" thickBot="1" x14ac:dyDescent="0.65">
      <c r="A41" s="471"/>
      <c r="B41" s="474"/>
      <c r="C41" s="146" t="s">
        <v>294</v>
      </c>
      <c r="D41" s="146" t="s">
        <v>189</v>
      </c>
      <c r="E41" s="428"/>
      <c r="F41" s="428"/>
      <c r="G41" s="479"/>
      <c r="H41" s="428"/>
      <c r="I41" s="428"/>
      <c r="J41" s="428"/>
      <c r="K41" s="500"/>
      <c r="L41" s="428"/>
      <c r="M41" s="456"/>
      <c r="N41" s="456"/>
      <c r="O41" s="162"/>
      <c r="P41" s="162"/>
      <c r="R41" s="141"/>
      <c r="S41" s="141"/>
      <c r="T41" s="141"/>
    </row>
    <row r="42" spans="1:22" ht="78" x14ac:dyDescent="0.6">
      <c r="A42" s="469" t="s">
        <v>295</v>
      </c>
      <c r="B42" s="472" t="s">
        <v>106</v>
      </c>
      <c r="C42" s="144" t="s">
        <v>296</v>
      </c>
      <c r="D42" s="144" t="s">
        <v>189</v>
      </c>
      <c r="E42" s="475" t="s">
        <v>88</v>
      </c>
      <c r="F42" s="475" t="s">
        <v>88</v>
      </c>
      <c r="G42" s="477" t="s">
        <v>88</v>
      </c>
      <c r="H42" s="475" t="s">
        <v>88</v>
      </c>
      <c r="I42" s="475" t="s">
        <v>88</v>
      </c>
      <c r="J42" s="475" t="s">
        <v>120</v>
      </c>
      <c r="K42" s="499" t="s">
        <v>494</v>
      </c>
      <c r="L42" s="475" t="s">
        <v>189</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297</v>
      </c>
      <c r="D43" s="145" t="s">
        <v>189</v>
      </c>
      <c r="E43" s="476"/>
      <c r="F43" s="476"/>
      <c r="G43" s="478"/>
      <c r="H43" s="476"/>
      <c r="I43" s="476"/>
      <c r="J43" s="476"/>
      <c r="K43" s="489"/>
      <c r="L43" s="476"/>
      <c r="M43" s="455"/>
      <c r="N43" s="455"/>
      <c r="O43" s="162"/>
      <c r="P43" s="162"/>
      <c r="R43" s="141"/>
      <c r="S43" s="141"/>
      <c r="T43" s="141"/>
    </row>
    <row r="44" spans="1:22" ht="52" x14ac:dyDescent="0.6">
      <c r="A44" s="470"/>
      <c r="B44" s="473"/>
      <c r="C44" s="145" t="s">
        <v>298</v>
      </c>
      <c r="D44" s="145" t="s">
        <v>189</v>
      </c>
      <c r="E44" s="476"/>
      <c r="F44" s="476"/>
      <c r="G44" s="478"/>
      <c r="H44" s="476"/>
      <c r="I44" s="476"/>
      <c r="J44" s="476"/>
      <c r="K44" s="489"/>
      <c r="L44" s="476"/>
      <c r="M44" s="455"/>
      <c r="N44" s="455"/>
      <c r="O44" s="162"/>
      <c r="P44" s="162"/>
      <c r="R44" s="141"/>
      <c r="S44" s="141"/>
      <c r="T44" s="141"/>
    </row>
    <row r="45" spans="1:22" ht="52" x14ac:dyDescent="0.6">
      <c r="A45" s="470"/>
      <c r="B45" s="473"/>
      <c r="C45" s="145" t="s">
        <v>299</v>
      </c>
      <c r="D45" s="145" t="s">
        <v>189</v>
      </c>
      <c r="E45" s="476"/>
      <c r="F45" s="476"/>
      <c r="G45" s="478"/>
      <c r="H45" s="476"/>
      <c r="I45" s="476"/>
      <c r="J45" s="476"/>
      <c r="K45" s="489"/>
      <c r="L45" s="476"/>
      <c r="M45" s="455"/>
      <c r="N45" s="455"/>
      <c r="O45" s="162"/>
      <c r="P45" s="162"/>
      <c r="R45" s="141"/>
      <c r="S45" s="141"/>
      <c r="T45" s="141"/>
    </row>
    <row r="46" spans="1:22" ht="78.5" thickBot="1" x14ac:dyDescent="0.65">
      <c r="A46" s="471"/>
      <c r="B46" s="474"/>
      <c r="C46" s="146" t="s">
        <v>300</v>
      </c>
      <c r="D46" s="146" t="s">
        <v>189</v>
      </c>
      <c r="E46" s="428"/>
      <c r="F46" s="428"/>
      <c r="G46" s="479"/>
      <c r="H46" s="428"/>
      <c r="I46" s="428"/>
      <c r="J46" s="428"/>
      <c r="K46" s="500"/>
      <c r="L46" s="428"/>
      <c r="M46" s="456"/>
      <c r="N46" s="456"/>
      <c r="O46" s="162"/>
      <c r="P46" s="162"/>
      <c r="R46" s="141"/>
      <c r="S46" s="141"/>
      <c r="T46" s="141"/>
    </row>
    <row r="47" spans="1:22" ht="130" x14ac:dyDescent="0.6">
      <c r="A47" s="469" t="s">
        <v>301</v>
      </c>
      <c r="B47" s="472" t="s">
        <v>107</v>
      </c>
      <c r="C47" s="144" t="s">
        <v>302</v>
      </c>
      <c r="D47" s="144" t="s">
        <v>189</v>
      </c>
      <c r="E47" s="475" t="s">
        <v>88</v>
      </c>
      <c r="F47" s="475" t="s">
        <v>88</v>
      </c>
      <c r="G47" s="477" t="s">
        <v>88</v>
      </c>
      <c r="H47" s="475" t="s">
        <v>88</v>
      </c>
      <c r="I47" s="475" t="s">
        <v>88</v>
      </c>
      <c r="J47" s="475" t="s">
        <v>120</v>
      </c>
      <c r="K47" s="499" t="s">
        <v>494</v>
      </c>
      <c r="L47" s="475" t="s">
        <v>189</v>
      </c>
      <c r="M47" s="454"/>
      <c r="N47" s="454"/>
      <c r="O47" s="162"/>
      <c r="P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96.75" customHeight="1" thickBot="1" x14ac:dyDescent="0.65">
      <c r="A48" s="471"/>
      <c r="B48" s="474"/>
      <c r="C48" s="146" t="s">
        <v>303</v>
      </c>
      <c r="D48" s="146" t="s">
        <v>189</v>
      </c>
      <c r="E48" s="428"/>
      <c r="F48" s="428"/>
      <c r="G48" s="479"/>
      <c r="H48" s="428"/>
      <c r="I48" s="428"/>
      <c r="J48" s="428"/>
      <c r="K48" s="500"/>
      <c r="L48" s="428"/>
      <c r="M48" s="456"/>
      <c r="N48" s="456"/>
      <c r="O48" s="162"/>
      <c r="P48" s="162"/>
      <c r="R48" s="141"/>
      <c r="S48" s="141"/>
      <c r="T48" s="141"/>
    </row>
    <row r="49" spans="1:22" ht="78" x14ac:dyDescent="0.6">
      <c r="A49" s="469" t="s">
        <v>304</v>
      </c>
      <c r="B49" s="472" t="s">
        <v>108</v>
      </c>
      <c r="C49" s="140" t="s">
        <v>305</v>
      </c>
      <c r="D49" s="140" t="s">
        <v>189</v>
      </c>
      <c r="E49" s="475" t="s">
        <v>88</v>
      </c>
      <c r="F49" s="475" t="s">
        <v>88</v>
      </c>
      <c r="G49" s="477" t="s">
        <v>88</v>
      </c>
      <c r="H49" s="475" t="s">
        <v>88</v>
      </c>
      <c r="I49" s="475" t="s">
        <v>88</v>
      </c>
      <c r="J49" s="475" t="s">
        <v>120</v>
      </c>
      <c r="K49" s="499" t="s">
        <v>494</v>
      </c>
      <c r="L49" s="475" t="s">
        <v>189</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306</v>
      </c>
      <c r="D50" s="142" t="s">
        <v>189</v>
      </c>
      <c r="E50" s="476"/>
      <c r="F50" s="476"/>
      <c r="G50" s="478"/>
      <c r="H50" s="476"/>
      <c r="I50" s="476"/>
      <c r="J50" s="476"/>
      <c r="K50" s="489"/>
      <c r="L50" s="476"/>
      <c r="M50" s="455"/>
      <c r="N50" s="455"/>
      <c r="O50" s="162"/>
      <c r="P50" s="162"/>
      <c r="R50" s="141"/>
      <c r="S50" s="141"/>
      <c r="T50" s="141"/>
    </row>
    <row r="51" spans="1:22" x14ac:dyDescent="0.6">
      <c r="A51" s="470"/>
      <c r="B51" s="473"/>
      <c r="C51" s="152" t="s">
        <v>307</v>
      </c>
      <c r="D51" s="142" t="s">
        <v>189</v>
      </c>
      <c r="E51" s="476"/>
      <c r="F51" s="476"/>
      <c r="G51" s="478"/>
      <c r="H51" s="476"/>
      <c r="I51" s="476"/>
      <c r="J51" s="476"/>
      <c r="K51" s="489"/>
      <c r="L51" s="476"/>
      <c r="M51" s="455"/>
      <c r="N51" s="455"/>
      <c r="O51" s="162"/>
      <c r="P51" s="162"/>
      <c r="R51" s="141"/>
      <c r="S51" s="141"/>
      <c r="T51" s="141"/>
    </row>
    <row r="52" spans="1:22" x14ac:dyDescent="0.6">
      <c r="A52" s="470"/>
      <c r="B52" s="473"/>
      <c r="C52" s="142" t="s">
        <v>308</v>
      </c>
      <c r="D52" s="142" t="s">
        <v>189</v>
      </c>
      <c r="E52" s="476"/>
      <c r="F52" s="476"/>
      <c r="G52" s="478"/>
      <c r="H52" s="476"/>
      <c r="I52" s="476"/>
      <c r="J52" s="476"/>
      <c r="K52" s="489"/>
      <c r="L52" s="476"/>
      <c r="M52" s="455"/>
      <c r="N52" s="455"/>
      <c r="O52" s="162"/>
      <c r="P52" s="162"/>
      <c r="R52" s="141"/>
      <c r="S52" s="141"/>
      <c r="T52" s="141"/>
    </row>
    <row r="53" spans="1:22" ht="26.5" thickBot="1" x14ac:dyDescent="0.65">
      <c r="A53" s="471"/>
      <c r="B53" s="474"/>
      <c r="C53" s="143" t="s">
        <v>309</v>
      </c>
      <c r="D53" s="143" t="s">
        <v>189</v>
      </c>
      <c r="E53" s="428"/>
      <c r="F53" s="428"/>
      <c r="G53" s="479"/>
      <c r="H53" s="428"/>
      <c r="I53" s="428"/>
      <c r="J53" s="428"/>
      <c r="K53" s="500"/>
      <c r="L53" s="428"/>
      <c r="M53" s="456"/>
      <c r="N53" s="456"/>
      <c r="O53" s="162"/>
      <c r="P53" s="162"/>
      <c r="R53" s="141"/>
      <c r="S53" s="141"/>
      <c r="T53" s="141"/>
    </row>
    <row r="54" spans="1:22" ht="52" x14ac:dyDescent="0.6">
      <c r="A54" s="469" t="s">
        <v>310</v>
      </c>
      <c r="B54" s="472" t="s">
        <v>109</v>
      </c>
      <c r="C54" s="153" t="s">
        <v>311</v>
      </c>
      <c r="D54" s="140" t="s">
        <v>189</v>
      </c>
      <c r="E54" s="475" t="s">
        <v>88</v>
      </c>
      <c r="F54" s="475" t="s">
        <v>88</v>
      </c>
      <c r="G54" s="477" t="s">
        <v>88</v>
      </c>
      <c r="H54" s="475" t="s">
        <v>88</v>
      </c>
      <c r="I54" s="475" t="s">
        <v>88</v>
      </c>
      <c r="J54" s="475" t="s">
        <v>120</v>
      </c>
      <c r="K54" s="499" t="s">
        <v>494</v>
      </c>
      <c r="L54" s="475" t="s">
        <v>189</v>
      </c>
      <c r="M54" s="454"/>
      <c r="N54" s="454"/>
      <c r="O54" s="162"/>
      <c r="P54" s="162"/>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312</v>
      </c>
      <c r="D55" s="142" t="s">
        <v>189</v>
      </c>
      <c r="E55" s="476"/>
      <c r="F55" s="476"/>
      <c r="G55" s="478"/>
      <c r="H55" s="476"/>
      <c r="I55" s="476"/>
      <c r="J55" s="476"/>
      <c r="K55" s="489"/>
      <c r="L55" s="476"/>
      <c r="M55" s="455"/>
      <c r="N55" s="455"/>
      <c r="O55" s="162"/>
      <c r="P55" s="162"/>
      <c r="R55" s="141"/>
      <c r="S55" s="141"/>
      <c r="T55" s="141"/>
    </row>
    <row r="56" spans="1:22" ht="78.5" thickBot="1" x14ac:dyDescent="0.65">
      <c r="A56" s="471"/>
      <c r="B56" s="474"/>
      <c r="C56" s="155" t="s">
        <v>313</v>
      </c>
      <c r="D56" s="143" t="s">
        <v>189</v>
      </c>
      <c r="E56" s="428"/>
      <c r="F56" s="428"/>
      <c r="G56" s="479"/>
      <c r="H56" s="428"/>
      <c r="I56" s="428"/>
      <c r="J56" s="428"/>
      <c r="K56" s="500"/>
      <c r="L56" s="428"/>
      <c r="M56" s="456"/>
      <c r="N56" s="456"/>
      <c r="O56" s="162"/>
      <c r="P56" s="162"/>
      <c r="R56" s="141"/>
      <c r="S56" s="141"/>
      <c r="T56" s="141"/>
    </row>
    <row r="57" spans="1:22" x14ac:dyDescent="0.6">
      <c r="A57" s="469" t="s">
        <v>314</v>
      </c>
      <c r="B57" s="472" t="s">
        <v>110</v>
      </c>
      <c r="C57" s="140" t="s">
        <v>315</v>
      </c>
      <c r="D57" s="140" t="s">
        <v>189</v>
      </c>
      <c r="E57" s="475" t="s">
        <v>353</v>
      </c>
      <c r="F57" s="475" t="s">
        <v>370</v>
      </c>
      <c r="G57" s="477" t="s">
        <v>355</v>
      </c>
      <c r="H57" s="475" t="s">
        <v>429</v>
      </c>
      <c r="I57" s="573" t="s">
        <v>357</v>
      </c>
      <c r="J57" s="475" t="s">
        <v>119</v>
      </c>
      <c r="K57" s="499" t="s">
        <v>637</v>
      </c>
      <c r="L57" s="475" t="s">
        <v>189</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316</v>
      </c>
      <c r="D58" s="142" t="s">
        <v>185</v>
      </c>
      <c r="E58" s="476"/>
      <c r="F58" s="476"/>
      <c r="G58" s="478"/>
      <c r="H58" s="476"/>
      <c r="I58" s="571"/>
      <c r="J58" s="476"/>
      <c r="K58" s="489"/>
      <c r="L58" s="476"/>
      <c r="M58" s="455"/>
      <c r="N58" s="455"/>
      <c r="O58" s="162"/>
      <c r="P58" s="162"/>
      <c r="R58" s="141"/>
      <c r="S58" s="141"/>
      <c r="T58" s="141"/>
    </row>
    <row r="59" spans="1:22" ht="52" x14ac:dyDescent="0.6">
      <c r="A59" s="470"/>
      <c r="B59" s="473"/>
      <c r="C59" s="142" t="s">
        <v>317</v>
      </c>
      <c r="D59" s="142" t="s">
        <v>189</v>
      </c>
      <c r="E59" s="476"/>
      <c r="F59" s="476"/>
      <c r="G59" s="478"/>
      <c r="H59" s="476"/>
      <c r="I59" s="571"/>
      <c r="J59" s="476"/>
      <c r="K59" s="489"/>
      <c r="L59" s="476"/>
      <c r="M59" s="455"/>
      <c r="N59" s="455"/>
      <c r="O59" s="162"/>
      <c r="P59" s="162"/>
      <c r="R59" s="141"/>
      <c r="S59" s="141"/>
      <c r="T59" s="141"/>
    </row>
    <row r="60" spans="1:22" ht="52" x14ac:dyDescent="0.6">
      <c r="A60" s="470"/>
      <c r="B60" s="473"/>
      <c r="C60" s="142" t="s">
        <v>318</v>
      </c>
      <c r="D60" s="142" t="s">
        <v>189</v>
      </c>
      <c r="E60" s="476"/>
      <c r="F60" s="476"/>
      <c r="G60" s="478"/>
      <c r="H60" s="476"/>
      <c r="I60" s="571"/>
      <c r="J60" s="476"/>
      <c r="K60" s="489"/>
      <c r="L60" s="476"/>
      <c r="M60" s="455"/>
      <c r="N60" s="455"/>
      <c r="O60" s="162"/>
      <c r="P60" s="162"/>
      <c r="R60" s="141"/>
      <c r="S60" s="141"/>
      <c r="T60" s="141"/>
    </row>
    <row r="61" spans="1:22" x14ac:dyDescent="0.6">
      <c r="A61" s="470"/>
      <c r="B61" s="473"/>
      <c r="C61" s="142" t="s">
        <v>319</v>
      </c>
      <c r="D61" s="142" t="s">
        <v>189</v>
      </c>
      <c r="E61" s="476"/>
      <c r="F61" s="476"/>
      <c r="G61" s="478"/>
      <c r="H61" s="476"/>
      <c r="I61" s="571"/>
      <c r="J61" s="476"/>
      <c r="K61" s="489"/>
      <c r="L61" s="476"/>
      <c r="M61" s="455"/>
      <c r="N61" s="455"/>
      <c r="O61" s="162"/>
      <c r="P61" s="162"/>
      <c r="R61" s="141"/>
      <c r="S61" s="141"/>
      <c r="T61" s="141"/>
    </row>
    <row r="62" spans="1:22" x14ac:dyDescent="0.6">
      <c r="A62" s="470"/>
      <c r="B62" s="473"/>
      <c r="C62" s="142" t="s">
        <v>320</v>
      </c>
      <c r="D62" s="142" t="s">
        <v>189</v>
      </c>
      <c r="E62" s="476"/>
      <c r="F62" s="476"/>
      <c r="G62" s="478"/>
      <c r="H62" s="476"/>
      <c r="I62" s="571"/>
      <c r="J62" s="476"/>
      <c r="K62" s="489"/>
      <c r="L62" s="476"/>
      <c r="M62" s="455"/>
      <c r="N62" s="455"/>
      <c r="O62" s="162"/>
      <c r="P62" s="162"/>
      <c r="R62" s="141"/>
      <c r="S62" s="141"/>
      <c r="T62" s="141"/>
    </row>
    <row r="63" spans="1:22" ht="78" x14ac:dyDescent="0.6">
      <c r="A63" s="470"/>
      <c r="B63" s="473"/>
      <c r="C63" s="142" t="s">
        <v>321</v>
      </c>
      <c r="D63" s="142" t="s">
        <v>189</v>
      </c>
      <c r="E63" s="476"/>
      <c r="F63" s="476"/>
      <c r="G63" s="478"/>
      <c r="H63" s="476"/>
      <c r="I63" s="571"/>
      <c r="J63" s="476"/>
      <c r="K63" s="489"/>
      <c r="L63" s="476"/>
      <c r="M63" s="455"/>
      <c r="N63" s="455"/>
      <c r="O63" s="162"/>
      <c r="P63" s="162"/>
      <c r="R63" s="141"/>
      <c r="S63" s="141"/>
      <c r="T63" s="141"/>
    </row>
    <row r="64" spans="1:22" ht="26.5" thickBot="1" x14ac:dyDescent="0.65">
      <c r="A64" s="471"/>
      <c r="B64" s="474"/>
      <c r="C64" s="143" t="s">
        <v>322</v>
      </c>
      <c r="D64" s="143" t="s">
        <v>189</v>
      </c>
      <c r="E64" s="428"/>
      <c r="F64" s="428"/>
      <c r="G64" s="479"/>
      <c r="H64" s="428"/>
      <c r="I64" s="574"/>
      <c r="J64" s="428"/>
      <c r="K64" s="500"/>
      <c r="L64" s="428"/>
      <c r="M64" s="456"/>
      <c r="N64" s="456"/>
      <c r="O64" s="162"/>
      <c r="P64" s="162"/>
      <c r="R64" s="141"/>
      <c r="S64" s="141"/>
      <c r="T64" s="141"/>
    </row>
    <row r="65" spans="1:22" ht="52" x14ac:dyDescent="0.6">
      <c r="A65" s="469" t="s">
        <v>843</v>
      </c>
      <c r="B65" s="472" t="s">
        <v>111</v>
      </c>
      <c r="C65" s="147" t="s">
        <v>845</v>
      </c>
      <c r="D65" s="140" t="s">
        <v>185</v>
      </c>
      <c r="E65" s="475" t="s">
        <v>353</v>
      </c>
      <c r="F65" s="475" t="s">
        <v>370</v>
      </c>
      <c r="G65" s="477" t="s">
        <v>355</v>
      </c>
      <c r="H65" s="475" t="s">
        <v>429</v>
      </c>
      <c r="I65" s="573" t="s">
        <v>357</v>
      </c>
      <c r="J65" s="475" t="s">
        <v>119</v>
      </c>
      <c r="K65" s="499" t="s">
        <v>638</v>
      </c>
      <c r="L65" s="475" t="s">
        <v>189</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571"/>
      <c r="J66" s="476"/>
      <c r="K66" s="489"/>
      <c r="L66" s="476"/>
      <c r="M66" s="455"/>
      <c r="N66" s="455"/>
      <c r="O66" s="162"/>
      <c r="P66" s="162"/>
      <c r="R66" s="141"/>
      <c r="S66" s="141"/>
      <c r="T66" s="141"/>
    </row>
    <row r="67" spans="1:22" ht="104" x14ac:dyDescent="0.6">
      <c r="A67" s="470"/>
      <c r="B67" s="473"/>
      <c r="C67" s="148" t="s">
        <v>326</v>
      </c>
      <c r="D67" s="142" t="s">
        <v>189</v>
      </c>
      <c r="E67" s="476"/>
      <c r="F67" s="476"/>
      <c r="G67" s="478"/>
      <c r="H67" s="476"/>
      <c r="I67" s="571"/>
      <c r="J67" s="476"/>
      <c r="K67" s="489"/>
      <c r="L67" s="476"/>
      <c r="M67" s="455"/>
      <c r="N67" s="455"/>
      <c r="O67" s="162"/>
      <c r="P67" s="162"/>
      <c r="R67" s="141"/>
      <c r="S67" s="141"/>
      <c r="T67" s="141"/>
    </row>
    <row r="68" spans="1:22" ht="52" x14ac:dyDescent="0.6">
      <c r="A68" s="470"/>
      <c r="B68" s="473"/>
      <c r="C68" s="148" t="s">
        <v>327</v>
      </c>
      <c r="D68" s="142" t="s">
        <v>189</v>
      </c>
      <c r="E68" s="476"/>
      <c r="F68" s="476"/>
      <c r="G68" s="478"/>
      <c r="H68" s="476"/>
      <c r="I68" s="571"/>
      <c r="J68" s="476"/>
      <c r="K68" s="489"/>
      <c r="L68" s="476"/>
      <c r="M68" s="455"/>
      <c r="N68" s="455"/>
      <c r="O68" s="162"/>
      <c r="P68" s="162"/>
      <c r="R68" s="141"/>
      <c r="S68" s="141"/>
      <c r="T68" s="141"/>
    </row>
    <row r="69" spans="1:22" x14ac:dyDescent="0.6">
      <c r="A69" s="470"/>
      <c r="B69" s="473"/>
      <c r="C69" s="148" t="s">
        <v>846</v>
      </c>
      <c r="D69" s="142" t="s">
        <v>189</v>
      </c>
      <c r="E69" s="476"/>
      <c r="F69" s="476"/>
      <c r="G69" s="478"/>
      <c r="H69" s="476"/>
      <c r="I69" s="571"/>
      <c r="J69" s="476"/>
      <c r="K69" s="489"/>
      <c r="L69" s="476"/>
      <c r="M69" s="455"/>
      <c r="N69" s="455"/>
      <c r="O69" s="162"/>
      <c r="P69" s="162"/>
      <c r="R69" s="141"/>
      <c r="S69" s="141"/>
      <c r="T69" s="141"/>
    </row>
    <row r="70" spans="1:22" x14ac:dyDescent="0.6">
      <c r="A70" s="470"/>
      <c r="B70" s="473"/>
      <c r="C70" s="148" t="s">
        <v>329</v>
      </c>
      <c r="D70" s="142" t="s">
        <v>189</v>
      </c>
      <c r="E70" s="476"/>
      <c r="F70" s="476"/>
      <c r="G70" s="478"/>
      <c r="H70" s="476"/>
      <c r="I70" s="571"/>
      <c r="J70" s="476"/>
      <c r="K70" s="489"/>
      <c r="L70" s="476"/>
      <c r="M70" s="455"/>
      <c r="N70" s="455"/>
      <c r="O70" s="162"/>
      <c r="P70" s="162"/>
      <c r="R70" s="141"/>
      <c r="S70" s="141"/>
      <c r="T70" s="141"/>
    </row>
    <row r="71" spans="1:22" ht="52.5" thickBot="1" x14ac:dyDescent="0.65">
      <c r="A71" s="471"/>
      <c r="B71" s="474"/>
      <c r="C71" s="156" t="s">
        <v>330</v>
      </c>
      <c r="D71" s="143" t="s">
        <v>189</v>
      </c>
      <c r="E71" s="428"/>
      <c r="F71" s="428"/>
      <c r="G71" s="479"/>
      <c r="H71" s="428"/>
      <c r="I71" s="574"/>
      <c r="J71" s="428"/>
      <c r="K71" s="500"/>
      <c r="L71" s="428"/>
      <c r="M71" s="456"/>
      <c r="N71" s="456"/>
      <c r="O71" s="162"/>
      <c r="P71" s="162"/>
      <c r="R71" s="141"/>
      <c r="S71" s="141"/>
      <c r="T71" s="141"/>
    </row>
    <row r="72" spans="1:22" ht="72.75" customHeight="1" x14ac:dyDescent="0.6">
      <c r="A72" s="469" t="s">
        <v>331</v>
      </c>
      <c r="B72" s="472" t="s">
        <v>112</v>
      </c>
      <c r="C72" s="147" t="s">
        <v>332</v>
      </c>
      <c r="D72" s="140" t="s">
        <v>185</v>
      </c>
      <c r="E72" s="475" t="s">
        <v>353</v>
      </c>
      <c r="F72" s="475" t="s">
        <v>370</v>
      </c>
      <c r="G72" s="477" t="s">
        <v>355</v>
      </c>
      <c r="H72" s="475" t="s">
        <v>429</v>
      </c>
      <c r="I72" s="573" t="s">
        <v>357</v>
      </c>
      <c r="J72" s="475" t="s">
        <v>119</v>
      </c>
      <c r="K72" s="604" t="s">
        <v>639</v>
      </c>
      <c r="L72" s="475" t="s">
        <v>189</v>
      </c>
      <c r="M72" s="454"/>
      <c r="N72" s="454"/>
      <c r="O72" s="162"/>
      <c r="P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ht="54" customHeight="1" x14ac:dyDescent="0.6">
      <c r="A73" s="470"/>
      <c r="B73" s="473"/>
      <c r="C73" s="148" t="s">
        <v>333</v>
      </c>
      <c r="D73" s="142" t="s">
        <v>189</v>
      </c>
      <c r="E73" s="476"/>
      <c r="F73" s="476"/>
      <c r="G73" s="478"/>
      <c r="H73" s="476"/>
      <c r="I73" s="571"/>
      <c r="J73" s="476"/>
      <c r="K73" s="605"/>
      <c r="L73" s="476"/>
      <c r="M73" s="455"/>
      <c r="N73" s="455"/>
      <c r="O73" s="162"/>
      <c r="P73" s="162"/>
      <c r="R73" s="141"/>
      <c r="S73" s="141"/>
      <c r="T73" s="141"/>
    </row>
    <row r="74" spans="1:22" ht="52" x14ac:dyDescent="0.6">
      <c r="A74" s="470"/>
      <c r="B74" s="473"/>
      <c r="C74" s="148" t="s">
        <v>334</v>
      </c>
      <c r="D74" s="142" t="s">
        <v>189</v>
      </c>
      <c r="E74" s="476"/>
      <c r="F74" s="476"/>
      <c r="G74" s="478"/>
      <c r="H74" s="476"/>
      <c r="I74" s="571"/>
      <c r="J74" s="476"/>
      <c r="K74" s="605"/>
      <c r="L74" s="476"/>
      <c r="M74" s="455"/>
      <c r="N74" s="455"/>
      <c r="O74" s="162"/>
      <c r="P74" s="162"/>
      <c r="R74" s="141"/>
      <c r="S74" s="141"/>
      <c r="T74" s="141"/>
    </row>
    <row r="75" spans="1:22" ht="69.75" customHeight="1" x14ac:dyDescent="0.6">
      <c r="A75" s="470"/>
      <c r="B75" s="473"/>
      <c r="C75" s="148" t="s">
        <v>335</v>
      </c>
      <c r="D75" s="142" t="s">
        <v>185</v>
      </c>
      <c r="E75" s="476"/>
      <c r="F75" s="476"/>
      <c r="G75" s="478"/>
      <c r="H75" s="476"/>
      <c r="I75" s="571"/>
      <c r="J75" s="476"/>
      <c r="K75" s="605"/>
      <c r="L75" s="476"/>
      <c r="M75" s="455"/>
      <c r="N75" s="455"/>
      <c r="O75" s="162"/>
      <c r="P75" s="162"/>
      <c r="R75" s="141"/>
      <c r="S75" s="141"/>
      <c r="T75" s="141"/>
    </row>
    <row r="76" spans="1:22" ht="45.75" customHeight="1" thickBot="1" x14ac:dyDescent="0.65">
      <c r="A76" s="471"/>
      <c r="B76" s="474"/>
      <c r="C76" s="185" t="s">
        <v>336</v>
      </c>
      <c r="D76" s="143" t="s">
        <v>189</v>
      </c>
      <c r="E76" s="428"/>
      <c r="F76" s="428"/>
      <c r="G76" s="479"/>
      <c r="H76" s="428"/>
      <c r="I76" s="574"/>
      <c r="J76" s="428"/>
      <c r="K76" s="606"/>
      <c r="L76" s="428"/>
      <c r="M76" s="456"/>
      <c r="N76" s="456"/>
      <c r="O76" s="162"/>
      <c r="P76" s="162"/>
      <c r="R76" s="141"/>
      <c r="S76" s="141"/>
      <c r="T76" s="141"/>
    </row>
    <row r="77" spans="1:22" ht="52" x14ac:dyDescent="0.6">
      <c r="A77" s="511" t="s">
        <v>337</v>
      </c>
      <c r="B77" s="472" t="s">
        <v>113</v>
      </c>
      <c r="C77" s="147" t="s">
        <v>338</v>
      </c>
      <c r="D77" s="144" t="s">
        <v>189</v>
      </c>
      <c r="E77" s="475" t="s">
        <v>88</v>
      </c>
      <c r="F77" s="475" t="s">
        <v>88</v>
      </c>
      <c r="G77" s="477" t="s">
        <v>88</v>
      </c>
      <c r="H77" s="475" t="s">
        <v>88</v>
      </c>
      <c r="I77" s="475" t="s">
        <v>88</v>
      </c>
      <c r="J77" s="475" t="s">
        <v>120</v>
      </c>
      <c r="K77" s="499" t="s">
        <v>494</v>
      </c>
      <c r="L77" s="475" t="s">
        <v>189</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6"/>
      <c r="J78" s="476"/>
      <c r="K78" s="489"/>
      <c r="L78" s="476"/>
      <c r="M78" s="455"/>
      <c r="N78" s="455"/>
      <c r="O78" s="162"/>
      <c r="P78" s="162"/>
      <c r="R78" s="141"/>
      <c r="S78" s="141"/>
      <c r="T78" s="141"/>
    </row>
    <row r="79" spans="1:22" x14ac:dyDescent="0.6">
      <c r="A79" s="527"/>
      <c r="B79" s="473"/>
      <c r="C79" s="148" t="s">
        <v>340</v>
      </c>
      <c r="D79" s="145" t="s">
        <v>189</v>
      </c>
      <c r="E79" s="476"/>
      <c r="F79" s="476"/>
      <c r="G79" s="478"/>
      <c r="H79" s="476"/>
      <c r="I79" s="476"/>
      <c r="J79" s="476"/>
      <c r="K79" s="489"/>
      <c r="L79" s="476"/>
      <c r="M79" s="455"/>
      <c r="N79" s="455"/>
      <c r="O79" s="162"/>
      <c r="P79" s="162"/>
      <c r="R79" s="141"/>
      <c r="S79" s="141"/>
      <c r="T79" s="141"/>
    </row>
    <row r="80" spans="1:22" x14ac:dyDescent="0.6">
      <c r="A80" s="527"/>
      <c r="B80" s="473"/>
      <c r="C80" s="159" t="s">
        <v>341</v>
      </c>
      <c r="D80" s="145" t="s">
        <v>189</v>
      </c>
      <c r="E80" s="476"/>
      <c r="F80" s="476"/>
      <c r="G80" s="478"/>
      <c r="H80" s="476"/>
      <c r="I80" s="476"/>
      <c r="J80" s="476"/>
      <c r="K80" s="489"/>
      <c r="L80" s="476"/>
      <c r="M80" s="455"/>
      <c r="N80" s="455"/>
      <c r="O80" s="162"/>
      <c r="P80" s="162"/>
      <c r="R80" s="141"/>
      <c r="S80" s="141"/>
      <c r="T80" s="141"/>
    </row>
    <row r="81" spans="1:22" ht="78" x14ac:dyDescent="0.6">
      <c r="A81" s="527"/>
      <c r="B81" s="473"/>
      <c r="C81" s="159" t="s">
        <v>342</v>
      </c>
      <c r="D81" s="145" t="s">
        <v>189</v>
      </c>
      <c r="E81" s="476"/>
      <c r="F81" s="476"/>
      <c r="G81" s="478"/>
      <c r="H81" s="476"/>
      <c r="I81" s="476"/>
      <c r="J81" s="476"/>
      <c r="K81" s="489"/>
      <c r="L81" s="476"/>
      <c r="M81" s="455"/>
      <c r="N81" s="455"/>
      <c r="O81" s="162"/>
      <c r="P81" s="162"/>
      <c r="R81" s="141"/>
      <c r="S81" s="141"/>
      <c r="T81" s="141"/>
    </row>
    <row r="82" spans="1:22" ht="78" x14ac:dyDescent="0.6">
      <c r="A82" s="527"/>
      <c r="B82" s="473"/>
      <c r="C82" s="159" t="s">
        <v>343</v>
      </c>
      <c r="D82" s="145" t="s">
        <v>189</v>
      </c>
      <c r="E82" s="476"/>
      <c r="F82" s="476"/>
      <c r="G82" s="478"/>
      <c r="H82" s="476"/>
      <c r="I82" s="476"/>
      <c r="J82" s="476"/>
      <c r="K82" s="489"/>
      <c r="L82" s="476"/>
      <c r="M82" s="455"/>
      <c r="N82" s="455"/>
      <c r="O82" s="162"/>
      <c r="P82" s="162"/>
      <c r="R82" s="141"/>
      <c r="S82" s="141"/>
      <c r="T82" s="141"/>
    </row>
    <row r="83" spans="1:22" ht="52.5" thickBot="1" x14ac:dyDescent="0.65">
      <c r="A83" s="512"/>
      <c r="B83" s="474"/>
      <c r="C83" s="155" t="s">
        <v>344</v>
      </c>
      <c r="D83" s="146" t="s">
        <v>189</v>
      </c>
      <c r="E83" s="428"/>
      <c r="F83" s="428"/>
      <c r="G83" s="479"/>
      <c r="H83" s="428"/>
      <c r="I83" s="428"/>
      <c r="J83" s="428"/>
      <c r="K83" s="500"/>
      <c r="L83" s="428"/>
      <c r="M83" s="456"/>
      <c r="N83" s="456"/>
      <c r="O83" s="162"/>
      <c r="P83" s="162"/>
      <c r="R83" s="141"/>
      <c r="S83" s="141"/>
      <c r="T83" s="141"/>
    </row>
    <row r="84" spans="1:22" ht="52" x14ac:dyDescent="0.6">
      <c r="A84" s="511" t="s">
        <v>345</v>
      </c>
      <c r="B84" s="472" t="s">
        <v>114</v>
      </c>
      <c r="C84" s="177" t="s">
        <v>346</v>
      </c>
      <c r="D84" s="144" t="s">
        <v>189</v>
      </c>
      <c r="E84" s="475" t="s">
        <v>88</v>
      </c>
      <c r="F84" s="475" t="s">
        <v>88</v>
      </c>
      <c r="G84" s="477" t="s">
        <v>88</v>
      </c>
      <c r="H84" s="475" t="s">
        <v>88</v>
      </c>
      <c r="I84" s="475" t="s">
        <v>88</v>
      </c>
      <c r="J84" s="475" t="s">
        <v>120</v>
      </c>
      <c r="K84" s="499" t="s">
        <v>494</v>
      </c>
      <c r="L84" s="475" t="s">
        <v>189</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189</v>
      </c>
      <c r="E85" s="476"/>
      <c r="F85" s="476"/>
      <c r="G85" s="478"/>
      <c r="H85" s="476"/>
      <c r="I85" s="476"/>
      <c r="J85" s="476"/>
      <c r="K85" s="489"/>
      <c r="L85" s="476"/>
      <c r="M85" s="455"/>
      <c r="N85" s="455"/>
      <c r="O85" s="162"/>
      <c r="P85" s="162"/>
      <c r="R85" s="141"/>
      <c r="S85" s="141"/>
      <c r="T85" s="141"/>
    </row>
    <row r="86" spans="1:22" ht="52" x14ac:dyDescent="0.6">
      <c r="A86" s="527"/>
      <c r="B86" s="473"/>
      <c r="C86" s="159" t="s">
        <v>348</v>
      </c>
      <c r="D86" s="145" t="s">
        <v>189</v>
      </c>
      <c r="E86" s="476"/>
      <c r="F86" s="476"/>
      <c r="G86" s="478"/>
      <c r="H86" s="476"/>
      <c r="I86" s="476"/>
      <c r="J86" s="476"/>
      <c r="K86" s="489"/>
      <c r="L86" s="476"/>
      <c r="M86" s="455"/>
      <c r="N86" s="455"/>
      <c r="O86" s="162"/>
      <c r="P86" s="162"/>
      <c r="R86" s="141"/>
      <c r="S86" s="141"/>
      <c r="T86" s="141"/>
    </row>
    <row r="87" spans="1:22" ht="26.5" thickBot="1" x14ac:dyDescent="0.65">
      <c r="A87" s="528"/>
      <c r="B87" s="474"/>
      <c r="C87" s="157" t="s">
        <v>349</v>
      </c>
      <c r="D87" s="166" t="s">
        <v>189</v>
      </c>
      <c r="E87" s="483"/>
      <c r="F87" s="483"/>
      <c r="G87" s="519"/>
      <c r="H87" s="483"/>
      <c r="I87" s="483"/>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x14ac:dyDescent="0.6">
      <c r="A92" s="489" t="str">
        <f>S8&amp;S18&amp;S20&amp;S28&amp;S36&amp;S42&amp;S47&amp;S48&amp;S49&amp;S54&amp;S57&amp;S65&amp;S72&amp;S77&amp;S84&amp;S87</f>
        <v xml:space="preserve">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7" spans="1:14" x14ac:dyDescent="0.6">
      <c r="A97" s="448" t="s">
        <v>256</v>
      </c>
      <c r="B97" s="450"/>
      <c r="C97" s="450"/>
      <c r="D97" s="450"/>
      <c r="E97" s="450"/>
      <c r="F97" s="450"/>
      <c r="G97" s="450"/>
      <c r="H97" s="450"/>
      <c r="I97" s="450"/>
      <c r="J97" s="450"/>
      <c r="K97" s="450"/>
      <c r="L97" s="450"/>
      <c r="M97" s="450"/>
      <c r="N97" s="451"/>
    </row>
    <row r="98" spans="1:14" x14ac:dyDescent="0.6">
      <c r="A98" s="576" t="str">
        <f>V8&amp;V18&amp;V20&amp;V28&amp;V36&amp;V42&amp;V47&amp;V49&amp;V54&amp;V57&amp;V65&amp;V72&amp;V77&amp;V84</f>
        <v/>
      </c>
      <c r="B98" s="699"/>
      <c r="C98" s="576"/>
      <c r="D98" s="576"/>
      <c r="E98" s="576"/>
      <c r="F98" s="576"/>
      <c r="G98" s="576"/>
      <c r="H98" s="576"/>
      <c r="I98" s="576"/>
      <c r="J98" s="576"/>
      <c r="K98" s="576"/>
      <c r="L98" s="576"/>
      <c r="M98" s="576"/>
    </row>
  </sheetData>
  <sheetProtection algorithmName="SHA-512" hashValue="JFWHfeCiYgH+g6xjD08C6M3+6weed1jrHULB7vm3l0JUqd+tME7hnVsRXMllY/loAjDcxPd6KkOurRauD0vLGQ==" saltValue="p8WjmmnU8jIQqV5itctC9Q=="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s>
  <conditionalFormatting sqref="C50:C53">
    <cfRule type="expression" dxfId="844" priority="2">
      <formula>$D50="No"</formula>
    </cfRule>
  </conditionalFormatting>
  <conditionalFormatting sqref="C8:D87">
    <cfRule type="expression" dxfId="843" priority="1">
      <formula>$D8="No"</formula>
    </cfRule>
  </conditionalFormatting>
  <conditionalFormatting sqref="J20">
    <cfRule type="cellIs" dxfId="842" priority="27" operator="equal">
      <formula>"Significant Positive"</formula>
    </cfRule>
    <cfRule type="cellIs" dxfId="841" priority="26" operator="equal">
      <formula>"Minor Positive"</formula>
    </cfRule>
    <cfRule type="cellIs" dxfId="840" priority="25" operator="equal">
      <formula>"Neutral"</formula>
    </cfRule>
    <cfRule type="cellIs" dxfId="839" priority="24" operator="equal">
      <formula>"Uncertain"</formula>
    </cfRule>
    <cfRule type="cellIs" dxfId="838" priority="23" operator="equal">
      <formula>"Minor Negative"</formula>
    </cfRule>
    <cfRule type="cellIs" dxfId="837" priority="22" operator="equal">
      <formula>"Significant Negative"</formula>
    </cfRule>
  </conditionalFormatting>
  <conditionalFormatting sqref="J36">
    <cfRule type="cellIs" dxfId="836" priority="16" operator="equal">
      <formula>"Significant Negative"</formula>
    </cfRule>
    <cfRule type="cellIs" dxfId="835" priority="17" operator="equal">
      <formula>"Minor Negative"</formula>
    </cfRule>
    <cfRule type="cellIs" dxfId="834" priority="18" operator="equal">
      <formula>"Uncertain"</formula>
    </cfRule>
    <cfRule type="cellIs" dxfId="833" priority="19" operator="equal">
      <formula>"Neutral"</formula>
    </cfRule>
    <cfRule type="cellIs" dxfId="832" priority="20" operator="equal">
      <formula>"Minor Positive"</formula>
    </cfRule>
    <cfRule type="cellIs" dxfId="831" priority="21" operator="equal">
      <formula>"Significant Positive"</formula>
    </cfRule>
  </conditionalFormatting>
  <conditionalFormatting sqref="J42">
    <cfRule type="cellIs" dxfId="830" priority="15" operator="equal">
      <formula>"Significant Positive"</formula>
    </cfRule>
    <cfRule type="cellIs" dxfId="829" priority="14" operator="equal">
      <formula>"Minor Positive"</formula>
    </cfRule>
    <cfRule type="cellIs" dxfId="828" priority="13" operator="equal">
      <formula>"Neutral"</formula>
    </cfRule>
    <cfRule type="cellIs" dxfId="827" priority="12" operator="equal">
      <formula>"Uncertain"</formula>
    </cfRule>
    <cfRule type="cellIs" dxfId="826" priority="11" operator="equal">
      <formula>"Minor Negative"</formula>
    </cfRule>
    <cfRule type="cellIs" dxfId="825" priority="10" operator="equal">
      <formula>"Significant Negative"</formula>
    </cfRule>
  </conditionalFormatting>
  <conditionalFormatting sqref="J47">
    <cfRule type="cellIs" dxfId="824" priority="28" operator="equal">
      <formula>"Significant Negative"</formula>
    </cfRule>
    <cfRule type="cellIs" dxfId="823" priority="29" operator="equal">
      <formula>"Minor Negative"</formula>
    </cfRule>
    <cfRule type="cellIs" dxfId="822" priority="30" operator="equal">
      <formula>"Uncertain"</formula>
    </cfRule>
    <cfRule type="cellIs" dxfId="821" priority="31" operator="equal">
      <formula>"Neutral"</formula>
    </cfRule>
    <cfRule type="cellIs" dxfId="820" priority="32" operator="equal">
      <formula>"Minor Positive"</formula>
    </cfRule>
    <cfRule type="cellIs" dxfId="819" priority="33" operator="equal">
      <formula>"Significant Positive"</formula>
    </cfRule>
  </conditionalFormatting>
  <conditionalFormatting sqref="J54">
    <cfRule type="cellIs" dxfId="818" priority="4" operator="equal">
      <formula>"Significant Negative"</formula>
    </cfRule>
    <cfRule type="cellIs" dxfId="817" priority="5" operator="equal">
      <formula>"Minor Negative"</formula>
    </cfRule>
    <cfRule type="cellIs" dxfId="816" priority="6" operator="equal">
      <formula>"Uncertain"</formula>
    </cfRule>
    <cfRule type="cellIs" dxfId="815" priority="7" operator="equal">
      <formula>"Neutral"</formula>
    </cfRule>
    <cfRule type="cellIs" dxfId="814" priority="8" operator="equal">
      <formula>"Minor Positive"</formula>
    </cfRule>
    <cfRule type="cellIs" dxfId="813" priority="9" operator="equal">
      <formula>"Significant Positive"</formula>
    </cfRule>
  </conditionalFormatting>
  <conditionalFormatting sqref="J8:K8 J18 J28 J49 J57 J65 J72 J77 J84">
    <cfRule type="cellIs" dxfId="812" priority="34" operator="equal">
      <formula>"Significant Negative"</formula>
    </cfRule>
    <cfRule type="cellIs" dxfId="811" priority="35" operator="equal">
      <formula>"Minor Negative"</formula>
    </cfRule>
    <cfRule type="cellIs" dxfId="810" priority="36" operator="equal">
      <formula>"Uncertain"</formula>
    </cfRule>
    <cfRule type="cellIs" dxfId="809" priority="37" operator="equal">
      <formula>"Neutral"</formula>
    </cfRule>
    <cfRule type="cellIs" dxfId="808" priority="38" operator="equal">
      <formula>"Minor Positive"</formula>
    </cfRule>
    <cfRule type="cellIs" dxfId="807" priority="39" operator="equal">
      <formula>"Significant Positive"</formula>
    </cfRule>
  </conditionalFormatting>
  <pageMargins left="0.7" right="0.7" top="0.75" bottom="0.75" header="0.3" footer="0.3"/>
  <pageSetup orientation="portrait" horizontalDpi="4294967293" vertic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D418D-1D6E-414D-917E-23D44A3453C7}">
  <sheetPr codeName="Sheet62"/>
  <dimension ref="A1:V98"/>
  <sheetViews>
    <sheetView showGridLines="0" zoomScaleNormal="100" workbookViewId="0">
      <selection activeCell="C1" sqref="C1:F1"/>
    </sheetView>
  </sheetViews>
  <sheetFormatPr defaultColWidth="8.54296875" defaultRowHeight="26" x14ac:dyDescent="0.6"/>
  <cols>
    <col min="1" max="1" width="67.90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75.08984375" style="126" customWidth="1"/>
    <col min="12" max="12" width="20.7265625" style="126" customWidth="1"/>
    <col min="13" max="14" width="41.453125" style="126" customWidth="1"/>
    <col min="15" max="16" width="30.17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393" t="s">
        <v>640</v>
      </c>
      <c r="D1" s="393"/>
      <c r="E1" s="393"/>
      <c r="F1" s="394"/>
      <c r="G1" s="227"/>
      <c r="I1" s="229"/>
      <c r="J1" s="128"/>
      <c r="K1" s="128"/>
    </row>
    <row r="2" spans="1:22" x14ac:dyDescent="0.6">
      <c r="A2" s="125" t="s">
        <v>21</v>
      </c>
      <c r="B2" s="129"/>
      <c r="C2" s="393" t="s">
        <v>641</v>
      </c>
      <c r="D2" s="393"/>
      <c r="E2" s="393"/>
      <c r="F2" s="394"/>
      <c r="I2" s="230"/>
      <c r="J2" s="130"/>
      <c r="K2" s="130"/>
    </row>
    <row r="3" spans="1:22" ht="103.5" customHeight="1" x14ac:dyDescent="0.6">
      <c r="A3" s="131" t="s">
        <v>22</v>
      </c>
      <c r="B3" s="132"/>
      <c r="C3" s="393" t="s">
        <v>642</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7"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367</v>
      </c>
      <c r="L8" s="475" t="s">
        <v>189</v>
      </c>
      <c r="M8" s="480"/>
      <c r="N8" s="454"/>
      <c r="R8" s="141" t="str">
        <f>IF(OR(J8='Drop downs'!$G$7,J8='Drop downs'!$G$5), B8&amp;": "&amp;K8&amp;CHAR(10),"")</f>
        <v/>
      </c>
      <c r="S8" s="141" t="str">
        <f>IF(J8='Drop downs'!$G$2,B8&amp;": "&amp;K8&amp;""," ")</f>
        <v xml:space="preserve"> </v>
      </c>
      <c r="T8" s="141" t="str">
        <f>IF(Strategic_Policy_07!E8='Drop downs'!$B$6,Strategic_Policy_07!B8&amp;": "&amp;Strategic_Policy_07!K8&amp;"","")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81"/>
      <c r="N9" s="455"/>
      <c r="R9" s="141"/>
      <c r="S9" s="141"/>
      <c r="T9" s="141"/>
    </row>
    <row r="10" spans="1:22" x14ac:dyDescent="0.6">
      <c r="A10" s="470"/>
      <c r="B10" s="503"/>
      <c r="C10" s="142" t="s">
        <v>259</v>
      </c>
      <c r="D10" s="142" t="s">
        <v>189</v>
      </c>
      <c r="E10" s="494"/>
      <c r="F10" s="494"/>
      <c r="G10" s="506"/>
      <c r="H10" s="494"/>
      <c r="I10" s="506"/>
      <c r="J10" s="476"/>
      <c r="K10" s="489"/>
      <c r="L10" s="476"/>
      <c r="M10" s="481"/>
      <c r="N10" s="455"/>
      <c r="R10" s="141"/>
      <c r="S10" s="141"/>
      <c r="T10" s="141"/>
    </row>
    <row r="11" spans="1:22" ht="52" x14ac:dyDescent="0.6">
      <c r="A11" s="470"/>
      <c r="B11" s="503"/>
      <c r="C11" s="142" t="s">
        <v>260</v>
      </c>
      <c r="D11" s="142" t="s">
        <v>189</v>
      </c>
      <c r="E11" s="494"/>
      <c r="F11" s="494"/>
      <c r="G11" s="506"/>
      <c r="H11" s="494"/>
      <c r="I11" s="506"/>
      <c r="J11" s="476"/>
      <c r="K11" s="489"/>
      <c r="L11" s="476"/>
      <c r="M11" s="481"/>
      <c r="N11" s="455"/>
      <c r="R11" s="141"/>
      <c r="S11" s="141"/>
      <c r="T11" s="141"/>
    </row>
    <row r="12" spans="1:22" ht="52" x14ac:dyDescent="0.6">
      <c r="A12" s="470"/>
      <c r="B12" s="503"/>
      <c r="C12" s="142" t="s">
        <v>261</v>
      </c>
      <c r="D12" s="142" t="s">
        <v>189</v>
      </c>
      <c r="E12" s="494"/>
      <c r="F12" s="494"/>
      <c r="G12" s="506"/>
      <c r="H12" s="494"/>
      <c r="I12" s="506"/>
      <c r="J12" s="476"/>
      <c r="K12" s="489"/>
      <c r="L12" s="476"/>
      <c r="M12" s="481"/>
      <c r="N12" s="455"/>
      <c r="R12" s="141"/>
      <c r="S12" s="141"/>
      <c r="T12" s="141"/>
    </row>
    <row r="13" spans="1:22" x14ac:dyDescent="0.6">
      <c r="A13" s="470"/>
      <c r="B13" s="503"/>
      <c r="C13" s="142" t="s">
        <v>262</v>
      </c>
      <c r="D13" s="142" t="s">
        <v>189</v>
      </c>
      <c r="E13" s="494"/>
      <c r="F13" s="494"/>
      <c r="G13" s="506"/>
      <c r="H13" s="494"/>
      <c r="I13" s="506"/>
      <c r="J13" s="476"/>
      <c r="K13" s="489"/>
      <c r="L13" s="476"/>
      <c r="M13" s="481"/>
      <c r="N13" s="455"/>
      <c r="R13" s="141"/>
      <c r="S13" s="141"/>
      <c r="T13" s="141"/>
    </row>
    <row r="14" spans="1:22" ht="52" x14ac:dyDescent="0.6">
      <c r="A14" s="470"/>
      <c r="B14" s="503"/>
      <c r="C14" s="142" t="s">
        <v>263</v>
      </c>
      <c r="D14" s="142" t="s">
        <v>189</v>
      </c>
      <c r="E14" s="494"/>
      <c r="F14" s="494"/>
      <c r="G14" s="506"/>
      <c r="H14" s="494"/>
      <c r="I14" s="506"/>
      <c r="J14" s="476"/>
      <c r="K14" s="489"/>
      <c r="L14" s="476"/>
      <c r="M14" s="481"/>
      <c r="N14" s="455"/>
      <c r="R14" s="141"/>
      <c r="S14" s="141"/>
      <c r="T14" s="141"/>
    </row>
    <row r="15" spans="1:22" ht="52" x14ac:dyDescent="0.6">
      <c r="A15" s="470"/>
      <c r="B15" s="503"/>
      <c r="C15" s="142" t="s">
        <v>264</v>
      </c>
      <c r="D15" s="142" t="s">
        <v>189</v>
      </c>
      <c r="E15" s="494"/>
      <c r="F15" s="494"/>
      <c r="G15" s="506"/>
      <c r="H15" s="494"/>
      <c r="I15" s="506"/>
      <c r="J15" s="476"/>
      <c r="K15" s="489"/>
      <c r="L15" s="476"/>
      <c r="M15" s="481"/>
      <c r="N15" s="455"/>
      <c r="R15" s="141"/>
      <c r="S15" s="141"/>
      <c r="T15" s="141"/>
    </row>
    <row r="16" spans="1:22" ht="78" x14ac:dyDescent="0.6">
      <c r="A16" s="470"/>
      <c r="B16" s="503"/>
      <c r="C16" s="142" t="s">
        <v>265</v>
      </c>
      <c r="D16" s="142" t="s">
        <v>189</v>
      </c>
      <c r="E16" s="494"/>
      <c r="F16" s="494"/>
      <c r="G16" s="506"/>
      <c r="H16" s="494"/>
      <c r="I16" s="506"/>
      <c r="J16" s="476"/>
      <c r="K16" s="489"/>
      <c r="L16" s="476"/>
      <c r="M16" s="481"/>
      <c r="N16" s="455"/>
      <c r="R16" s="141"/>
      <c r="S16" s="141"/>
      <c r="T16" s="141"/>
    </row>
    <row r="17" spans="1:22" ht="52.5" thickBot="1" x14ac:dyDescent="0.65">
      <c r="A17" s="471"/>
      <c r="B17" s="504"/>
      <c r="C17" s="143" t="s">
        <v>266</v>
      </c>
      <c r="D17" s="143" t="s">
        <v>189</v>
      </c>
      <c r="E17" s="495"/>
      <c r="F17" s="495"/>
      <c r="G17" s="507"/>
      <c r="H17" s="495"/>
      <c r="I17" s="507"/>
      <c r="J17" s="428"/>
      <c r="K17" s="500"/>
      <c r="L17" s="428"/>
      <c r="M17" s="482"/>
      <c r="N17" s="456"/>
      <c r="R17" s="141"/>
      <c r="S17" s="141"/>
      <c r="T17" s="141"/>
    </row>
    <row r="18" spans="1:22" ht="81.75" customHeight="1" x14ac:dyDescent="0.6">
      <c r="A18" s="511" t="s">
        <v>267</v>
      </c>
      <c r="B18" s="472" t="s">
        <v>102</v>
      </c>
      <c r="C18" s="140" t="s">
        <v>268</v>
      </c>
      <c r="D18" s="140" t="s">
        <v>189</v>
      </c>
      <c r="E18" s="475" t="s">
        <v>88</v>
      </c>
      <c r="F18" s="475" t="s">
        <v>88</v>
      </c>
      <c r="G18" s="477" t="s">
        <v>88</v>
      </c>
      <c r="H18" s="475" t="s">
        <v>88</v>
      </c>
      <c r="I18" s="477"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IF(Strategic_Policy_07!E18='Drop downs'!$B$6,Strategic_Policy_07!B18&amp;": "&amp;Strategic_Policy_07!K18&amp;"","")</f>
        <v/>
      </c>
      <c r="U18" s="126" t="str">
        <f t="shared" ref="U18:U72" si="0">IF(M18&gt;0,B18&amp;":"&amp;M18&amp;"
","")</f>
        <v/>
      </c>
      <c r="V18" s="126" t="str">
        <f>IF(N18&gt;0,B18&amp;":"&amp;N18&amp;"
","")</f>
        <v/>
      </c>
    </row>
    <row r="19" spans="1:22" ht="69.75" customHeight="1" thickBot="1" x14ac:dyDescent="0.65">
      <c r="A19" s="512"/>
      <c r="B19" s="474"/>
      <c r="C19" s="143" t="s">
        <v>269</v>
      </c>
      <c r="D19" s="143" t="s">
        <v>189</v>
      </c>
      <c r="E19" s="428"/>
      <c r="F19" s="428"/>
      <c r="G19" s="479"/>
      <c r="H19" s="428"/>
      <c r="I19" s="479"/>
      <c r="J19" s="428"/>
      <c r="K19" s="500"/>
      <c r="L19" s="428"/>
      <c r="M19" s="482"/>
      <c r="N19" s="456"/>
      <c r="R19" s="141"/>
      <c r="S19" s="141"/>
      <c r="T19" s="141"/>
    </row>
    <row r="20" spans="1:22" ht="156" x14ac:dyDescent="0.6">
      <c r="A20" s="469" t="s">
        <v>270</v>
      </c>
      <c r="B20" s="472" t="s">
        <v>103</v>
      </c>
      <c r="C20" s="144" t="s">
        <v>271</v>
      </c>
      <c r="D20" s="140" t="s">
        <v>189</v>
      </c>
      <c r="E20" s="475" t="s">
        <v>88</v>
      </c>
      <c r="F20" s="475" t="s">
        <v>88</v>
      </c>
      <c r="G20" s="477" t="s">
        <v>88</v>
      </c>
      <c r="H20" s="475" t="s">
        <v>88</v>
      </c>
      <c r="I20" s="477"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IF(Strategic_Policy_07!E20='Drop downs'!$B$6,Strategic_Policy_07!B20&amp;": "&amp;Strategic_Policy_07!K20&amp;"","")</f>
        <v/>
      </c>
      <c r="U20" s="126" t="str">
        <f t="shared" si="0"/>
        <v/>
      </c>
      <c r="V20" s="126" t="str">
        <f>IF(N20&gt;0,B20&amp;":"&amp;N20&amp;"
","")</f>
        <v/>
      </c>
    </row>
    <row r="21" spans="1:22" ht="52" x14ac:dyDescent="0.6">
      <c r="A21" s="470"/>
      <c r="B21" s="473"/>
      <c r="C21" s="145" t="s">
        <v>272</v>
      </c>
      <c r="D21" s="142" t="s">
        <v>189</v>
      </c>
      <c r="E21" s="476"/>
      <c r="F21" s="476"/>
      <c r="G21" s="478"/>
      <c r="H21" s="476"/>
      <c r="I21" s="478"/>
      <c r="J21" s="476"/>
      <c r="K21" s="489"/>
      <c r="L21" s="476"/>
      <c r="M21" s="481"/>
      <c r="N21" s="455"/>
      <c r="R21" s="141"/>
      <c r="S21" s="141"/>
      <c r="T21" s="141"/>
    </row>
    <row r="22" spans="1:22" ht="52" x14ac:dyDescent="0.6">
      <c r="A22" s="470"/>
      <c r="B22" s="473"/>
      <c r="C22" s="145" t="s">
        <v>273</v>
      </c>
      <c r="D22" s="142" t="s">
        <v>189</v>
      </c>
      <c r="E22" s="476"/>
      <c r="F22" s="476"/>
      <c r="G22" s="478"/>
      <c r="H22" s="476"/>
      <c r="I22" s="478"/>
      <c r="J22" s="476"/>
      <c r="K22" s="489"/>
      <c r="L22" s="476"/>
      <c r="M22" s="481"/>
      <c r="N22" s="455"/>
      <c r="R22" s="141"/>
      <c r="S22" s="141"/>
      <c r="T22" s="141"/>
    </row>
    <row r="23" spans="1:22" ht="52" x14ac:dyDescent="0.6">
      <c r="A23" s="470"/>
      <c r="B23" s="473"/>
      <c r="C23" s="145" t="s">
        <v>274</v>
      </c>
      <c r="D23" s="142" t="s">
        <v>189</v>
      </c>
      <c r="E23" s="476"/>
      <c r="F23" s="476"/>
      <c r="G23" s="478"/>
      <c r="H23" s="476"/>
      <c r="I23" s="478"/>
      <c r="J23" s="476"/>
      <c r="K23" s="489"/>
      <c r="L23" s="476"/>
      <c r="M23" s="481"/>
      <c r="N23" s="455"/>
      <c r="R23" s="141"/>
      <c r="S23" s="141"/>
      <c r="T23" s="141"/>
    </row>
    <row r="24" spans="1:22" ht="52" x14ac:dyDescent="0.6">
      <c r="A24" s="470"/>
      <c r="B24" s="473"/>
      <c r="C24" s="145" t="s">
        <v>275</v>
      </c>
      <c r="D24" s="142" t="s">
        <v>189</v>
      </c>
      <c r="E24" s="476"/>
      <c r="F24" s="476"/>
      <c r="G24" s="478"/>
      <c r="H24" s="476"/>
      <c r="I24" s="478"/>
      <c r="J24" s="476"/>
      <c r="K24" s="489"/>
      <c r="L24" s="476"/>
      <c r="M24" s="481"/>
      <c r="N24" s="455"/>
      <c r="R24" s="141"/>
      <c r="S24" s="141"/>
      <c r="T24" s="141"/>
    </row>
    <row r="25" spans="1:22" ht="104" x14ac:dyDescent="0.6">
      <c r="A25" s="470"/>
      <c r="B25" s="473"/>
      <c r="C25" s="145" t="s">
        <v>276</v>
      </c>
      <c r="D25" s="142" t="s">
        <v>189</v>
      </c>
      <c r="E25" s="476"/>
      <c r="F25" s="476"/>
      <c r="G25" s="478"/>
      <c r="H25" s="476"/>
      <c r="I25" s="478"/>
      <c r="J25" s="476"/>
      <c r="K25" s="489"/>
      <c r="L25" s="476"/>
      <c r="M25" s="481"/>
      <c r="N25" s="455"/>
      <c r="R25" s="141"/>
      <c r="S25" s="141"/>
      <c r="T25" s="141"/>
    </row>
    <row r="26" spans="1:22" ht="52" x14ac:dyDescent="0.6">
      <c r="A26" s="470"/>
      <c r="B26" s="473"/>
      <c r="C26" s="145" t="s">
        <v>277</v>
      </c>
      <c r="D26" s="142" t="s">
        <v>189</v>
      </c>
      <c r="E26" s="476"/>
      <c r="F26" s="476"/>
      <c r="G26" s="478"/>
      <c r="H26" s="476"/>
      <c r="I26" s="478"/>
      <c r="J26" s="476"/>
      <c r="K26" s="489"/>
      <c r="L26" s="476"/>
      <c r="M26" s="481"/>
      <c r="N26" s="455"/>
      <c r="R26" s="141"/>
      <c r="S26" s="141"/>
      <c r="T26" s="141"/>
    </row>
    <row r="27" spans="1:22" ht="78.5" thickBot="1" x14ac:dyDescent="0.65">
      <c r="A27" s="471"/>
      <c r="B27" s="474"/>
      <c r="C27" s="146" t="s">
        <v>278</v>
      </c>
      <c r="D27" s="143" t="s">
        <v>189</v>
      </c>
      <c r="E27" s="428"/>
      <c r="F27" s="428"/>
      <c r="G27" s="479"/>
      <c r="H27" s="428"/>
      <c r="I27" s="479"/>
      <c r="J27" s="428"/>
      <c r="K27" s="500"/>
      <c r="L27" s="428"/>
      <c r="M27" s="482"/>
      <c r="N27" s="456"/>
      <c r="R27" s="141"/>
      <c r="S27" s="141"/>
      <c r="T27" s="141"/>
    </row>
    <row r="28" spans="1:22" ht="78" x14ac:dyDescent="0.6">
      <c r="A28" s="469" t="s">
        <v>279</v>
      </c>
      <c r="B28" s="472" t="s">
        <v>104</v>
      </c>
      <c r="C28" s="147" t="s">
        <v>280</v>
      </c>
      <c r="D28" s="144" t="s">
        <v>189</v>
      </c>
      <c r="E28" s="475" t="s">
        <v>353</v>
      </c>
      <c r="F28" s="475" t="s">
        <v>354</v>
      </c>
      <c r="G28" s="477" t="s">
        <v>358</v>
      </c>
      <c r="H28" s="475" t="s">
        <v>478</v>
      </c>
      <c r="I28" s="573" t="s">
        <v>357</v>
      </c>
      <c r="J28" s="475" t="s">
        <v>119</v>
      </c>
      <c r="K28" s="575" t="s">
        <v>821</v>
      </c>
      <c r="L28" s="475" t="s">
        <v>189</v>
      </c>
      <c r="M28" s="480"/>
      <c r="N28" s="454"/>
      <c r="O28" s="707"/>
      <c r="P28" s="213"/>
      <c r="R28" s="141" t="str">
        <f>IF(OR(J28='Drop downs'!$G$7,J28='Drop downs'!$G$5), B28&amp;": "&amp;K28&amp;CHAR(10),"")</f>
        <v/>
      </c>
      <c r="S28" s="141" t="str">
        <f>IF(J28='Drop downs'!$G$2,B28&amp;": "&amp;K28&amp;""," ")</f>
        <v xml:space="preserve"> </v>
      </c>
      <c r="T28" s="141" t="str">
        <f>IF(Strategic_Policy_07!E28='Drop downs'!$B$6,Strategic_Policy_07!B28&amp;": "&amp;Strategic_Policy_07!K28&amp;"","")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576"/>
      <c r="L29" s="476"/>
      <c r="M29" s="481"/>
      <c r="N29" s="455"/>
      <c r="O29" s="707"/>
      <c r="P29" s="213"/>
      <c r="R29" s="141"/>
      <c r="S29" s="141"/>
      <c r="T29" s="141"/>
    </row>
    <row r="30" spans="1:22" ht="52" x14ac:dyDescent="0.6">
      <c r="A30" s="470"/>
      <c r="B30" s="473"/>
      <c r="C30" s="148" t="s">
        <v>282</v>
      </c>
      <c r="D30" s="145" t="s">
        <v>185</v>
      </c>
      <c r="E30" s="476"/>
      <c r="F30" s="476"/>
      <c r="G30" s="478"/>
      <c r="H30" s="476"/>
      <c r="I30" s="571"/>
      <c r="J30" s="476"/>
      <c r="K30" s="576"/>
      <c r="L30" s="476"/>
      <c r="M30" s="481"/>
      <c r="N30" s="455"/>
      <c r="O30" s="707"/>
      <c r="P30" s="213"/>
      <c r="R30" s="141"/>
      <c r="S30" s="141"/>
      <c r="T30" s="141"/>
    </row>
    <row r="31" spans="1:22" ht="52" x14ac:dyDescent="0.6">
      <c r="A31" s="470"/>
      <c r="B31" s="473"/>
      <c r="C31" s="148" t="s">
        <v>283</v>
      </c>
      <c r="D31" s="145" t="s">
        <v>189</v>
      </c>
      <c r="E31" s="476"/>
      <c r="F31" s="476"/>
      <c r="G31" s="478"/>
      <c r="H31" s="476"/>
      <c r="I31" s="571"/>
      <c r="J31" s="476"/>
      <c r="K31" s="576"/>
      <c r="L31" s="476"/>
      <c r="M31" s="481"/>
      <c r="N31" s="455"/>
      <c r="O31" s="707"/>
      <c r="P31" s="213"/>
      <c r="R31" s="141"/>
      <c r="S31" s="141"/>
      <c r="T31" s="141"/>
    </row>
    <row r="32" spans="1:22" ht="52" x14ac:dyDescent="0.6">
      <c r="A32" s="470"/>
      <c r="B32" s="473"/>
      <c r="C32" s="148" t="s">
        <v>284</v>
      </c>
      <c r="D32" s="145" t="s">
        <v>185</v>
      </c>
      <c r="E32" s="476"/>
      <c r="F32" s="476"/>
      <c r="G32" s="478"/>
      <c r="H32" s="476"/>
      <c r="I32" s="571"/>
      <c r="J32" s="476"/>
      <c r="K32" s="576"/>
      <c r="L32" s="476"/>
      <c r="M32" s="481"/>
      <c r="N32" s="455"/>
      <c r="O32" s="707"/>
      <c r="P32" s="213"/>
      <c r="R32" s="141"/>
      <c r="S32" s="141"/>
      <c r="T32" s="141"/>
    </row>
    <row r="33" spans="1:22" x14ac:dyDescent="0.6">
      <c r="A33" s="470"/>
      <c r="B33" s="473"/>
      <c r="C33" s="148" t="s">
        <v>285</v>
      </c>
      <c r="D33" s="145" t="s">
        <v>189</v>
      </c>
      <c r="E33" s="476"/>
      <c r="F33" s="476"/>
      <c r="G33" s="478"/>
      <c r="H33" s="476"/>
      <c r="I33" s="571"/>
      <c r="J33" s="476"/>
      <c r="K33" s="576"/>
      <c r="L33" s="476"/>
      <c r="M33" s="481"/>
      <c r="N33" s="455"/>
      <c r="O33" s="707"/>
      <c r="P33" s="213"/>
      <c r="R33" s="141"/>
      <c r="S33" s="141"/>
      <c r="T33" s="141"/>
    </row>
    <row r="34" spans="1:22" ht="52" x14ac:dyDescent="0.6">
      <c r="A34" s="470"/>
      <c r="B34" s="473"/>
      <c r="C34" s="148" t="s">
        <v>286</v>
      </c>
      <c r="D34" s="145" t="s">
        <v>185</v>
      </c>
      <c r="E34" s="476"/>
      <c r="F34" s="476"/>
      <c r="G34" s="478"/>
      <c r="H34" s="476"/>
      <c r="I34" s="571"/>
      <c r="J34" s="476"/>
      <c r="K34" s="576"/>
      <c r="L34" s="476"/>
      <c r="M34" s="481"/>
      <c r="N34" s="455"/>
      <c r="O34" s="707"/>
      <c r="P34" s="213"/>
      <c r="R34" s="141"/>
      <c r="S34" s="141"/>
      <c r="T34" s="141"/>
    </row>
    <row r="35" spans="1:22" ht="52.5" thickBot="1" x14ac:dyDescent="0.65">
      <c r="A35" s="517"/>
      <c r="B35" s="474"/>
      <c r="C35" s="149" t="s">
        <v>287</v>
      </c>
      <c r="D35" s="151" t="s">
        <v>189</v>
      </c>
      <c r="E35" s="483"/>
      <c r="F35" s="483"/>
      <c r="G35" s="519"/>
      <c r="H35" s="483"/>
      <c r="I35" s="572"/>
      <c r="J35" s="483"/>
      <c r="K35" s="612"/>
      <c r="L35" s="483"/>
      <c r="M35" s="492"/>
      <c r="N35" s="464"/>
      <c r="O35" s="707"/>
      <c r="P35" s="213"/>
      <c r="R35" s="141"/>
      <c r="S35" s="141"/>
      <c r="T35" s="141"/>
    </row>
    <row r="36" spans="1:22" ht="52" x14ac:dyDescent="0.6">
      <c r="A36" s="516" t="s">
        <v>288</v>
      </c>
      <c r="B36" s="472" t="s">
        <v>105</v>
      </c>
      <c r="C36" s="150" t="s">
        <v>289</v>
      </c>
      <c r="D36" s="150" t="s">
        <v>189</v>
      </c>
      <c r="E36" s="487" t="s">
        <v>88</v>
      </c>
      <c r="F36" s="487" t="s">
        <v>88</v>
      </c>
      <c r="G36" s="518" t="s">
        <v>88</v>
      </c>
      <c r="H36" s="487" t="s">
        <v>88</v>
      </c>
      <c r="I36" s="518" t="s">
        <v>88</v>
      </c>
      <c r="J36" s="487" t="s">
        <v>120</v>
      </c>
      <c r="K36" s="488" t="s">
        <v>367</v>
      </c>
      <c r="L36" s="487" t="s">
        <v>189</v>
      </c>
      <c r="M36" s="491"/>
      <c r="N36" s="463"/>
      <c r="R36" s="141" t="str">
        <f>IF(OR(J36='Drop downs'!$G$7,J36='Drop downs'!$G$5), B36&amp;": "&amp;K36&amp;CHAR(10),"")</f>
        <v/>
      </c>
      <c r="S36" s="141" t="str">
        <f>IF(J36='Drop downs'!$G$2,B36&amp;": "&amp;K36&amp;""," ")</f>
        <v xml:space="preserve"> </v>
      </c>
      <c r="T36" s="141" t="str">
        <f>IF(Strategic_Policy_07!E36='Drop downs'!$B$6,Strategic_Policy_07!B36&amp;": "&amp;Strategic_Policy_07!K36&amp;"","")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517"/>
      <c r="B41" s="474"/>
      <c r="C41" s="151" t="s">
        <v>294</v>
      </c>
      <c r="D41" s="151" t="s">
        <v>189</v>
      </c>
      <c r="E41" s="483"/>
      <c r="F41" s="483"/>
      <c r="G41" s="519"/>
      <c r="H41" s="483"/>
      <c r="I41" s="519"/>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18" t="s">
        <v>88</v>
      </c>
      <c r="J42" s="487" t="s">
        <v>120</v>
      </c>
      <c r="K42" s="488" t="s">
        <v>367</v>
      </c>
      <c r="L42" s="487" t="s">
        <v>189</v>
      </c>
      <c r="M42" s="491"/>
      <c r="N42" s="463"/>
      <c r="R42" s="141" t="str">
        <f>IF(OR(J42='Drop downs'!$G$7,J42='Drop downs'!$G$5), B42&amp;": "&amp;K42&amp;CHAR(10),"")</f>
        <v/>
      </c>
      <c r="S42" s="141" t="str">
        <f>IF(J42='Drop downs'!$G$2,B42&amp;": "&amp;K42&amp;""," ")</f>
        <v xml:space="preserve"> </v>
      </c>
      <c r="T42" s="141" t="str">
        <f>IF(Strategic_Policy_07!E42='Drop downs'!$B$6,Strategic_Policy_07!B42&amp;": "&amp;Strategic_Policy_07!K42&amp;"","")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81"/>
      <c r="N43" s="455"/>
      <c r="R43" s="141"/>
      <c r="S43" s="141"/>
      <c r="T43" s="141"/>
    </row>
    <row r="44" spans="1:22" ht="52" x14ac:dyDescent="0.6">
      <c r="A44" s="470"/>
      <c r="B44" s="473"/>
      <c r="C44" s="145" t="s">
        <v>298</v>
      </c>
      <c r="D44" s="145" t="s">
        <v>189</v>
      </c>
      <c r="E44" s="476"/>
      <c r="F44" s="476"/>
      <c r="G44" s="478"/>
      <c r="H44" s="476"/>
      <c r="I44" s="478"/>
      <c r="J44" s="476"/>
      <c r="K44" s="489"/>
      <c r="L44" s="476"/>
      <c r="M44" s="481"/>
      <c r="N44" s="455"/>
      <c r="R44" s="141"/>
      <c r="S44" s="141"/>
      <c r="T44" s="141"/>
    </row>
    <row r="45" spans="1:22" ht="52" x14ac:dyDescent="0.6">
      <c r="A45" s="470"/>
      <c r="B45" s="473"/>
      <c r="C45" s="145" t="s">
        <v>299</v>
      </c>
      <c r="D45" s="145" t="s">
        <v>189</v>
      </c>
      <c r="E45" s="476"/>
      <c r="F45" s="476"/>
      <c r="G45" s="478"/>
      <c r="H45" s="476"/>
      <c r="I45" s="478"/>
      <c r="J45" s="476"/>
      <c r="K45" s="489"/>
      <c r="L45" s="476"/>
      <c r="M45" s="481"/>
      <c r="N45" s="455"/>
      <c r="R45" s="141"/>
      <c r="S45" s="141"/>
      <c r="T45" s="141"/>
    </row>
    <row r="46" spans="1:22" ht="78.5" thickBot="1" x14ac:dyDescent="0.65">
      <c r="A46" s="517"/>
      <c r="B46" s="474"/>
      <c r="C46" s="151" t="s">
        <v>300</v>
      </c>
      <c r="D46" s="151" t="s">
        <v>189</v>
      </c>
      <c r="E46" s="483"/>
      <c r="F46" s="483"/>
      <c r="G46" s="519"/>
      <c r="H46" s="483"/>
      <c r="I46" s="519"/>
      <c r="J46" s="483"/>
      <c r="K46" s="490"/>
      <c r="L46" s="483"/>
      <c r="M46" s="492"/>
      <c r="N46" s="464"/>
      <c r="R46" s="141"/>
      <c r="S46" s="141"/>
      <c r="T46" s="141"/>
    </row>
    <row r="47" spans="1:22" ht="130" x14ac:dyDescent="0.6">
      <c r="A47" s="516" t="s">
        <v>301</v>
      </c>
      <c r="B47" s="472" t="s">
        <v>107</v>
      </c>
      <c r="C47" s="150" t="s">
        <v>302</v>
      </c>
      <c r="D47" s="150" t="s">
        <v>185</v>
      </c>
      <c r="E47" s="487" t="s">
        <v>364</v>
      </c>
      <c r="F47" s="487" t="s">
        <v>370</v>
      </c>
      <c r="G47" s="518" t="s">
        <v>427</v>
      </c>
      <c r="H47" s="487" t="s">
        <v>478</v>
      </c>
      <c r="I47" s="570" t="s">
        <v>457</v>
      </c>
      <c r="J47" s="487" t="s">
        <v>119</v>
      </c>
      <c r="K47" s="676" t="s">
        <v>959</v>
      </c>
      <c r="L47" s="487" t="s">
        <v>189</v>
      </c>
      <c r="M47" s="491"/>
      <c r="N47" s="463"/>
      <c r="O47" s="708"/>
      <c r="P47" s="213"/>
      <c r="R47" s="141" t="str">
        <f>IF(OR(J47='Drop downs'!$G$7,J47='Drop downs'!$G$5), B47&amp;": "&amp;K47&amp;CHAR(10),"")</f>
        <v/>
      </c>
      <c r="S47" s="141" t="str">
        <f>IF(J47='Drop downs'!$G$2,B47&amp;": "&amp;K47&amp;""," ")</f>
        <v xml:space="preserve"> </v>
      </c>
      <c r="T47" s="141" t="str">
        <f>IF(Strategic_Policy_07!E47='Drop downs'!$B$6,Strategic_Policy_07!B47&amp;": "&amp;Strategic_Policy_07!K47&amp;"","")</f>
        <v/>
      </c>
      <c r="U47" s="126" t="str">
        <f t="shared" si="0"/>
        <v/>
      </c>
      <c r="V47" s="126" t="str">
        <f>IF(N47&gt;0,B47&amp;":"&amp;N47&amp;"
","")</f>
        <v/>
      </c>
    </row>
    <row r="48" spans="1:22" ht="130.5" customHeight="1" thickBot="1" x14ac:dyDescent="0.65">
      <c r="A48" s="471"/>
      <c r="B48" s="474"/>
      <c r="C48" s="146" t="s">
        <v>303</v>
      </c>
      <c r="D48" s="146" t="s">
        <v>185</v>
      </c>
      <c r="E48" s="428"/>
      <c r="F48" s="428"/>
      <c r="G48" s="479"/>
      <c r="H48" s="428"/>
      <c r="I48" s="574"/>
      <c r="J48" s="428"/>
      <c r="K48" s="616"/>
      <c r="L48" s="428"/>
      <c r="M48" s="482"/>
      <c r="N48" s="456"/>
      <c r="O48" s="708"/>
      <c r="P48" s="213"/>
      <c r="R48" s="141" t="str">
        <f>IF(OR(J48='Drop downs'!$G$7,J48='Drop downs'!$G$5), B48&amp;": "&amp;K48&amp;CHAR(10),"")</f>
        <v/>
      </c>
      <c r="S48" s="141" t="str">
        <f>IF(J48='Drop downs'!$G$2,B48&amp;": "&amp;K48&amp;""," ")</f>
        <v xml:space="preserve"> </v>
      </c>
      <c r="T48" s="141" t="str">
        <f>IF(Strategic_Policy_07!E48='Drop downs'!$B$6,Strategic_Policy_07!B48&amp;": "&amp;Strategic_Policy_07!K48&amp;"","")</f>
        <v xml:space="preserve">: </v>
      </c>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IF(Strategic_Policy_07!E49='Drop downs'!$B$6,Strategic_Policy_07!B49&amp;": "&amp;Strategic_Policy_07!K49&amp;"","")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81"/>
      <c r="N50" s="455"/>
      <c r="R50" s="141"/>
      <c r="S50" s="141"/>
      <c r="T50" s="141"/>
    </row>
    <row r="51" spans="1:22" x14ac:dyDescent="0.6">
      <c r="A51" s="470"/>
      <c r="B51" s="473"/>
      <c r="C51" s="152" t="s">
        <v>307</v>
      </c>
      <c r="D51" s="142" t="s">
        <v>189</v>
      </c>
      <c r="E51" s="476"/>
      <c r="F51" s="476"/>
      <c r="G51" s="478"/>
      <c r="H51" s="476"/>
      <c r="I51" s="478"/>
      <c r="J51" s="476"/>
      <c r="K51" s="489"/>
      <c r="L51" s="476"/>
      <c r="M51" s="481"/>
      <c r="N51" s="455"/>
      <c r="R51" s="141"/>
      <c r="S51" s="141"/>
      <c r="T51" s="141"/>
    </row>
    <row r="52" spans="1:22" x14ac:dyDescent="0.6">
      <c r="A52" s="470"/>
      <c r="B52" s="473"/>
      <c r="C52" s="142" t="s">
        <v>308</v>
      </c>
      <c r="D52" s="142" t="s">
        <v>189</v>
      </c>
      <c r="E52" s="476"/>
      <c r="F52" s="476"/>
      <c r="G52" s="478"/>
      <c r="H52" s="476"/>
      <c r="I52" s="478"/>
      <c r="J52" s="476"/>
      <c r="K52" s="489"/>
      <c r="L52" s="476"/>
      <c r="M52" s="481"/>
      <c r="N52" s="455"/>
      <c r="R52" s="141"/>
      <c r="S52" s="141"/>
      <c r="T52" s="141"/>
    </row>
    <row r="53" spans="1:22" ht="26.5" thickBot="1" x14ac:dyDescent="0.65">
      <c r="A53" s="471"/>
      <c r="B53" s="474"/>
      <c r="C53" s="143" t="s">
        <v>309</v>
      </c>
      <c r="D53" s="143" t="s">
        <v>189</v>
      </c>
      <c r="E53" s="428"/>
      <c r="F53" s="428"/>
      <c r="G53" s="479"/>
      <c r="H53" s="428"/>
      <c r="I53" s="479"/>
      <c r="J53" s="428"/>
      <c r="K53" s="500"/>
      <c r="L53" s="428"/>
      <c r="M53" s="482"/>
      <c r="N53" s="456"/>
      <c r="R53" s="141"/>
      <c r="S53" s="141"/>
      <c r="T53" s="141"/>
    </row>
    <row r="54" spans="1:22" ht="97.5" customHeight="1" x14ac:dyDescent="0.6">
      <c r="A54" s="469" t="s">
        <v>310</v>
      </c>
      <c r="B54" s="472" t="s">
        <v>109</v>
      </c>
      <c r="C54" s="153" t="s">
        <v>311</v>
      </c>
      <c r="D54" s="140" t="s">
        <v>185</v>
      </c>
      <c r="E54" s="475" t="s">
        <v>353</v>
      </c>
      <c r="F54" s="475" t="s">
        <v>354</v>
      </c>
      <c r="G54" s="477" t="s">
        <v>358</v>
      </c>
      <c r="H54" s="475" t="s">
        <v>478</v>
      </c>
      <c r="I54" s="573" t="s">
        <v>357</v>
      </c>
      <c r="J54" s="475" t="s">
        <v>119</v>
      </c>
      <c r="K54" s="604" t="s">
        <v>643</v>
      </c>
      <c r="L54" s="475" t="s">
        <v>189</v>
      </c>
      <c r="M54" s="480"/>
      <c r="N54" s="454"/>
      <c r="R54" s="141" t="str">
        <f>IF(OR(J54='Drop downs'!$G$7,J54='Drop downs'!$G$5), B54&amp;": "&amp;K54&amp;CHAR(10),"")</f>
        <v/>
      </c>
      <c r="S54" s="141" t="str">
        <f>IF(J54='Drop downs'!$G$2,B54&amp;": "&amp;K54&amp;""," ")</f>
        <v xml:space="preserve"> </v>
      </c>
      <c r="T54" s="141" t="str">
        <f>IF(Strategic_Policy_07!E54='Drop downs'!$B$6,Strategic_Policy_07!B54&amp;": "&amp;Strategic_Policy_07!K54&amp;"","")</f>
        <v/>
      </c>
      <c r="U54" s="126" t="str">
        <f t="shared" si="0"/>
        <v/>
      </c>
      <c r="V54" s="126" t="str">
        <f>IF(N54&gt;0,B54&amp;":"&amp;N54&amp;"
","")</f>
        <v/>
      </c>
    </row>
    <row r="55" spans="1:22" ht="97.5" customHeight="1" x14ac:dyDescent="0.6">
      <c r="A55" s="470"/>
      <c r="B55" s="473"/>
      <c r="C55" s="154" t="s">
        <v>312</v>
      </c>
      <c r="D55" s="142" t="s">
        <v>189</v>
      </c>
      <c r="E55" s="476"/>
      <c r="F55" s="476"/>
      <c r="G55" s="478"/>
      <c r="H55" s="476"/>
      <c r="I55" s="571"/>
      <c r="J55" s="476"/>
      <c r="K55" s="605"/>
      <c r="L55" s="476"/>
      <c r="M55" s="481"/>
      <c r="N55" s="455"/>
      <c r="R55" s="141"/>
      <c r="S55" s="141"/>
      <c r="T55" s="141"/>
    </row>
    <row r="56" spans="1:22" ht="142.5" customHeight="1" thickBot="1" x14ac:dyDescent="0.65">
      <c r="A56" s="471"/>
      <c r="B56" s="474"/>
      <c r="C56" s="155" t="s">
        <v>313</v>
      </c>
      <c r="D56" s="143" t="s">
        <v>185</v>
      </c>
      <c r="E56" s="428"/>
      <c r="F56" s="428"/>
      <c r="G56" s="479"/>
      <c r="H56" s="428"/>
      <c r="I56" s="574"/>
      <c r="J56" s="428"/>
      <c r="K56" s="606"/>
      <c r="L56" s="428"/>
      <c r="M56" s="482"/>
      <c r="N56" s="456"/>
      <c r="R56" s="141"/>
      <c r="S56" s="141"/>
      <c r="T56" s="141"/>
    </row>
    <row r="57" spans="1:22" x14ac:dyDescent="0.6">
      <c r="A57" s="469" t="s">
        <v>314</v>
      </c>
      <c r="B57" s="472" t="s">
        <v>110</v>
      </c>
      <c r="C57" s="140" t="s">
        <v>315</v>
      </c>
      <c r="D57" s="140" t="s">
        <v>189</v>
      </c>
      <c r="E57" s="475" t="s">
        <v>353</v>
      </c>
      <c r="F57" s="475" t="s">
        <v>398</v>
      </c>
      <c r="G57" s="477" t="s">
        <v>358</v>
      </c>
      <c r="H57" s="475" t="s">
        <v>478</v>
      </c>
      <c r="I57" s="573" t="s">
        <v>357</v>
      </c>
      <c r="J57" s="475" t="s">
        <v>119</v>
      </c>
      <c r="K57" s="604" t="s">
        <v>960</v>
      </c>
      <c r="L57" s="475" t="s">
        <v>185</v>
      </c>
      <c r="M57" s="480"/>
      <c r="N57" s="454"/>
      <c r="O57" s="708"/>
      <c r="P57" s="213"/>
      <c r="R57" s="141" t="str">
        <f>IF(OR(J57='Drop downs'!$G$7,J57='Drop downs'!$G$5), B57&amp;": "&amp;K57&amp;CHAR(10),"")</f>
        <v/>
      </c>
      <c r="S57" s="141" t="str">
        <f>IF(J57='Drop downs'!$G$2,B57&amp;": "&amp;K57&amp;""," ")</f>
        <v xml:space="preserve"> </v>
      </c>
      <c r="T57" s="141" t="str">
        <f>IF(Strategic_Policy_07!E57='Drop downs'!$B$6,Strategic_Policy_07!B57&amp;": "&amp;Strategic_Policy_07!K57&amp;"","")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605"/>
      <c r="L58" s="476"/>
      <c r="M58" s="481"/>
      <c r="N58" s="455"/>
      <c r="O58" s="708"/>
      <c r="P58" s="213"/>
      <c r="R58" s="141"/>
      <c r="S58" s="141"/>
      <c r="T58" s="141"/>
    </row>
    <row r="59" spans="1:22" x14ac:dyDescent="0.6">
      <c r="A59" s="470"/>
      <c r="B59" s="473"/>
      <c r="C59" s="142" t="s">
        <v>317</v>
      </c>
      <c r="D59" s="142" t="s">
        <v>185</v>
      </c>
      <c r="E59" s="476"/>
      <c r="F59" s="476"/>
      <c r="G59" s="478"/>
      <c r="H59" s="476"/>
      <c r="I59" s="571"/>
      <c r="J59" s="476"/>
      <c r="K59" s="605"/>
      <c r="L59" s="476"/>
      <c r="M59" s="481"/>
      <c r="N59" s="455"/>
      <c r="O59" s="708"/>
      <c r="P59" s="213"/>
      <c r="R59" s="141"/>
      <c r="S59" s="141"/>
      <c r="T59" s="141"/>
    </row>
    <row r="60" spans="1:22" ht="52" x14ac:dyDescent="0.6">
      <c r="A60" s="470"/>
      <c r="B60" s="473"/>
      <c r="C60" s="142" t="s">
        <v>318</v>
      </c>
      <c r="D60" s="142" t="s">
        <v>189</v>
      </c>
      <c r="E60" s="476"/>
      <c r="F60" s="476"/>
      <c r="G60" s="478"/>
      <c r="H60" s="476"/>
      <c r="I60" s="571"/>
      <c r="J60" s="476"/>
      <c r="K60" s="605"/>
      <c r="L60" s="476"/>
      <c r="M60" s="481"/>
      <c r="N60" s="455"/>
      <c r="O60" s="708"/>
      <c r="P60" s="213"/>
      <c r="R60" s="141"/>
      <c r="S60" s="141"/>
      <c r="T60" s="141"/>
    </row>
    <row r="61" spans="1:22" x14ac:dyDescent="0.6">
      <c r="A61" s="470"/>
      <c r="B61" s="473"/>
      <c r="C61" s="142" t="s">
        <v>319</v>
      </c>
      <c r="D61" s="142" t="s">
        <v>185</v>
      </c>
      <c r="E61" s="476"/>
      <c r="F61" s="476"/>
      <c r="G61" s="478"/>
      <c r="H61" s="476"/>
      <c r="I61" s="571"/>
      <c r="J61" s="476"/>
      <c r="K61" s="605"/>
      <c r="L61" s="476"/>
      <c r="M61" s="481"/>
      <c r="N61" s="455"/>
      <c r="O61" s="708"/>
      <c r="P61" s="213"/>
      <c r="R61" s="141"/>
      <c r="S61" s="141"/>
      <c r="T61" s="141"/>
    </row>
    <row r="62" spans="1:22" x14ac:dyDescent="0.6">
      <c r="A62" s="470"/>
      <c r="B62" s="473"/>
      <c r="C62" s="142" t="s">
        <v>320</v>
      </c>
      <c r="D62" s="142" t="s">
        <v>185</v>
      </c>
      <c r="E62" s="476"/>
      <c r="F62" s="476"/>
      <c r="G62" s="478"/>
      <c r="H62" s="476"/>
      <c r="I62" s="571"/>
      <c r="J62" s="476"/>
      <c r="K62" s="605"/>
      <c r="L62" s="476"/>
      <c r="M62" s="481"/>
      <c r="N62" s="455"/>
      <c r="O62" s="708"/>
      <c r="P62" s="213"/>
      <c r="R62" s="141"/>
      <c r="S62" s="141"/>
      <c r="T62" s="141"/>
    </row>
    <row r="63" spans="1:22" ht="78" x14ac:dyDescent="0.6">
      <c r="A63" s="470"/>
      <c r="B63" s="473"/>
      <c r="C63" s="142" t="s">
        <v>321</v>
      </c>
      <c r="D63" s="142" t="s">
        <v>185</v>
      </c>
      <c r="E63" s="476"/>
      <c r="F63" s="476"/>
      <c r="G63" s="478"/>
      <c r="H63" s="476"/>
      <c r="I63" s="571"/>
      <c r="J63" s="476"/>
      <c r="K63" s="605"/>
      <c r="L63" s="476"/>
      <c r="M63" s="481"/>
      <c r="N63" s="455"/>
      <c r="O63" s="708"/>
      <c r="P63" s="213"/>
      <c r="R63" s="141"/>
      <c r="S63" s="141"/>
      <c r="T63" s="141"/>
    </row>
    <row r="64" spans="1:22" ht="26.5" thickBot="1" x14ac:dyDescent="0.65">
      <c r="A64" s="471"/>
      <c r="B64" s="474"/>
      <c r="C64" s="143" t="s">
        <v>322</v>
      </c>
      <c r="D64" s="143" t="s">
        <v>189</v>
      </c>
      <c r="E64" s="428"/>
      <c r="F64" s="428"/>
      <c r="G64" s="479"/>
      <c r="H64" s="428"/>
      <c r="I64" s="574"/>
      <c r="J64" s="428"/>
      <c r="K64" s="606"/>
      <c r="L64" s="428"/>
      <c r="M64" s="482"/>
      <c r="N64" s="456"/>
      <c r="O64" s="708"/>
      <c r="P64" s="213"/>
      <c r="R64" s="141"/>
      <c r="S64" s="141"/>
      <c r="T64" s="141"/>
    </row>
    <row r="65" spans="1:22" ht="52" x14ac:dyDescent="0.6">
      <c r="A65" s="469" t="s">
        <v>843</v>
      </c>
      <c r="B65" s="472" t="s">
        <v>111</v>
      </c>
      <c r="C65" s="147" t="s">
        <v>845</v>
      </c>
      <c r="D65" s="140" t="s">
        <v>185</v>
      </c>
      <c r="E65" s="475" t="s">
        <v>353</v>
      </c>
      <c r="F65" s="475" t="s">
        <v>354</v>
      </c>
      <c r="G65" s="477" t="s">
        <v>427</v>
      </c>
      <c r="H65" s="475" t="s">
        <v>356</v>
      </c>
      <c r="I65" s="573" t="s">
        <v>368</v>
      </c>
      <c r="J65" s="475" t="s">
        <v>119</v>
      </c>
      <c r="K65" s="575" t="s">
        <v>804</v>
      </c>
      <c r="L65" s="475" t="s">
        <v>189</v>
      </c>
      <c r="M65" s="480"/>
      <c r="N65" s="454"/>
      <c r="O65" s="709"/>
      <c r="R65" s="141" t="str">
        <f>IF(OR(J65='Drop downs'!$G$7,J65='Drop downs'!$G$5), B65&amp;": "&amp;K65&amp;CHAR(10),"")</f>
        <v/>
      </c>
      <c r="S65" s="141" t="str">
        <f>IF(J65='Drop downs'!$G$2,B65&amp;": "&amp;K65&amp;""," ")</f>
        <v xml:space="preserve"> </v>
      </c>
      <c r="T65" s="141" t="str">
        <f>IF(Strategic_Policy_07!E65='Drop downs'!$B$6,Strategic_Policy_07!B65&amp;": "&amp;Strategic_Policy_07!K65&amp;"","")</f>
        <v/>
      </c>
      <c r="U65" s="126" t="str">
        <f t="shared" si="0"/>
        <v/>
      </c>
      <c r="V65" s="126" t="str">
        <f>IF(N65&gt;0,B65&amp;":"&amp;N65&amp;"
","")</f>
        <v/>
      </c>
    </row>
    <row r="66" spans="1:22" x14ac:dyDescent="0.6">
      <c r="A66" s="470"/>
      <c r="B66" s="473"/>
      <c r="C66" s="148" t="s">
        <v>325</v>
      </c>
      <c r="D66" s="142" t="s">
        <v>185</v>
      </c>
      <c r="E66" s="476"/>
      <c r="F66" s="476"/>
      <c r="G66" s="478"/>
      <c r="H66" s="476"/>
      <c r="I66" s="571"/>
      <c r="J66" s="476"/>
      <c r="K66" s="576"/>
      <c r="L66" s="476"/>
      <c r="M66" s="481"/>
      <c r="N66" s="455"/>
      <c r="O66" s="709"/>
      <c r="R66" s="141"/>
      <c r="S66" s="141"/>
      <c r="T66" s="141"/>
    </row>
    <row r="67" spans="1:22" ht="78" x14ac:dyDescent="0.6">
      <c r="A67" s="470"/>
      <c r="B67" s="473"/>
      <c r="C67" s="148" t="s">
        <v>326</v>
      </c>
      <c r="D67" s="142" t="s">
        <v>189</v>
      </c>
      <c r="E67" s="476"/>
      <c r="F67" s="476"/>
      <c r="G67" s="478"/>
      <c r="H67" s="476"/>
      <c r="I67" s="571"/>
      <c r="J67" s="476"/>
      <c r="K67" s="576"/>
      <c r="L67" s="476"/>
      <c r="M67" s="481"/>
      <c r="N67" s="455"/>
      <c r="R67" s="141"/>
      <c r="S67" s="141"/>
      <c r="T67" s="141"/>
    </row>
    <row r="68" spans="1:22" ht="52" x14ac:dyDescent="0.6">
      <c r="A68" s="470"/>
      <c r="B68" s="473"/>
      <c r="C68" s="148" t="s">
        <v>327</v>
      </c>
      <c r="D68" s="142" t="s">
        <v>189</v>
      </c>
      <c r="E68" s="476"/>
      <c r="F68" s="476"/>
      <c r="G68" s="478"/>
      <c r="H68" s="476"/>
      <c r="I68" s="571"/>
      <c r="J68" s="476"/>
      <c r="K68" s="576"/>
      <c r="L68" s="476"/>
      <c r="M68" s="481"/>
      <c r="N68" s="455"/>
      <c r="R68" s="141"/>
      <c r="S68" s="141"/>
      <c r="T68" s="141"/>
    </row>
    <row r="69" spans="1:22" x14ac:dyDescent="0.6">
      <c r="A69" s="470"/>
      <c r="B69" s="473"/>
      <c r="C69" s="148" t="s">
        <v>846</v>
      </c>
      <c r="D69" s="142" t="s">
        <v>189</v>
      </c>
      <c r="E69" s="476"/>
      <c r="F69" s="476"/>
      <c r="G69" s="478"/>
      <c r="H69" s="476"/>
      <c r="I69" s="571"/>
      <c r="J69" s="476"/>
      <c r="K69" s="576"/>
      <c r="L69" s="476"/>
      <c r="M69" s="481"/>
      <c r="N69" s="455"/>
      <c r="R69" s="141"/>
      <c r="S69" s="141"/>
      <c r="T69" s="141"/>
    </row>
    <row r="70" spans="1:22" x14ac:dyDescent="0.6">
      <c r="A70" s="470"/>
      <c r="B70" s="473"/>
      <c r="C70" s="148" t="s">
        <v>329</v>
      </c>
      <c r="D70" s="142" t="s">
        <v>189</v>
      </c>
      <c r="E70" s="476"/>
      <c r="F70" s="476"/>
      <c r="G70" s="478"/>
      <c r="H70" s="476"/>
      <c r="I70" s="571"/>
      <c r="J70" s="476"/>
      <c r="K70" s="576"/>
      <c r="L70" s="476"/>
      <c r="M70" s="481"/>
      <c r="N70" s="455"/>
      <c r="R70" s="141"/>
      <c r="S70" s="141"/>
      <c r="T70" s="141"/>
    </row>
    <row r="71" spans="1:22" ht="52.5" thickBot="1" x14ac:dyDescent="0.65">
      <c r="A71" s="471"/>
      <c r="B71" s="474"/>
      <c r="C71" s="156" t="s">
        <v>330</v>
      </c>
      <c r="D71" s="143" t="s">
        <v>189</v>
      </c>
      <c r="E71" s="428"/>
      <c r="F71" s="428"/>
      <c r="G71" s="479"/>
      <c r="H71" s="428"/>
      <c r="I71" s="574"/>
      <c r="J71" s="428"/>
      <c r="K71" s="577"/>
      <c r="L71" s="428"/>
      <c r="M71" s="482"/>
      <c r="N71" s="456"/>
      <c r="R71" s="141"/>
      <c r="S71" s="141"/>
      <c r="T71" s="141"/>
    </row>
    <row r="72" spans="1:22" ht="88.5" customHeight="1" x14ac:dyDescent="0.6">
      <c r="A72" s="469" t="s">
        <v>331</v>
      </c>
      <c r="B72" s="472" t="s">
        <v>112</v>
      </c>
      <c r="C72" s="147" t="s">
        <v>332</v>
      </c>
      <c r="D72" s="140" t="s">
        <v>189</v>
      </c>
      <c r="E72" s="475" t="s">
        <v>364</v>
      </c>
      <c r="F72" s="475" t="s">
        <v>354</v>
      </c>
      <c r="G72" s="477" t="s">
        <v>427</v>
      </c>
      <c r="H72" s="475" t="s">
        <v>478</v>
      </c>
      <c r="I72" s="573" t="s">
        <v>368</v>
      </c>
      <c r="J72" s="475" t="s">
        <v>119</v>
      </c>
      <c r="K72" s="650" t="s">
        <v>820</v>
      </c>
      <c r="L72" s="475" t="s">
        <v>189</v>
      </c>
      <c r="M72" s="480"/>
      <c r="N72" s="454"/>
      <c r="O72" s="708"/>
      <c r="P72" s="213"/>
      <c r="R72" s="141" t="str">
        <f>IF(OR(J72='Drop downs'!$G$7,J72='Drop downs'!$G$5), B72&amp;": "&amp;K72&amp;CHAR(10),"")</f>
        <v/>
      </c>
      <c r="S72" s="141" t="str">
        <f>IF(J72='Drop downs'!$G$2,B72&amp;": "&amp;K72&amp;""," ")</f>
        <v xml:space="preserve"> </v>
      </c>
      <c r="T72" s="141" t="str">
        <f>IF(Strategic_Policy_07!E72='Drop downs'!$B$6,Strategic_Policy_07!B72&amp;": "&amp;Strategic_Policy_07!K72&amp;"","")</f>
        <v/>
      </c>
      <c r="U72" s="126" t="str">
        <f t="shared" si="0"/>
        <v/>
      </c>
      <c r="V72" s="126" t="str">
        <f>IF(N72&gt;0,B72&amp;":"&amp;N72&amp;"
","")</f>
        <v/>
      </c>
    </row>
    <row r="73" spans="1:22" ht="88.5" customHeight="1" x14ac:dyDescent="0.6">
      <c r="A73" s="470"/>
      <c r="B73" s="473"/>
      <c r="C73" s="148" t="s">
        <v>333</v>
      </c>
      <c r="D73" s="142" t="s">
        <v>189</v>
      </c>
      <c r="E73" s="476"/>
      <c r="F73" s="476"/>
      <c r="G73" s="478"/>
      <c r="H73" s="476"/>
      <c r="I73" s="571"/>
      <c r="J73" s="476"/>
      <c r="K73" s="651"/>
      <c r="L73" s="476"/>
      <c r="M73" s="481"/>
      <c r="N73" s="455"/>
      <c r="O73" s="708"/>
      <c r="P73" s="213"/>
      <c r="R73" s="141"/>
      <c r="S73" s="141"/>
      <c r="T73" s="141"/>
    </row>
    <row r="74" spans="1:22" ht="88.5" customHeight="1" x14ac:dyDescent="0.6">
      <c r="A74" s="470"/>
      <c r="B74" s="473"/>
      <c r="C74" s="148" t="s">
        <v>334</v>
      </c>
      <c r="D74" s="142" t="s">
        <v>185</v>
      </c>
      <c r="E74" s="476"/>
      <c r="F74" s="476"/>
      <c r="G74" s="478"/>
      <c r="H74" s="476"/>
      <c r="I74" s="571"/>
      <c r="J74" s="476"/>
      <c r="K74" s="651"/>
      <c r="L74" s="476"/>
      <c r="M74" s="481"/>
      <c r="N74" s="455"/>
      <c r="O74" s="708"/>
      <c r="P74" s="213"/>
      <c r="R74" s="141"/>
      <c r="S74" s="141"/>
      <c r="T74" s="141"/>
    </row>
    <row r="75" spans="1:22" ht="88.5" customHeight="1" x14ac:dyDescent="0.6">
      <c r="A75" s="470"/>
      <c r="B75" s="473"/>
      <c r="C75" s="148" t="s">
        <v>335</v>
      </c>
      <c r="D75" s="142" t="s">
        <v>185</v>
      </c>
      <c r="E75" s="476"/>
      <c r="F75" s="476"/>
      <c r="G75" s="478"/>
      <c r="H75" s="476"/>
      <c r="I75" s="571"/>
      <c r="J75" s="476"/>
      <c r="K75" s="651"/>
      <c r="L75" s="476"/>
      <c r="M75" s="481"/>
      <c r="N75" s="455"/>
      <c r="O75" s="708"/>
      <c r="P75" s="213"/>
      <c r="R75" s="141"/>
      <c r="S75" s="141"/>
      <c r="T75" s="141"/>
    </row>
    <row r="76" spans="1:22" ht="88.5" customHeight="1" thickBot="1" x14ac:dyDescent="0.65">
      <c r="A76" s="517"/>
      <c r="B76" s="474"/>
      <c r="C76" s="157" t="s">
        <v>336</v>
      </c>
      <c r="D76" s="165" t="s">
        <v>185</v>
      </c>
      <c r="E76" s="483"/>
      <c r="F76" s="483"/>
      <c r="G76" s="519"/>
      <c r="H76" s="483"/>
      <c r="I76" s="572"/>
      <c r="J76" s="483"/>
      <c r="K76" s="652"/>
      <c r="L76" s="483"/>
      <c r="M76" s="492"/>
      <c r="N76" s="464"/>
      <c r="O76" s="708"/>
      <c r="P76" s="213"/>
      <c r="R76" s="141"/>
      <c r="S76" s="141"/>
      <c r="T76" s="141"/>
    </row>
    <row r="77" spans="1:22" ht="52" x14ac:dyDescent="0.6">
      <c r="A77" s="526" t="s">
        <v>337</v>
      </c>
      <c r="B77" s="472" t="s">
        <v>113</v>
      </c>
      <c r="C77" s="158" t="s">
        <v>338</v>
      </c>
      <c r="D77" s="150" t="s">
        <v>189</v>
      </c>
      <c r="E77" s="487" t="s">
        <v>364</v>
      </c>
      <c r="F77" s="487" t="s">
        <v>354</v>
      </c>
      <c r="G77" s="518" t="s">
        <v>427</v>
      </c>
      <c r="H77" s="487" t="s">
        <v>478</v>
      </c>
      <c r="I77" s="570" t="s">
        <v>357</v>
      </c>
      <c r="J77" s="487" t="s">
        <v>119</v>
      </c>
      <c r="K77" s="488" t="s">
        <v>644</v>
      </c>
      <c r="L77" s="487" t="s">
        <v>189</v>
      </c>
      <c r="M77" s="491"/>
      <c r="N77" s="463"/>
      <c r="O77" s="708"/>
      <c r="P77" s="213"/>
      <c r="R77" s="141" t="str">
        <f>IF(OR(J77='Drop downs'!$G$7,J77='Drop downs'!$G$5), B77&amp;": "&amp;K77&amp;CHAR(10),"")</f>
        <v/>
      </c>
      <c r="S77" s="141" t="str">
        <f>IF(J77='Drop downs'!$G$2,B77&amp;": "&amp;K77&amp;""," ")</f>
        <v xml:space="preserve"> </v>
      </c>
      <c r="T77" s="141" t="str">
        <f>IF(Strategic_Policy_07!E77='Drop downs'!$B$6,Strategic_Policy_07!B77&amp;": "&amp;Strategic_Policy_07!K77&amp;"","")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571"/>
      <c r="J78" s="476"/>
      <c r="K78" s="489"/>
      <c r="L78" s="476"/>
      <c r="M78" s="481"/>
      <c r="N78" s="455"/>
      <c r="O78" s="708"/>
      <c r="P78" s="213"/>
      <c r="R78" s="141"/>
      <c r="S78" s="141"/>
      <c r="T78" s="141"/>
    </row>
    <row r="79" spans="1:22" x14ac:dyDescent="0.6">
      <c r="A79" s="527"/>
      <c r="B79" s="473"/>
      <c r="C79" s="148" t="s">
        <v>340</v>
      </c>
      <c r="D79" s="145" t="s">
        <v>189</v>
      </c>
      <c r="E79" s="476"/>
      <c r="F79" s="476"/>
      <c r="G79" s="478"/>
      <c r="H79" s="476"/>
      <c r="I79" s="571"/>
      <c r="J79" s="476"/>
      <c r="K79" s="489"/>
      <c r="L79" s="476"/>
      <c r="M79" s="481"/>
      <c r="N79" s="455"/>
      <c r="O79" s="708"/>
      <c r="P79" s="213"/>
      <c r="R79" s="141"/>
      <c r="S79" s="141"/>
      <c r="T79" s="141"/>
    </row>
    <row r="80" spans="1:22" x14ac:dyDescent="0.6">
      <c r="A80" s="527"/>
      <c r="B80" s="473"/>
      <c r="C80" s="159" t="s">
        <v>341</v>
      </c>
      <c r="D80" s="145" t="s">
        <v>185</v>
      </c>
      <c r="E80" s="476"/>
      <c r="F80" s="476"/>
      <c r="G80" s="478"/>
      <c r="H80" s="476"/>
      <c r="I80" s="571"/>
      <c r="J80" s="476"/>
      <c r="K80" s="489"/>
      <c r="L80" s="476"/>
      <c r="M80" s="481"/>
      <c r="N80" s="455"/>
      <c r="O80" s="708"/>
      <c r="P80" s="213"/>
      <c r="R80" s="141"/>
      <c r="S80" s="141"/>
      <c r="T80" s="141"/>
    </row>
    <row r="81" spans="1:22" ht="78" x14ac:dyDescent="0.6">
      <c r="A81" s="527"/>
      <c r="B81" s="473"/>
      <c r="C81" s="159" t="s">
        <v>342</v>
      </c>
      <c r="D81" s="145" t="s">
        <v>189</v>
      </c>
      <c r="E81" s="476"/>
      <c r="F81" s="476"/>
      <c r="G81" s="478"/>
      <c r="H81" s="476"/>
      <c r="I81" s="571"/>
      <c r="J81" s="476"/>
      <c r="K81" s="489"/>
      <c r="L81" s="476"/>
      <c r="M81" s="481"/>
      <c r="N81" s="455"/>
      <c r="O81" s="708"/>
      <c r="P81" s="213"/>
      <c r="R81" s="141"/>
      <c r="S81" s="141"/>
      <c r="T81" s="141"/>
    </row>
    <row r="82" spans="1:22" ht="78" x14ac:dyDescent="0.6">
      <c r="A82" s="527"/>
      <c r="B82" s="473"/>
      <c r="C82" s="159" t="s">
        <v>343</v>
      </c>
      <c r="D82" s="145" t="s">
        <v>185</v>
      </c>
      <c r="E82" s="476"/>
      <c r="F82" s="476"/>
      <c r="G82" s="478"/>
      <c r="H82" s="476"/>
      <c r="I82" s="571"/>
      <c r="J82" s="476"/>
      <c r="K82" s="489"/>
      <c r="L82" s="476"/>
      <c r="M82" s="481"/>
      <c r="N82" s="455"/>
      <c r="O82" s="708"/>
      <c r="P82" s="213"/>
      <c r="R82" s="141"/>
      <c r="S82" s="141"/>
      <c r="T82" s="141"/>
    </row>
    <row r="83" spans="1:22" ht="52.5" thickBot="1" x14ac:dyDescent="0.65">
      <c r="A83" s="528"/>
      <c r="B83" s="474"/>
      <c r="C83" s="160" t="s">
        <v>344</v>
      </c>
      <c r="D83" s="151" t="s">
        <v>189</v>
      </c>
      <c r="E83" s="483"/>
      <c r="F83" s="483"/>
      <c r="G83" s="519"/>
      <c r="H83" s="483"/>
      <c r="I83" s="572"/>
      <c r="J83" s="483"/>
      <c r="K83" s="490"/>
      <c r="L83" s="483"/>
      <c r="M83" s="492"/>
      <c r="N83" s="464"/>
      <c r="O83" s="708"/>
      <c r="P83" s="213"/>
      <c r="R83" s="141"/>
      <c r="S83" s="141"/>
      <c r="T83" s="141"/>
    </row>
    <row r="84" spans="1:22" ht="52" x14ac:dyDescent="0.6">
      <c r="A84" s="526" t="s">
        <v>345</v>
      </c>
      <c r="B84" s="472" t="s">
        <v>114</v>
      </c>
      <c r="C84" s="161" t="s">
        <v>346</v>
      </c>
      <c r="D84" s="150" t="s">
        <v>189</v>
      </c>
      <c r="E84" s="487" t="s">
        <v>88</v>
      </c>
      <c r="F84" s="487" t="s">
        <v>88</v>
      </c>
      <c r="G84" s="518" t="s">
        <v>88</v>
      </c>
      <c r="H84" s="487" t="s">
        <v>88</v>
      </c>
      <c r="I84" s="518"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IF(Strategic_Policy_07!E84='Drop downs'!$B$6,Strategic_Policy_07!B84&amp;": "&amp;Strategic_Policy_07!K84&amp;"","")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481"/>
      <c r="N85" s="455"/>
      <c r="R85" s="141"/>
      <c r="S85" s="141"/>
      <c r="T85" s="141"/>
    </row>
    <row r="86" spans="1:22" ht="52" x14ac:dyDescent="0.6">
      <c r="A86" s="527"/>
      <c r="B86" s="473"/>
      <c r="C86" s="159" t="s">
        <v>348</v>
      </c>
      <c r="D86" s="145" t="s">
        <v>189</v>
      </c>
      <c r="E86" s="476"/>
      <c r="F86" s="476"/>
      <c r="G86" s="478"/>
      <c r="H86" s="476"/>
      <c r="I86" s="478"/>
      <c r="J86" s="476"/>
      <c r="K86" s="489"/>
      <c r="L86" s="476"/>
      <c r="M86" s="481"/>
      <c r="N86" s="455"/>
      <c r="R86" s="141"/>
      <c r="S86" s="141"/>
      <c r="T86" s="141"/>
    </row>
    <row r="87" spans="1:22" ht="26.5" thickBot="1" x14ac:dyDescent="0.65">
      <c r="A87" s="528"/>
      <c r="B87" s="474"/>
      <c r="C87" s="157" t="s">
        <v>349</v>
      </c>
      <c r="D87" s="151" t="s">
        <v>189</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GVCwsdHXay9B5i2l0/bdhtxzFumR8SZCZddZd8G5AXhF3ClU8ehBEVsV60i0tTCcPH8bMAwaWPxn9uFhQm5VnA==" saltValue="HpaeWQN0l1WnBbpDwgY1mg==" spinCount="100000" sheet="1" objects="1" scenarios="1"/>
  <autoFilter ref="A7:M87" xr:uid="{D2C47CAF-421C-4D58-AA7A-22430CCF83D7}"/>
  <mergeCells count="190">
    <mergeCell ref="O65:O66"/>
    <mergeCell ref="A84:A87"/>
    <mergeCell ref="E84:E87"/>
    <mergeCell ref="F84:F87"/>
    <mergeCell ref="G84:G87"/>
    <mergeCell ref="H84:H87"/>
    <mergeCell ref="J84:J87"/>
    <mergeCell ref="I84:I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J47:J48"/>
    <mergeCell ref="L47:L48"/>
    <mergeCell ref="M47:M48"/>
    <mergeCell ref="I49:I53"/>
    <mergeCell ref="J49:J53"/>
    <mergeCell ref="K49:K53"/>
    <mergeCell ref="L49:L53"/>
    <mergeCell ref="M49:M53"/>
    <mergeCell ref="A47:A48"/>
    <mergeCell ref="A49:A53"/>
    <mergeCell ref="E49:E53"/>
    <mergeCell ref="F49:F53"/>
    <mergeCell ref="G49:G53"/>
    <mergeCell ref="H49:H53"/>
    <mergeCell ref="E47:E48"/>
    <mergeCell ref="F47:F48"/>
    <mergeCell ref="G47:G48"/>
    <mergeCell ref="H47:H48"/>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A20:A27"/>
    <mergeCell ref="E20:E27"/>
    <mergeCell ref="F20:F27"/>
    <mergeCell ref="G20:G27"/>
    <mergeCell ref="H20:H27"/>
    <mergeCell ref="I20:I27"/>
    <mergeCell ref="A18:A19"/>
    <mergeCell ref="E18:E19"/>
    <mergeCell ref="F18:F19"/>
    <mergeCell ref="G18:G19"/>
    <mergeCell ref="H18:H19"/>
    <mergeCell ref="I18:I19"/>
    <mergeCell ref="B18:B19"/>
    <mergeCell ref="B20:B27"/>
    <mergeCell ref="C1:F1"/>
    <mergeCell ref="C2:F2"/>
    <mergeCell ref="C4:F4"/>
    <mergeCell ref="A6:C6"/>
    <mergeCell ref="A8:A17"/>
    <mergeCell ref="B8:B17"/>
    <mergeCell ref="E8:E17"/>
    <mergeCell ref="F8:F17"/>
    <mergeCell ref="G8:G17"/>
    <mergeCell ref="C3:F3"/>
    <mergeCell ref="E6:N6"/>
    <mergeCell ref="N8:N17"/>
    <mergeCell ref="O28:O35"/>
    <mergeCell ref="O47:O48"/>
    <mergeCell ref="O57:O64"/>
    <mergeCell ref="O72:O76"/>
    <mergeCell ref="O77:O83"/>
    <mergeCell ref="H8:H17"/>
    <mergeCell ref="I8:I17"/>
    <mergeCell ref="J8:J17"/>
    <mergeCell ref="K8:K17"/>
    <mergeCell ref="L8:L17"/>
    <mergeCell ref="M8:M17"/>
    <mergeCell ref="K28:K35"/>
    <mergeCell ref="L28:L35"/>
    <mergeCell ref="J18:J19"/>
    <mergeCell ref="K18:K19"/>
    <mergeCell ref="L18:L19"/>
    <mergeCell ref="M18:M19"/>
    <mergeCell ref="J20:J27"/>
    <mergeCell ref="K20:K27"/>
    <mergeCell ref="L20:L27"/>
    <mergeCell ref="M20:M27"/>
    <mergeCell ref="M42:M46"/>
    <mergeCell ref="I47:I48"/>
    <mergeCell ref="K47:K48"/>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50:C53">
    <cfRule type="expression" dxfId="806" priority="2">
      <formula>$D50="No"</formula>
    </cfRule>
  </conditionalFormatting>
  <conditionalFormatting sqref="C8:D87">
    <cfRule type="expression" dxfId="805" priority="1">
      <formula>$D8="No"</formula>
    </cfRule>
  </conditionalFormatting>
  <conditionalFormatting sqref="J8 J18 J28 J49 J57 J65 J72 J77 J84">
    <cfRule type="cellIs" dxfId="804" priority="40" operator="equal">
      <formula>"Significant Negative"</formula>
    </cfRule>
    <cfRule type="cellIs" dxfId="803" priority="41" operator="equal">
      <formula>"Minor Negative"</formula>
    </cfRule>
    <cfRule type="cellIs" dxfId="802" priority="42" operator="equal">
      <formula>"Uncertain"</formula>
    </cfRule>
    <cfRule type="cellIs" dxfId="801" priority="43" operator="equal">
      <formula>"Neutral"</formula>
    </cfRule>
    <cfRule type="cellIs" dxfId="800" priority="44" operator="equal">
      <formula>"Minor Positive"</formula>
    </cfRule>
    <cfRule type="cellIs" dxfId="799" priority="45" operator="equal">
      <formula>"Significant Positive"</formula>
    </cfRule>
  </conditionalFormatting>
  <conditionalFormatting sqref="J20">
    <cfRule type="cellIs" dxfId="798" priority="33" operator="equal">
      <formula>"Significant Positive"</formula>
    </cfRule>
    <cfRule type="cellIs" dxfId="797" priority="28" operator="equal">
      <formula>"Significant Negative"</formula>
    </cfRule>
    <cfRule type="cellIs" dxfId="796" priority="29" operator="equal">
      <formula>"Minor Negative"</formula>
    </cfRule>
    <cfRule type="cellIs" dxfId="795" priority="30" operator="equal">
      <formula>"Uncertain"</formula>
    </cfRule>
    <cfRule type="cellIs" dxfId="794" priority="31" operator="equal">
      <formula>"Neutral"</formula>
    </cfRule>
    <cfRule type="cellIs" dxfId="793" priority="32" operator="equal">
      <formula>"Minor Positive"</formula>
    </cfRule>
  </conditionalFormatting>
  <conditionalFormatting sqref="J36">
    <cfRule type="cellIs" dxfId="792" priority="16" operator="equal">
      <formula>"Significant Negative"</formula>
    </cfRule>
    <cfRule type="cellIs" dxfId="791" priority="17" operator="equal">
      <formula>"Minor Negative"</formula>
    </cfRule>
    <cfRule type="cellIs" dxfId="790" priority="18" operator="equal">
      <formula>"Uncertain"</formula>
    </cfRule>
    <cfRule type="cellIs" dxfId="789" priority="19" operator="equal">
      <formula>"Neutral"</formula>
    </cfRule>
    <cfRule type="cellIs" dxfId="788" priority="20" operator="equal">
      <formula>"Minor Positive"</formula>
    </cfRule>
    <cfRule type="cellIs" dxfId="787" priority="21" operator="equal">
      <formula>"Significant Positive"</formula>
    </cfRule>
  </conditionalFormatting>
  <conditionalFormatting sqref="J42">
    <cfRule type="cellIs" dxfId="786" priority="10" operator="equal">
      <formula>"Significant Negative"</formula>
    </cfRule>
    <cfRule type="cellIs" dxfId="785" priority="11" operator="equal">
      <formula>"Minor Negative"</formula>
    </cfRule>
    <cfRule type="cellIs" dxfId="784" priority="12" operator="equal">
      <formula>"Uncertain"</formula>
    </cfRule>
    <cfRule type="cellIs" dxfId="783" priority="13" operator="equal">
      <formula>"Neutral"</formula>
    </cfRule>
    <cfRule type="cellIs" dxfId="782" priority="14" operator="equal">
      <formula>"Minor Positive"</formula>
    </cfRule>
    <cfRule type="cellIs" dxfId="781" priority="15" operator="equal">
      <formula>"Significant Positive"</formula>
    </cfRule>
  </conditionalFormatting>
  <conditionalFormatting sqref="J47">
    <cfRule type="cellIs" dxfId="780" priority="34" operator="equal">
      <formula>"Significant Negative"</formula>
    </cfRule>
    <cfRule type="cellIs" dxfId="779" priority="35" operator="equal">
      <formula>"Minor Negative"</formula>
    </cfRule>
    <cfRule type="cellIs" dxfId="778" priority="36" operator="equal">
      <formula>"Uncertain"</formula>
    </cfRule>
    <cfRule type="cellIs" dxfId="777" priority="37" operator="equal">
      <formula>"Neutral"</formula>
    </cfRule>
    <cfRule type="cellIs" dxfId="776" priority="38" operator="equal">
      <formula>"Minor Positive"</formula>
    </cfRule>
    <cfRule type="cellIs" dxfId="775" priority="39" operator="equal">
      <formula>"Significant Positive"</formula>
    </cfRule>
  </conditionalFormatting>
  <conditionalFormatting sqref="J54">
    <cfRule type="cellIs" dxfId="774" priority="4" operator="equal">
      <formula>"Significant Negative"</formula>
    </cfRule>
    <cfRule type="cellIs" dxfId="773" priority="5" operator="equal">
      <formula>"Minor Negative"</formula>
    </cfRule>
    <cfRule type="cellIs" dxfId="772" priority="6" operator="equal">
      <formula>"Uncertain"</formula>
    </cfRule>
    <cfRule type="cellIs" dxfId="771" priority="7" operator="equal">
      <formula>"Neutral"</formula>
    </cfRule>
    <cfRule type="cellIs" dxfId="770" priority="8" operator="equal">
      <formula>"Minor Positive"</formula>
    </cfRule>
    <cfRule type="cellIs" dxfId="769"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8553460-8541-4917-BD31-88D791C2BF74}">
          <x14:formula1>
            <xm:f>'Drop downs'!$G$2:$G$7</xm:f>
          </x14:formula1>
          <xm:sqref>J8 J18 J20 J28 J36 J42 J84 J54 J57 J65 J72 J77 J47 J49</xm:sqref>
        </x14:dataValidation>
        <x14:dataValidation type="list" allowBlank="1" showInputMessage="1" showErrorMessage="1" xr:uid="{6803C661-8EF6-4407-B4CD-A6008D59AAC3}">
          <x14:formula1>
            <xm:f>'Drop downs'!$F$2:$F$6</xm:f>
          </x14:formula1>
          <xm:sqref>I8 I18 I20 I28 I36 I42 I84 I54 I57 I65 I72 I77 I47 I49</xm:sqref>
        </x14:dataValidation>
        <x14:dataValidation type="list" allowBlank="1" showInputMessage="1" showErrorMessage="1" xr:uid="{4CD93588-EB5E-42A5-95A8-EED96062BD3F}">
          <x14:formula1>
            <xm:f>'Drop downs'!$E$2:$E$6</xm:f>
          </x14:formula1>
          <xm:sqref>H8 H18 H20 H28 H36 H42 H84 H54 H57 H65 H72 H77 H47 H49</xm:sqref>
        </x14:dataValidation>
        <x14:dataValidation type="list" allowBlank="1" showInputMessage="1" showErrorMessage="1" xr:uid="{EDF1820B-E4A4-43B9-A1A8-BE00A6F5748B}">
          <x14:formula1>
            <xm:f>'Drop downs'!$D$2:$D$7</xm:f>
          </x14:formula1>
          <xm:sqref>G8 G18 G20 G28 G36 G42 G84 G54 G57 G65 G72 G77 G47 G49</xm:sqref>
        </x14:dataValidation>
        <x14:dataValidation type="list" allowBlank="1" showInputMessage="1" showErrorMessage="1" xr:uid="{B44F2C83-98FA-485F-8744-CC4B9CAB6DB2}">
          <x14:formula1>
            <xm:f>'Drop downs'!$C$2:$C$5</xm:f>
          </x14:formula1>
          <xm:sqref>F8 F18 F20 F28 F36 F42 F84 F54 F57 F65 F72 F77 F47 F49</xm:sqref>
        </x14:dataValidation>
        <x14:dataValidation type="list" allowBlank="1" showInputMessage="1" showErrorMessage="1" xr:uid="{B5CA5BB2-E8E1-4A66-91C9-910FB8A78774}">
          <x14:formula1>
            <xm:f>'Drop downs'!$B$2:$B$4</xm:f>
          </x14:formula1>
          <xm:sqref>E8 E18 E20 E28 E36 E42 E84 E54 E57 E65 E72 E77 E47 E49</xm:sqref>
        </x14:dataValidation>
        <x14:dataValidation type="list" allowBlank="1" showInputMessage="1" showErrorMessage="1" xr:uid="{A2E3874B-4C27-4301-BEFB-FBEFF741FCAA}">
          <x14:formula1>
            <xm:f>'Drop downs'!$J$2:$J$3</xm:f>
          </x14:formula1>
          <xm:sqref>L8 L18 L20 L28 L36 L42 L84 L54 L57 L65 L72 L77 L47 L49</xm:sqref>
        </x14:dataValidation>
        <x14:dataValidation type="list" allowBlank="1" showInputMessage="1" showErrorMessage="1" xr:uid="{0C3C2701-B3F0-4311-959E-679B1F695551}">
          <x14:formula1>
            <xm:f>'Drop downs'!$A$2:$A$3</xm:f>
          </x14:formula1>
          <xm:sqref>D8:D87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255C-237B-4A1A-BABF-F91ECF37EC8C}">
  <sheetPr codeName="Sheet55"/>
  <dimension ref="A1:W98"/>
  <sheetViews>
    <sheetView showGridLines="0" zoomScaleNormal="100" workbookViewId="0">
      <selection activeCell="C1" sqref="C1:F1"/>
    </sheetView>
  </sheetViews>
  <sheetFormatPr defaultColWidth="8.54296875" defaultRowHeight="26" x14ac:dyDescent="0.6"/>
  <cols>
    <col min="1" max="1" width="66.4531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1.7265625" style="228" customWidth="1"/>
    <col min="10" max="10" width="16.54296875" style="126" customWidth="1"/>
    <col min="11" max="11" width="68.36328125" style="126" customWidth="1"/>
    <col min="12" max="12" width="20.7265625" style="126" customWidth="1"/>
    <col min="13" max="13" width="54.81640625" style="126" bestFit="1" customWidth="1"/>
    <col min="14" max="14" width="54.81640625" style="126" customWidth="1"/>
    <col min="15" max="15" width="66.81640625" style="126" customWidth="1"/>
    <col min="16" max="16" width="66.81640625" style="126" hidden="1" customWidth="1"/>
    <col min="17" max="17" width="8.54296875" style="126" hidden="1" customWidth="1"/>
    <col min="18" max="18" width="20.54296875" style="126" hidden="1" customWidth="1"/>
    <col min="19" max="19" width="12.54296875" style="126" hidden="1" customWidth="1"/>
    <col min="20" max="20" width="21" style="126" hidden="1" customWidth="1"/>
    <col min="21" max="21" width="37.08984375" style="126" hidden="1" customWidth="1"/>
    <col min="22" max="22" width="31.7265625" style="126" hidden="1" customWidth="1"/>
    <col min="23" max="23" width="8.54296875" style="126" hidden="1" customWidth="1"/>
    <col min="24" max="78" width="0" style="126" hidden="1" customWidth="1"/>
    <col min="79" max="16384" width="8.54296875" style="126"/>
  </cols>
  <sheetData>
    <row r="1" spans="1:22" x14ac:dyDescent="0.6">
      <c r="A1" s="125" t="s">
        <v>20</v>
      </c>
      <c r="C1" s="658" t="s">
        <v>645</v>
      </c>
      <c r="D1" s="703"/>
      <c r="E1" s="703"/>
      <c r="F1" s="630"/>
      <c r="G1" s="227"/>
      <c r="I1" s="229"/>
      <c r="J1" s="128"/>
      <c r="K1" s="128"/>
    </row>
    <row r="2" spans="1:22" x14ac:dyDescent="0.6">
      <c r="A2" s="125" t="s">
        <v>21</v>
      </c>
      <c r="B2" s="129"/>
      <c r="C2" s="393" t="s">
        <v>641</v>
      </c>
      <c r="D2" s="393"/>
      <c r="E2" s="393"/>
      <c r="F2" s="394"/>
      <c r="I2" s="230"/>
      <c r="J2" s="130"/>
      <c r="K2" s="130"/>
    </row>
    <row r="3" spans="1:22" ht="103" customHeight="1" x14ac:dyDescent="0.6">
      <c r="A3" s="131" t="s">
        <v>22</v>
      </c>
      <c r="B3" s="132"/>
      <c r="C3" s="393" t="s">
        <v>646</v>
      </c>
      <c r="D3" s="393"/>
      <c r="E3" s="393"/>
      <c r="F3" s="394"/>
      <c r="I3" s="230"/>
      <c r="J3" s="130"/>
      <c r="K3" s="130"/>
    </row>
    <row r="4" spans="1:22" x14ac:dyDescent="0.6">
      <c r="A4" s="131" t="s">
        <v>23</v>
      </c>
      <c r="B4" s="133"/>
      <c r="C4" s="395" t="s">
        <v>372</v>
      </c>
      <c r="D4" s="395"/>
      <c r="E4" s="395"/>
      <c r="F4" s="396"/>
      <c r="I4" s="230"/>
      <c r="J4" s="130"/>
      <c r="K4" s="130"/>
      <c r="Q4" s="184"/>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7" t="s">
        <v>256</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647</v>
      </c>
      <c r="L8" s="475" t="s">
        <v>189</v>
      </c>
      <c r="M8" s="657"/>
      <c r="N8" s="457"/>
      <c r="Q8" s="212"/>
      <c r="R8" s="141" t="str">
        <f>IF(OR(J8='Drop downs'!$G$7,J8='Drop downs'!$G$5), B8&amp;": "&amp;K8&amp;CHAR(10),"")</f>
        <v/>
      </c>
      <c r="S8" s="141" t="str">
        <f>IF(J8='Drop downs'!$G$2,B8&amp;": "&amp;K8&amp;""," ")</f>
        <v xml:space="preserve"> </v>
      </c>
      <c r="T8" s="141" t="str">
        <f>IF(GI1_Green_Belt_and_MOL!E8='Drop downs'!$B$6,GI1_Green_Belt_and_MOL!B8&amp;": "&amp;GI1_Green_Belt_and_MOL!K8&amp;"","")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658"/>
      <c r="N9" s="458"/>
      <c r="R9" s="141"/>
      <c r="S9" s="141"/>
      <c r="T9" s="141"/>
      <c r="U9" s="126" t="str">
        <f t="shared" ref="U9:U72" si="0">IF(M9&gt;0,B9&amp;":"&amp;M9&amp;"
","")</f>
        <v/>
      </c>
      <c r="V9" s="126" t="str">
        <f t="shared" ref="V9:V72" si="1">IF(N9&gt;0,B9&amp;":"&amp;N9&amp;"
","")</f>
        <v/>
      </c>
    </row>
    <row r="10" spans="1:22" x14ac:dyDescent="0.6">
      <c r="A10" s="470"/>
      <c r="B10" s="503"/>
      <c r="C10" s="142" t="s">
        <v>259</v>
      </c>
      <c r="D10" s="142" t="s">
        <v>189</v>
      </c>
      <c r="E10" s="494" t="s">
        <v>88</v>
      </c>
      <c r="F10" s="494" t="s">
        <v>88</v>
      </c>
      <c r="G10" s="506" t="s">
        <v>88</v>
      </c>
      <c r="H10" s="494" t="s">
        <v>88</v>
      </c>
      <c r="I10" s="506" t="s">
        <v>88</v>
      </c>
      <c r="J10" s="476" t="s">
        <v>120</v>
      </c>
      <c r="K10" s="489"/>
      <c r="L10" s="476"/>
      <c r="M10" s="658"/>
      <c r="N10" s="458"/>
      <c r="R10" s="141"/>
      <c r="S10" s="141"/>
      <c r="T10" s="141"/>
      <c r="U10" s="126" t="str">
        <f t="shared" si="0"/>
        <v/>
      </c>
      <c r="V10" s="126" t="str">
        <f t="shared" si="1"/>
        <v/>
      </c>
    </row>
    <row r="11" spans="1:22" ht="52" x14ac:dyDescent="0.6">
      <c r="A11" s="470"/>
      <c r="B11" s="503"/>
      <c r="C11" s="142" t="s">
        <v>260</v>
      </c>
      <c r="D11" s="142" t="s">
        <v>189</v>
      </c>
      <c r="E11" s="494"/>
      <c r="F11" s="494"/>
      <c r="G11" s="506"/>
      <c r="H11" s="494"/>
      <c r="I11" s="506"/>
      <c r="J11" s="476"/>
      <c r="K11" s="489"/>
      <c r="L11" s="476"/>
      <c r="M11" s="658"/>
      <c r="N11" s="458"/>
      <c r="R11" s="141"/>
      <c r="S11" s="141"/>
      <c r="T11" s="141"/>
      <c r="U11" s="126" t="str">
        <f t="shared" si="0"/>
        <v/>
      </c>
      <c r="V11" s="126" t="str">
        <f t="shared" si="1"/>
        <v/>
      </c>
    </row>
    <row r="12" spans="1:22" ht="52" x14ac:dyDescent="0.6">
      <c r="A12" s="470"/>
      <c r="B12" s="503"/>
      <c r="C12" s="142" t="s">
        <v>261</v>
      </c>
      <c r="D12" s="142" t="s">
        <v>189</v>
      </c>
      <c r="E12" s="494" t="s">
        <v>88</v>
      </c>
      <c r="F12" s="494" t="s">
        <v>88</v>
      </c>
      <c r="G12" s="506" t="s">
        <v>88</v>
      </c>
      <c r="H12" s="494" t="s">
        <v>88</v>
      </c>
      <c r="I12" s="506" t="s">
        <v>88</v>
      </c>
      <c r="J12" s="476" t="s">
        <v>120</v>
      </c>
      <c r="K12" s="489"/>
      <c r="L12" s="476"/>
      <c r="M12" s="658"/>
      <c r="N12" s="458"/>
      <c r="R12" s="141"/>
      <c r="S12" s="141"/>
      <c r="T12" s="141"/>
      <c r="U12" s="126" t="str">
        <f t="shared" si="0"/>
        <v/>
      </c>
      <c r="V12" s="126" t="str">
        <f t="shared" si="1"/>
        <v/>
      </c>
    </row>
    <row r="13" spans="1:22" x14ac:dyDescent="0.6">
      <c r="A13" s="470"/>
      <c r="B13" s="503"/>
      <c r="C13" s="142" t="s">
        <v>262</v>
      </c>
      <c r="D13" s="142" t="s">
        <v>189</v>
      </c>
      <c r="E13" s="494"/>
      <c r="F13" s="494"/>
      <c r="G13" s="506"/>
      <c r="H13" s="494"/>
      <c r="I13" s="506"/>
      <c r="J13" s="476"/>
      <c r="K13" s="489"/>
      <c r="L13" s="476"/>
      <c r="M13" s="658"/>
      <c r="N13" s="458"/>
      <c r="R13" s="141"/>
      <c r="S13" s="141"/>
      <c r="T13" s="141"/>
      <c r="U13" s="126" t="str">
        <f t="shared" si="0"/>
        <v/>
      </c>
      <c r="V13" s="126" t="str">
        <f t="shared" si="1"/>
        <v/>
      </c>
    </row>
    <row r="14" spans="1:22" ht="78" x14ac:dyDescent="0.6">
      <c r="A14" s="470"/>
      <c r="B14" s="503"/>
      <c r="C14" s="142" t="s">
        <v>263</v>
      </c>
      <c r="D14" s="142" t="s">
        <v>189</v>
      </c>
      <c r="E14" s="494" t="s">
        <v>88</v>
      </c>
      <c r="F14" s="494" t="s">
        <v>88</v>
      </c>
      <c r="G14" s="506" t="s">
        <v>88</v>
      </c>
      <c r="H14" s="494" t="s">
        <v>88</v>
      </c>
      <c r="I14" s="506" t="s">
        <v>88</v>
      </c>
      <c r="J14" s="476" t="s">
        <v>120</v>
      </c>
      <c r="K14" s="489"/>
      <c r="L14" s="476"/>
      <c r="M14" s="658"/>
      <c r="N14" s="458"/>
      <c r="R14" s="141"/>
      <c r="S14" s="141"/>
      <c r="T14" s="141"/>
      <c r="U14" s="126" t="str">
        <f t="shared" si="0"/>
        <v/>
      </c>
      <c r="V14" s="126" t="str">
        <f t="shared" si="1"/>
        <v/>
      </c>
    </row>
    <row r="15" spans="1:22" ht="52" x14ac:dyDescent="0.6">
      <c r="A15" s="470"/>
      <c r="B15" s="503"/>
      <c r="C15" s="142" t="s">
        <v>264</v>
      </c>
      <c r="D15" s="142" t="s">
        <v>189</v>
      </c>
      <c r="E15" s="494"/>
      <c r="F15" s="494"/>
      <c r="G15" s="506"/>
      <c r="H15" s="494"/>
      <c r="I15" s="506"/>
      <c r="J15" s="476"/>
      <c r="K15" s="489"/>
      <c r="L15" s="476"/>
      <c r="M15" s="658"/>
      <c r="N15" s="458"/>
      <c r="R15" s="141"/>
      <c r="S15" s="141"/>
      <c r="T15" s="141"/>
      <c r="U15" s="126" t="str">
        <f t="shared" si="0"/>
        <v/>
      </c>
      <c r="V15" s="126" t="str">
        <f t="shared" si="1"/>
        <v/>
      </c>
    </row>
    <row r="16" spans="1:22" ht="78" x14ac:dyDescent="0.6">
      <c r="A16" s="470"/>
      <c r="B16" s="503"/>
      <c r="C16" s="142" t="s">
        <v>265</v>
      </c>
      <c r="D16" s="142" t="s">
        <v>185</v>
      </c>
      <c r="E16" s="494" t="s">
        <v>88</v>
      </c>
      <c r="F16" s="494" t="s">
        <v>88</v>
      </c>
      <c r="G16" s="506" t="s">
        <v>88</v>
      </c>
      <c r="H16" s="494" t="s">
        <v>88</v>
      </c>
      <c r="I16" s="506" t="s">
        <v>88</v>
      </c>
      <c r="J16" s="476" t="s">
        <v>120</v>
      </c>
      <c r="K16" s="489"/>
      <c r="L16" s="476"/>
      <c r="M16" s="658"/>
      <c r="N16" s="458"/>
      <c r="R16" s="141"/>
      <c r="S16" s="141"/>
      <c r="T16" s="141"/>
      <c r="U16" s="126" t="str">
        <f t="shared" si="0"/>
        <v/>
      </c>
      <c r="V16" s="126" t="str">
        <f t="shared" si="1"/>
        <v/>
      </c>
    </row>
    <row r="17" spans="1:22" ht="52.5" thickBot="1" x14ac:dyDescent="0.65">
      <c r="A17" s="471"/>
      <c r="B17" s="504"/>
      <c r="C17" s="143" t="s">
        <v>266</v>
      </c>
      <c r="D17" s="143" t="s">
        <v>189</v>
      </c>
      <c r="E17" s="495"/>
      <c r="F17" s="495"/>
      <c r="G17" s="507"/>
      <c r="H17" s="495"/>
      <c r="I17" s="507"/>
      <c r="J17" s="428"/>
      <c r="K17" s="500"/>
      <c r="L17" s="428"/>
      <c r="M17" s="659"/>
      <c r="N17" s="653"/>
      <c r="R17" s="141"/>
      <c r="S17" s="141"/>
      <c r="T17" s="141"/>
      <c r="U17" s="126" t="str">
        <f t="shared" si="0"/>
        <v/>
      </c>
      <c r="V17" s="126" t="str">
        <f t="shared" si="1"/>
        <v/>
      </c>
    </row>
    <row r="18" spans="1:22" ht="89.25" customHeight="1" x14ac:dyDescent="0.6">
      <c r="A18" s="511" t="s">
        <v>267</v>
      </c>
      <c r="B18" s="472" t="s">
        <v>102</v>
      </c>
      <c r="C18" s="140" t="s">
        <v>268</v>
      </c>
      <c r="D18" s="140" t="s">
        <v>189</v>
      </c>
      <c r="E18" s="475" t="s">
        <v>88</v>
      </c>
      <c r="F18" s="475" t="s">
        <v>88</v>
      </c>
      <c r="G18" s="477" t="s">
        <v>88</v>
      </c>
      <c r="H18" s="475" t="s">
        <v>88</v>
      </c>
      <c r="I18" s="477" t="s">
        <v>88</v>
      </c>
      <c r="J18" s="475" t="s">
        <v>120</v>
      </c>
      <c r="K18" s="604" t="s">
        <v>367</v>
      </c>
      <c r="L18" s="475" t="s">
        <v>189</v>
      </c>
      <c r="M18" s="480"/>
      <c r="N18" s="454"/>
      <c r="R18" s="141" t="str">
        <f>IF(OR(J18='Drop downs'!$G$7,J18='Drop downs'!$G$5), B18&amp;": "&amp;K18&amp;CHAR(10),"")</f>
        <v/>
      </c>
      <c r="S18" s="141" t="str">
        <f>IF(J18='Drop downs'!$G$2,B18&amp;": "&amp;K18&amp;""," ")</f>
        <v xml:space="preserve"> </v>
      </c>
      <c r="T18" s="141" t="str">
        <f>IF(GI1_Green_Belt_and_MOL!E18='Drop downs'!$B$6,GI1_Green_Belt_and_MOL!B18&amp;": "&amp;GI1_Green_Belt_and_MOL!K18&amp;"","")</f>
        <v/>
      </c>
      <c r="U18" s="126" t="str">
        <f t="shared" si="0"/>
        <v/>
      </c>
      <c r="V18" s="126" t="str">
        <f t="shared" si="1"/>
        <v/>
      </c>
    </row>
    <row r="19" spans="1:22" ht="75" customHeight="1" thickBot="1" x14ac:dyDescent="0.65">
      <c r="A19" s="512"/>
      <c r="B19" s="474"/>
      <c r="C19" s="143" t="s">
        <v>269</v>
      </c>
      <c r="D19" s="143" t="s">
        <v>189</v>
      </c>
      <c r="E19" s="428"/>
      <c r="F19" s="428"/>
      <c r="G19" s="479"/>
      <c r="H19" s="428"/>
      <c r="I19" s="479"/>
      <c r="J19" s="428"/>
      <c r="K19" s="606"/>
      <c r="L19" s="428"/>
      <c r="M19" s="482"/>
      <c r="N19" s="456"/>
      <c r="R19" s="141"/>
      <c r="S19" s="141"/>
      <c r="T19" s="141"/>
      <c r="U19" s="126" t="str">
        <f t="shared" si="0"/>
        <v/>
      </c>
      <c r="V19" s="126" t="str">
        <f t="shared" si="1"/>
        <v/>
      </c>
    </row>
    <row r="20" spans="1:22" ht="156.5" thickBot="1" x14ac:dyDescent="0.65">
      <c r="A20" s="469" t="s">
        <v>270</v>
      </c>
      <c r="B20" s="472" t="s">
        <v>103</v>
      </c>
      <c r="C20" s="144" t="s">
        <v>271</v>
      </c>
      <c r="D20" s="144" t="s">
        <v>189</v>
      </c>
      <c r="E20" s="475" t="s">
        <v>88</v>
      </c>
      <c r="F20" s="475" t="s">
        <v>88</v>
      </c>
      <c r="G20" s="477" t="s">
        <v>88</v>
      </c>
      <c r="H20" s="475" t="s">
        <v>88</v>
      </c>
      <c r="I20" s="477"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IF(GI1_Green_Belt_and_MOL!E20='Drop downs'!$B$6,GI1_Green_Belt_and_MOL!B20&amp;": "&amp;GI1_Green_Belt_and_MOL!K20&amp;"","")</f>
        <v/>
      </c>
      <c r="U20" s="126" t="str">
        <f t="shared" si="0"/>
        <v/>
      </c>
      <c r="V20" s="126" t="str">
        <f t="shared" si="1"/>
        <v/>
      </c>
    </row>
    <row r="21" spans="1:22" ht="52.5" thickBot="1" x14ac:dyDescent="0.65">
      <c r="A21" s="470"/>
      <c r="B21" s="473"/>
      <c r="C21" s="145" t="s">
        <v>272</v>
      </c>
      <c r="D21" s="144" t="s">
        <v>189</v>
      </c>
      <c r="E21" s="476"/>
      <c r="F21" s="476"/>
      <c r="G21" s="478"/>
      <c r="H21" s="476"/>
      <c r="I21" s="478"/>
      <c r="J21" s="476"/>
      <c r="K21" s="489"/>
      <c r="L21" s="476"/>
      <c r="M21" s="481"/>
      <c r="N21" s="455"/>
      <c r="R21" s="141"/>
      <c r="S21" s="141"/>
      <c r="T21" s="141"/>
      <c r="U21" s="126" t="str">
        <f t="shared" si="0"/>
        <v/>
      </c>
      <c r="V21" s="126" t="str">
        <f t="shared" si="1"/>
        <v/>
      </c>
    </row>
    <row r="22" spans="1:22" ht="52.5" thickBot="1" x14ac:dyDescent="0.65">
      <c r="A22" s="470"/>
      <c r="B22" s="473"/>
      <c r="C22" s="145" t="s">
        <v>273</v>
      </c>
      <c r="D22" s="144" t="s">
        <v>189</v>
      </c>
      <c r="E22" s="476"/>
      <c r="F22" s="476"/>
      <c r="G22" s="478"/>
      <c r="H22" s="476"/>
      <c r="I22" s="478"/>
      <c r="J22" s="476"/>
      <c r="K22" s="489"/>
      <c r="L22" s="476"/>
      <c r="M22" s="481"/>
      <c r="N22" s="455"/>
      <c r="R22" s="141"/>
      <c r="S22" s="141"/>
      <c r="T22" s="141"/>
      <c r="U22" s="126" t="str">
        <f t="shared" si="0"/>
        <v/>
      </c>
      <c r="V22" s="126" t="str">
        <f t="shared" si="1"/>
        <v/>
      </c>
    </row>
    <row r="23" spans="1:22" ht="52.5" thickBot="1" x14ac:dyDescent="0.65">
      <c r="A23" s="470"/>
      <c r="B23" s="473"/>
      <c r="C23" s="145" t="s">
        <v>274</v>
      </c>
      <c r="D23" s="144" t="s">
        <v>189</v>
      </c>
      <c r="E23" s="476"/>
      <c r="F23" s="476"/>
      <c r="G23" s="478"/>
      <c r="H23" s="476"/>
      <c r="I23" s="478"/>
      <c r="J23" s="476"/>
      <c r="K23" s="489"/>
      <c r="L23" s="476"/>
      <c r="M23" s="481"/>
      <c r="N23" s="455"/>
      <c r="R23" s="141"/>
      <c r="S23" s="141"/>
      <c r="T23" s="141"/>
      <c r="U23" s="126" t="str">
        <f t="shared" si="0"/>
        <v/>
      </c>
      <c r="V23" s="126" t="str">
        <f t="shared" si="1"/>
        <v/>
      </c>
    </row>
    <row r="24" spans="1:22" ht="52.5" thickBot="1" x14ac:dyDescent="0.65">
      <c r="A24" s="470"/>
      <c r="B24" s="473"/>
      <c r="C24" s="145" t="s">
        <v>275</v>
      </c>
      <c r="D24" s="144" t="s">
        <v>189</v>
      </c>
      <c r="E24" s="476"/>
      <c r="F24" s="476"/>
      <c r="G24" s="478"/>
      <c r="H24" s="476"/>
      <c r="I24" s="478"/>
      <c r="J24" s="476"/>
      <c r="K24" s="489"/>
      <c r="L24" s="476"/>
      <c r="M24" s="481"/>
      <c r="N24" s="455"/>
      <c r="R24" s="141"/>
      <c r="S24" s="141"/>
      <c r="T24" s="141"/>
      <c r="U24" s="126" t="str">
        <f t="shared" si="0"/>
        <v/>
      </c>
      <c r="V24" s="126" t="str">
        <f t="shared" si="1"/>
        <v/>
      </c>
    </row>
    <row r="25" spans="1:22" ht="104.5" thickBot="1" x14ac:dyDescent="0.65">
      <c r="A25" s="470"/>
      <c r="B25" s="473"/>
      <c r="C25" s="145" t="s">
        <v>276</v>
      </c>
      <c r="D25" s="144" t="s">
        <v>189</v>
      </c>
      <c r="E25" s="476"/>
      <c r="F25" s="476"/>
      <c r="G25" s="478"/>
      <c r="H25" s="476"/>
      <c r="I25" s="478"/>
      <c r="J25" s="476"/>
      <c r="K25" s="489"/>
      <c r="L25" s="476"/>
      <c r="M25" s="481"/>
      <c r="N25" s="455"/>
      <c r="R25" s="141"/>
      <c r="S25" s="141"/>
      <c r="T25" s="141"/>
      <c r="U25" s="126" t="str">
        <f t="shared" si="0"/>
        <v/>
      </c>
      <c r="V25" s="126" t="str">
        <f t="shared" si="1"/>
        <v/>
      </c>
    </row>
    <row r="26" spans="1:22" ht="52.5" thickBot="1" x14ac:dyDescent="0.65">
      <c r="A26" s="470"/>
      <c r="B26" s="473"/>
      <c r="C26" s="145" t="s">
        <v>277</v>
      </c>
      <c r="D26" s="144" t="s">
        <v>189</v>
      </c>
      <c r="E26" s="476"/>
      <c r="F26" s="476"/>
      <c r="G26" s="478"/>
      <c r="H26" s="476"/>
      <c r="I26" s="478"/>
      <c r="J26" s="476"/>
      <c r="K26" s="489"/>
      <c r="L26" s="476"/>
      <c r="M26" s="481"/>
      <c r="N26" s="455"/>
      <c r="R26" s="141"/>
      <c r="S26" s="141"/>
      <c r="T26" s="141"/>
      <c r="U26" s="126" t="str">
        <f t="shared" si="0"/>
        <v/>
      </c>
      <c r="V26" s="126" t="str">
        <f t="shared" si="1"/>
        <v/>
      </c>
    </row>
    <row r="27" spans="1:22" ht="78.5" thickBot="1" x14ac:dyDescent="0.65">
      <c r="A27" s="471"/>
      <c r="B27" s="474"/>
      <c r="C27" s="146" t="s">
        <v>278</v>
      </c>
      <c r="D27" s="144" t="s">
        <v>189</v>
      </c>
      <c r="E27" s="428"/>
      <c r="F27" s="428"/>
      <c r="G27" s="479"/>
      <c r="H27" s="428"/>
      <c r="I27" s="479"/>
      <c r="J27" s="428"/>
      <c r="K27" s="500"/>
      <c r="L27" s="428"/>
      <c r="M27" s="482"/>
      <c r="N27" s="456"/>
      <c r="R27" s="141"/>
      <c r="S27" s="141"/>
      <c r="T27" s="141"/>
      <c r="U27" s="126" t="str">
        <f t="shared" si="0"/>
        <v/>
      </c>
      <c r="V27" s="126" t="str">
        <f t="shared" si="1"/>
        <v/>
      </c>
    </row>
    <row r="28" spans="1:22" ht="78" customHeight="1" x14ac:dyDescent="0.6">
      <c r="A28" s="469" t="s">
        <v>279</v>
      </c>
      <c r="B28" s="472" t="s">
        <v>104</v>
      </c>
      <c r="C28" s="147" t="s">
        <v>280</v>
      </c>
      <c r="D28" s="144" t="s">
        <v>189</v>
      </c>
      <c r="E28" s="428" t="s">
        <v>88</v>
      </c>
      <c r="F28" s="428" t="s">
        <v>88</v>
      </c>
      <c r="G28" s="479" t="s">
        <v>88</v>
      </c>
      <c r="H28" s="428" t="s">
        <v>88</v>
      </c>
      <c r="I28" s="479" t="s">
        <v>88</v>
      </c>
      <c r="J28" s="428" t="s">
        <v>120</v>
      </c>
      <c r="K28" s="499" t="s">
        <v>367</v>
      </c>
      <c r="L28" s="475" t="s">
        <v>189</v>
      </c>
      <c r="M28" s="480"/>
      <c r="N28" s="454"/>
      <c r="R28" s="141" t="str">
        <f>IF(OR(J28='Drop downs'!$G$7,J28='Drop downs'!$G$5), B28&amp;": "&amp;K28&amp;CHAR(10),"")</f>
        <v/>
      </c>
      <c r="S28" s="141" t="str">
        <f>IF(J28='Drop downs'!$G$2,B28&amp;": "&amp;K28&amp;""," ")</f>
        <v xml:space="preserve"> </v>
      </c>
      <c r="T28" s="141" t="str">
        <f>IF(GI1_Green_Belt_and_MOL!E28='Drop downs'!$B$6,GI1_Green_Belt_and_MOL!B28&amp;": "&amp;GI1_Green_Belt_and_MOL!K28&amp;"","")</f>
        <v/>
      </c>
      <c r="U28" s="126" t="str">
        <f t="shared" si="0"/>
        <v/>
      </c>
      <c r="V28" s="126" t="str">
        <f t="shared" si="1"/>
        <v/>
      </c>
    </row>
    <row r="29" spans="1:22" ht="78" x14ac:dyDescent="0.6">
      <c r="A29" s="470"/>
      <c r="B29" s="473"/>
      <c r="C29" s="148" t="s">
        <v>281</v>
      </c>
      <c r="D29" s="145" t="s">
        <v>189</v>
      </c>
      <c r="E29" s="524"/>
      <c r="F29" s="524"/>
      <c r="G29" s="522"/>
      <c r="H29" s="524"/>
      <c r="I29" s="522"/>
      <c r="J29" s="524"/>
      <c r="K29" s="489"/>
      <c r="L29" s="476"/>
      <c r="M29" s="481"/>
      <c r="N29" s="455"/>
      <c r="R29" s="141"/>
      <c r="S29" s="141"/>
      <c r="T29" s="141"/>
      <c r="U29" s="126" t="str">
        <f t="shared" si="0"/>
        <v/>
      </c>
      <c r="V29" s="126" t="str">
        <f t="shared" si="1"/>
        <v/>
      </c>
    </row>
    <row r="30" spans="1:22" ht="52" x14ac:dyDescent="0.6">
      <c r="A30" s="470"/>
      <c r="B30" s="473"/>
      <c r="C30" s="148" t="s">
        <v>282</v>
      </c>
      <c r="D30" s="145" t="s">
        <v>189</v>
      </c>
      <c r="E30" s="524"/>
      <c r="F30" s="524"/>
      <c r="G30" s="522"/>
      <c r="H30" s="524"/>
      <c r="I30" s="522"/>
      <c r="J30" s="524"/>
      <c r="K30" s="489"/>
      <c r="L30" s="476"/>
      <c r="M30" s="481"/>
      <c r="N30" s="455"/>
      <c r="R30" s="141"/>
      <c r="S30" s="141"/>
      <c r="T30" s="141"/>
      <c r="U30" s="126" t="str">
        <f t="shared" si="0"/>
        <v/>
      </c>
      <c r="V30" s="126" t="str">
        <f t="shared" si="1"/>
        <v/>
      </c>
    </row>
    <row r="31" spans="1:22" ht="52" x14ac:dyDescent="0.6">
      <c r="A31" s="470"/>
      <c r="B31" s="473"/>
      <c r="C31" s="148" t="s">
        <v>283</v>
      </c>
      <c r="D31" s="145" t="s">
        <v>189</v>
      </c>
      <c r="E31" s="524"/>
      <c r="F31" s="524"/>
      <c r="G31" s="522"/>
      <c r="H31" s="524"/>
      <c r="I31" s="522"/>
      <c r="J31" s="524"/>
      <c r="K31" s="489"/>
      <c r="L31" s="476"/>
      <c r="M31" s="481"/>
      <c r="N31" s="455"/>
      <c r="R31" s="141"/>
      <c r="S31" s="141"/>
      <c r="T31" s="141"/>
      <c r="U31" s="126" t="str">
        <f t="shared" si="0"/>
        <v/>
      </c>
      <c r="V31" s="126" t="str">
        <f t="shared" si="1"/>
        <v/>
      </c>
    </row>
    <row r="32" spans="1:22" ht="52" x14ac:dyDescent="0.6">
      <c r="A32" s="470"/>
      <c r="B32" s="473"/>
      <c r="C32" s="148" t="s">
        <v>284</v>
      </c>
      <c r="D32" s="145" t="s">
        <v>185</v>
      </c>
      <c r="E32" s="524"/>
      <c r="F32" s="524"/>
      <c r="G32" s="522"/>
      <c r="H32" s="524"/>
      <c r="I32" s="522"/>
      <c r="J32" s="524"/>
      <c r="K32" s="489"/>
      <c r="L32" s="476"/>
      <c r="M32" s="481"/>
      <c r="N32" s="455"/>
      <c r="R32" s="141"/>
      <c r="S32" s="141"/>
      <c r="T32" s="141"/>
      <c r="U32" s="126" t="str">
        <f t="shared" si="0"/>
        <v/>
      </c>
      <c r="V32" s="126" t="str">
        <f t="shared" si="1"/>
        <v/>
      </c>
    </row>
    <row r="33" spans="1:22" ht="26" customHeight="1" x14ac:dyDescent="0.6">
      <c r="A33" s="470"/>
      <c r="B33" s="473"/>
      <c r="C33" s="148" t="s">
        <v>285</v>
      </c>
      <c r="D33" s="145" t="s">
        <v>189</v>
      </c>
      <c r="E33" s="524"/>
      <c r="F33" s="524"/>
      <c r="G33" s="522"/>
      <c r="H33" s="524"/>
      <c r="I33" s="522"/>
      <c r="J33" s="524"/>
      <c r="K33" s="489"/>
      <c r="L33" s="476"/>
      <c r="M33" s="481"/>
      <c r="N33" s="455"/>
      <c r="R33" s="141"/>
      <c r="S33" s="141"/>
      <c r="T33" s="141"/>
      <c r="U33" s="126" t="str">
        <f t="shared" si="0"/>
        <v/>
      </c>
      <c r="V33" s="126" t="str">
        <f t="shared" si="1"/>
        <v/>
      </c>
    </row>
    <row r="34" spans="1:22" ht="52" x14ac:dyDescent="0.6">
      <c r="A34" s="470"/>
      <c r="B34" s="473"/>
      <c r="C34" s="148" t="s">
        <v>286</v>
      </c>
      <c r="D34" s="145" t="s">
        <v>185</v>
      </c>
      <c r="E34" s="524"/>
      <c r="F34" s="524"/>
      <c r="G34" s="522"/>
      <c r="H34" s="524"/>
      <c r="I34" s="522"/>
      <c r="J34" s="524"/>
      <c r="K34" s="489"/>
      <c r="L34" s="476"/>
      <c r="M34" s="481"/>
      <c r="N34" s="455"/>
      <c r="R34" s="141"/>
      <c r="S34" s="141"/>
      <c r="T34" s="141"/>
      <c r="U34" s="126" t="str">
        <f t="shared" si="0"/>
        <v/>
      </c>
      <c r="V34" s="126" t="str">
        <f t="shared" si="1"/>
        <v/>
      </c>
    </row>
    <row r="35" spans="1:22" ht="52.5" thickBot="1" x14ac:dyDescent="0.65">
      <c r="A35" s="517"/>
      <c r="B35" s="474"/>
      <c r="C35" s="149" t="s">
        <v>287</v>
      </c>
      <c r="D35" s="151" t="s">
        <v>189</v>
      </c>
      <c r="E35" s="487"/>
      <c r="F35" s="487"/>
      <c r="G35" s="518"/>
      <c r="H35" s="487"/>
      <c r="I35" s="518"/>
      <c r="J35" s="487"/>
      <c r="K35" s="489"/>
      <c r="L35" s="483"/>
      <c r="M35" s="492"/>
      <c r="N35" s="464"/>
      <c r="R35" s="141"/>
      <c r="S35" s="141"/>
      <c r="T35" s="141"/>
      <c r="U35" s="126" t="str">
        <f t="shared" si="0"/>
        <v/>
      </c>
      <c r="V35" s="126" t="str">
        <f t="shared" si="1"/>
        <v/>
      </c>
    </row>
    <row r="36" spans="1:22" ht="52" x14ac:dyDescent="0.6">
      <c r="A36" s="516" t="s">
        <v>288</v>
      </c>
      <c r="B36" s="472" t="s">
        <v>105</v>
      </c>
      <c r="C36" s="150" t="s">
        <v>289</v>
      </c>
      <c r="D36" s="150" t="s">
        <v>185</v>
      </c>
      <c r="E36" s="524" t="s">
        <v>88</v>
      </c>
      <c r="F36" s="524" t="s">
        <v>88</v>
      </c>
      <c r="G36" s="522" t="s">
        <v>88</v>
      </c>
      <c r="H36" s="524" t="s">
        <v>88</v>
      </c>
      <c r="I36" s="522" t="s">
        <v>88</v>
      </c>
      <c r="J36" s="524" t="s">
        <v>120</v>
      </c>
      <c r="K36" s="643" t="s">
        <v>648</v>
      </c>
      <c r="L36" s="487" t="s">
        <v>189</v>
      </c>
      <c r="M36" s="677"/>
      <c r="N36" s="710"/>
      <c r="O36" s="708"/>
      <c r="P36" s="213"/>
      <c r="R36" s="141" t="str">
        <f>IF(OR(J36='Drop downs'!$G$7,J36='Drop downs'!$G$5), B36&amp;": "&amp;K36&amp;CHAR(10),"")</f>
        <v/>
      </c>
      <c r="S36" s="141" t="str">
        <f>IF(J36='Drop downs'!$G$2,B36&amp;": "&amp;K36&amp;""," ")</f>
        <v xml:space="preserve"> </v>
      </c>
      <c r="T36" s="141" t="str">
        <f>IF(GI1_Green_Belt_and_MOL!E36='Drop downs'!$B$6,GI1_Green_Belt_and_MOL!B36&amp;": "&amp;GI1_Green_Belt_and_MOL!K36&amp;"","")</f>
        <v/>
      </c>
      <c r="U36" s="126" t="str">
        <f t="shared" si="0"/>
        <v/>
      </c>
      <c r="V36" s="126" t="str">
        <f t="shared" si="1"/>
        <v/>
      </c>
    </row>
    <row r="37" spans="1:22" ht="52" x14ac:dyDescent="0.6">
      <c r="A37" s="470"/>
      <c r="B37" s="473"/>
      <c r="C37" s="145" t="s">
        <v>290</v>
      </c>
      <c r="D37" s="145" t="s">
        <v>189</v>
      </c>
      <c r="E37" s="524"/>
      <c r="F37" s="524"/>
      <c r="G37" s="522"/>
      <c r="H37" s="524"/>
      <c r="I37" s="522"/>
      <c r="J37" s="524"/>
      <c r="K37" s="605"/>
      <c r="L37" s="476"/>
      <c r="M37" s="658"/>
      <c r="N37" s="458"/>
      <c r="O37" s="708"/>
      <c r="P37" s="213"/>
      <c r="Q37" s="212"/>
      <c r="R37" s="141"/>
      <c r="S37" s="141"/>
      <c r="T37" s="141"/>
      <c r="U37" s="126" t="str">
        <f t="shared" si="0"/>
        <v/>
      </c>
      <c r="V37" s="126" t="str">
        <f t="shared" si="1"/>
        <v/>
      </c>
    </row>
    <row r="38" spans="1:22" ht="52" x14ac:dyDescent="0.6">
      <c r="A38" s="470"/>
      <c r="B38" s="473"/>
      <c r="C38" s="145" t="s">
        <v>291</v>
      </c>
      <c r="D38" s="145" t="s">
        <v>189</v>
      </c>
      <c r="E38" s="524"/>
      <c r="F38" s="524"/>
      <c r="G38" s="522"/>
      <c r="H38" s="524"/>
      <c r="I38" s="522"/>
      <c r="J38" s="524"/>
      <c r="K38" s="605"/>
      <c r="L38" s="476"/>
      <c r="M38" s="658"/>
      <c r="N38" s="458"/>
      <c r="O38" s="708"/>
      <c r="P38" s="213"/>
      <c r="R38" s="141"/>
      <c r="S38" s="141"/>
      <c r="T38" s="141"/>
      <c r="U38" s="126" t="str">
        <f t="shared" si="0"/>
        <v/>
      </c>
      <c r="V38" s="126" t="str">
        <f t="shared" si="1"/>
        <v/>
      </c>
    </row>
    <row r="39" spans="1:22" ht="78" x14ac:dyDescent="0.6">
      <c r="A39" s="470"/>
      <c r="B39" s="473"/>
      <c r="C39" s="145" t="s">
        <v>292</v>
      </c>
      <c r="D39" s="145" t="s">
        <v>189</v>
      </c>
      <c r="E39" s="524"/>
      <c r="F39" s="524"/>
      <c r="G39" s="522"/>
      <c r="H39" s="524"/>
      <c r="I39" s="522"/>
      <c r="J39" s="524"/>
      <c r="K39" s="605"/>
      <c r="L39" s="476"/>
      <c r="M39" s="658"/>
      <c r="N39" s="458"/>
      <c r="O39" s="708"/>
      <c r="P39" s="213"/>
      <c r="R39" s="141"/>
      <c r="S39" s="141"/>
      <c r="T39" s="141"/>
      <c r="U39" s="126" t="str">
        <f t="shared" si="0"/>
        <v/>
      </c>
      <c r="V39" s="126" t="str">
        <f t="shared" si="1"/>
        <v/>
      </c>
    </row>
    <row r="40" spans="1:22" ht="104" x14ac:dyDescent="0.6">
      <c r="A40" s="470"/>
      <c r="B40" s="473"/>
      <c r="C40" s="145" t="s">
        <v>293</v>
      </c>
      <c r="D40" s="145" t="s">
        <v>189</v>
      </c>
      <c r="E40" s="524"/>
      <c r="F40" s="524"/>
      <c r="G40" s="522"/>
      <c r="H40" s="524"/>
      <c r="I40" s="522"/>
      <c r="J40" s="524"/>
      <c r="K40" s="605"/>
      <c r="L40" s="476"/>
      <c r="M40" s="658"/>
      <c r="N40" s="458"/>
      <c r="O40" s="708"/>
      <c r="P40" s="213"/>
      <c r="R40" s="141"/>
      <c r="S40" s="141"/>
      <c r="T40" s="141"/>
      <c r="U40" s="126" t="str">
        <f t="shared" si="0"/>
        <v/>
      </c>
      <c r="V40" s="126" t="str">
        <f t="shared" si="1"/>
        <v/>
      </c>
    </row>
    <row r="41" spans="1:22" ht="78.5" thickBot="1" x14ac:dyDescent="0.65">
      <c r="A41" s="517"/>
      <c r="B41" s="474"/>
      <c r="C41" s="151" t="s">
        <v>294</v>
      </c>
      <c r="D41" s="151" t="s">
        <v>189</v>
      </c>
      <c r="E41" s="525"/>
      <c r="F41" s="525"/>
      <c r="G41" s="523"/>
      <c r="H41" s="525"/>
      <c r="I41" s="523"/>
      <c r="J41" s="525"/>
      <c r="K41" s="617"/>
      <c r="L41" s="483"/>
      <c r="M41" s="678"/>
      <c r="N41" s="459"/>
      <c r="O41" s="708"/>
      <c r="P41" s="213"/>
      <c r="R41" s="141"/>
      <c r="S41" s="141"/>
      <c r="T41" s="141"/>
      <c r="U41" s="126" t="str">
        <f t="shared" si="0"/>
        <v/>
      </c>
      <c r="V41" s="126" t="str">
        <f t="shared" si="1"/>
        <v/>
      </c>
    </row>
    <row r="42" spans="1:22" ht="78" x14ac:dyDescent="0.6">
      <c r="A42" s="516" t="s">
        <v>295</v>
      </c>
      <c r="B42" s="472" t="s">
        <v>106</v>
      </c>
      <c r="C42" s="150" t="s">
        <v>296</v>
      </c>
      <c r="D42" s="150" t="s">
        <v>189</v>
      </c>
      <c r="E42" s="487" t="s">
        <v>88</v>
      </c>
      <c r="F42" s="487" t="s">
        <v>88</v>
      </c>
      <c r="G42" s="518" t="s">
        <v>88</v>
      </c>
      <c r="H42" s="487" t="s">
        <v>88</v>
      </c>
      <c r="I42" s="518" t="s">
        <v>88</v>
      </c>
      <c r="J42" s="487" t="s">
        <v>120</v>
      </c>
      <c r="K42" s="488" t="s">
        <v>367</v>
      </c>
      <c r="L42" s="410" t="s">
        <v>189</v>
      </c>
      <c r="M42" s="491"/>
      <c r="N42" s="463"/>
      <c r="R42" s="141" t="str">
        <f>IF(OR(J42='Drop downs'!$G$7,J42='Drop downs'!$G$5), B42&amp;": "&amp;K42&amp;CHAR(10),"")</f>
        <v/>
      </c>
      <c r="S42" s="141" t="str">
        <f>IF(J42='Drop downs'!$G$2,B42&amp;": "&amp;K42&amp;""," ")</f>
        <v xml:space="preserve"> </v>
      </c>
      <c r="T42" s="141" t="str">
        <f>IF(GI1_Green_Belt_and_MOL!E42='Drop downs'!$B$6,GI1_Green_Belt_and_MOL!B42&amp;": "&amp;GI1_Green_Belt_and_MOL!K42&amp;"","")</f>
        <v/>
      </c>
      <c r="U42" s="126" t="str">
        <f t="shared" si="0"/>
        <v/>
      </c>
      <c r="V42" s="126" t="str">
        <f t="shared" si="1"/>
        <v/>
      </c>
    </row>
    <row r="43" spans="1:22" ht="52" x14ac:dyDescent="0.6">
      <c r="A43" s="470"/>
      <c r="B43" s="473"/>
      <c r="C43" s="145" t="s">
        <v>297</v>
      </c>
      <c r="D43" s="145" t="s">
        <v>189</v>
      </c>
      <c r="E43" s="476"/>
      <c r="F43" s="476"/>
      <c r="G43" s="478"/>
      <c r="H43" s="476"/>
      <c r="I43" s="478"/>
      <c r="J43" s="476"/>
      <c r="K43" s="489"/>
      <c r="L43" s="524"/>
      <c r="M43" s="481"/>
      <c r="N43" s="455"/>
      <c r="R43" s="141"/>
      <c r="S43" s="141"/>
      <c r="T43" s="141"/>
      <c r="U43" s="126" t="str">
        <f t="shared" si="0"/>
        <v/>
      </c>
      <c r="V43" s="126" t="str">
        <f t="shared" si="1"/>
        <v/>
      </c>
    </row>
    <row r="44" spans="1:22" ht="52" x14ac:dyDescent="0.6">
      <c r="A44" s="470"/>
      <c r="B44" s="473"/>
      <c r="C44" s="145" t="s">
        <v>298</v>
      </c>
      <c r="D44" s="145" t="s">
        <v>189</v>
      </c>
      <c r="E44" s="476"/>
      <c r="F44" s="476"/>
      <c r="G44" s="478"/>
      <c r="H44" s="476"/>
      <c r="I44" s="478"/>
      <c r="J44" s="476"/>
      <c r="K44" s="489"/>
      <c r="L44" s="524"/>
      <c r="M44" s="481"/>
      <c r="N44" s="455"/>
      <c r="R44" s="141"/>
      <c r="S44" s="141"/>
      <c r="T44" s="141"/>
      <c r="U44" s="126" t="str">
        <f t="shared" si="0"/>
        <v/>
      </c>
      <c r="V44" s="126" t="str">
        <f t="shared" si="1"/>
        <v/>
      </c>
    </row>
    <row r="45" spans="1:22" ht="52" x14ac:dyDescent="0.6">
      <c r="A45" s="470"/>
      <c r="B45" s="473"/>
      <c r="C45" s="145" t="s">
        <v>299</v>
      </c>
      <c r="D45" s="145" t="s">
        <v>189</v>
      </c>
      <c r="E45" s="476"/>
      <c r="F45" s="476"/>
      <c r="G45" s="478"/>
      <c r="H45" s="476"/>
      <c r="I45" s="478"/>
      <c r="J45" s="476"/>
      <c r="K45" s="489"/>
      <c r="L45" s="524"/>
      <c r="M45" s="481"/>
      <c r="N45" s="455"/>
      <c r="R45" s="141"/>
      <c r="S45" s="141"/>
      <c r="T45" s="141"/>
      <c r="U45" s="126" t="str">
        <f t="shared" si="0"/>
        <v/>
      </c>
      <c r="V45" s="126" t="str">
        <f t="shared" si="1"/>
        <v/>
      </c>
    </row>
    <row r="46" spans="1:22" ht="78.5" thickBot="1" x14ac:dyDescent="0.65">
      <c r="A46" s="517"/>
      <c r="B46" s="474"/>
      <c r="C46" s="151" t="s">
        <v>300</v>
      </c>
      <c r="D46" s="151" t="s">
        <v>189</v>
      </c>
      <c r="E46" s="483"/>
      <c r="F46" s="483"/>
      <c r="G46" s="519"/>
      <c r="H46" s="483"/>
      <c r="I46" s="519"/>
      <c r="J46" s="483"/>
      <c r="K46" s="490"/>
      <c r="L46" s="525"/>
      <c r="M46" s="492"/>
      <c r="N46" s="464"/>
      <c r="R46" s="141"/>
      <c r="S46" s="141"/>
      <c r="T46" s="141"/>
      <c r="U46" s="126" t="str">
        <f t="shared" si="0"/>
        <v/>
      </c>
      <c r="V46" s="126" t="str">
        <f t="shared" si="1"/>
        <v/>
      </c>
    </row>
    <row r="47" spans="1:22" ht="130" x14ac:dyDescent="0.6">
      <c r="A47" s="516" t="s">
        <v>301</v>
      </c>
      <c r="B47" s="472" t="s">
        <v>107</v>
      </c>
      <c r="C47" s="150" t="s">
        <v>302</v>
      </c>
      <c r="D47" s="150" t="s">
        <v>189</v>
      </c>
      <c r="E47" s="487" t="s">
        <v>88</v>
      </c>
      <c r="F47" s="487" t="s">
        <v>88</v>
      </c>
      <c r="G47" s="518" t="s">
        <v>88</v>
      </c>
      <c r="H47" s="487" t="s">
        <v>88</v>
      </c>
      <c r="I47" s="518" t="s">
        <v>88</v>
      </c>
      <c r="J47" s="487" t="s">
        <v>120</v>
      </c>
      <c r="K47" s="488" t="s">
        <v>367</v>
      </c>
      <c r="L47" s="410" t="s">
        <v>189</v>
      </c>
      <c r="M47" s="714"/>
      <c r="N47" s="712" t="s">
        <v>649</v>
      </c>
      <c r="O47" s="711"/>
      <c r="P47" s="214"/>
      <c r="R47" s="141" t="str">
        <f>IF(OR(J47='Drop downs'!$G$7,J47='Drop downs'!$G$5), B47&amp;": "&amp;K47&amp;CHAR(10),"")</f>
        <v/>
      </c>
      <c r="S47" s="141" t="str">
        <f>IF(J47='Drop downs'!$G$2,B47&amp;": "&amp;K47&amp;""," ")</f>
        <v xml:space="preserve"> </v>
      </c>
      <c r="T47" s="141" t="str">
        <f>IF(GI1_Green_Belt_and_MOL!E47='Drop downs'!$B$6,GI1_Green_Belt_and_MOL!B47&amp;": "&amp;GI1_Green_Belt_and_MOL!K47&amp;"","")</f>
        <v/>
      </c>
      <c r="U47" s="126" t="str">
        <f t="shared" si="0"/>
        <v/>
      </c>
      <c r="V47" s="126" t="str">
        <f t="shared" si="1"/>
        <v xml:space="preserve">IIA7:Enhancement: cross reference with Policy GR7 External Lighting to try and achieve darker night skies in these more open parts of the borough.
</v>
      </c>
    </row>
    <row r="48" spans="1:22" ht="87" customHeight="1" thickBot="1" x14ac:dyDescent="0.65">
      <c r="A48" s="471"/>
      <c r="B48" s="474"/>
      <c r="C48" s="146" t="s">
        <v>303</v>
      </c>
      <c r="D48" s="146" t="s">
        <v>189</v>
      </c>
      <c r="E48" s="428"/>
      <c r="F48" s="428"/>
      <c r="G48" s="479"/>
      <c r="H48" s="428"/>
      <c r="I48" s="479"/>
      <c r="J48" s="428"/>
      <c r="K48" s="500"/>
      <c r="L48" s="524"/>
      <c r="M48" s="597"/>
      <c r="N48" s="713"/>
      <c r="O48" s="711"/>
      <c r="P48" s="214"/>
      <c r="R48" s="141" t="str">
        <f>IF(OR(J48='Drop downs'!$G$7,J48='Drop downs'!$G$5), B48&amp;": "&amp;K48&amp;CHAR(10),"")</f>
        <v/>
      </c>
      <c r="S48" s="141" t="str">
        <f>IF(J48='Drop downs'!$G$2,B48&amp;": "&amp;K48&amp;""," ")</f>
        <v xml:space="preserve"> </v>
      </c>
      <c r="T48" s="141" t="str">
        <f>IF(GI1_Green_Belt_and_MOL!E48='Drop downs'!$B$6,GI1_Green_Belt_and_MOL!B48&amp;": "&amp;GI1_Green_Belt_and_MOL!K48&amp;"","")</f>
        <v xml:space="preserve">: </v>
      </c>
      <c r="U48" s="126" t="str">
        <f t="shared" si="0"/>
        <v/>
      </c>
      <c r="V48" s="126" t="str">
        <f t="shared" si="1"/>
        <v/>
      </c>
    </row>
    <row r="49" spans="1:22" ht="78" x14ac:dyDescent="0.6">
      <c r="A49" s="469" t="s">
        <v>304</v>
      </c>
      <c r="B49" s="472" t="s">
        <v>108</v>
      </c>
      <c r="C49" s="140" t="s">
        <v>305</v>
      </c>
      <c r="D49" s="144" t="s">
        <v>189</v>
      </c>
      <c r="E49" s="475" t="s">
        <v>88</v>
      </c>
      <c r="F49" s="475" t="s">
        <v>88</v>
      </c>
      <c r="G49" s="477" t="s">
        <v>88</v>
      </c>
      <c r="H49" s="475" t="s">
        <v>88</v>
      </c>
      <c r="I49" s="477" t="s">
        <v>88</v>
      </c>
      <c r="J49" s="475" t="s">
        <v>120</v>
      </c>
      <c r="K49" s="499" t="s">
        <v>367</v>
      </c>
      <c r="L49" s="524" t="s">
        <v>189</v>
      </c>
      <c r="M49" s="410"/>
      <c r="N49" s="454"/>
      <c r="R49" s="141" t="str">
        <f>IF(OR(J49='Drop downs'!$G$7,J49='Drop downs'!$G$5), B49&amp;": "&amp;K49&amp;CHAR(10),"")</f>
        <v/>
      </c>
      <c r="S49" s="141" t="str">
        <f>IF(J49='Drop downs'!$G$2,B49&amp;": "&amp;K49&amp;""," ")</f>
        <v xml:space="preserve"> </v>
      </c>
      <c r="T49" s="141" t="str">
        <f>IF(GI1_Green_Belt_and_MOL!E49='Drop downs'!$B$6,GI1_Green_Belt_and_MOL!B49&amp;": "&amp;GI1_Green_Belt_and_MOL!K49&amp;"","")</f>
        <v/>
      </c>
      <c r="U49" s="126" t="str">
        <f t="shared" si="0"/>
        <v/>
      </c>
      <c r="V49" s="126" t="str">
        <f t="shared" si="1"/>
        <v/>
      </c>
    </row>
    <row r="50" spans="1:22" ht="52" x14ac:dyDescent="0.6">
      <c r="A50" s="470"/>
      <c r="B50" s="473"/>
      <c r="C50" s="142" t="s">
        <v>306</v>
      </c>
      <c r="D50" s="145" t="s">
        <v>189</v>
      </c>
      <c r="E50" s="476"/>
      <c r="F50" s="476"/>
      <c r="G50" s="478"/>
      <c r="H50" s="476"/>
      <c r="I50" s="478"/>
      <c r="J50" s="476"/>
      <c r="K50" s="489"/>
      <c r="L50" s="524"/>
      <c r="M50" s="524"/>
      <c r="N50" s="455"/>
      <c r="R50" s="141"/>
      <c r="S50" s="141"/>
      <c r="T50" s="141"/>
      <c r="U50" s="126" t="str">
        <f t="shared" si="0"/>
        <v/>
      </c>
      <c r="V50" s="126" t="str">
        <f t="shared" si="1"/>
        <v/>
      </c>
    </row>
    <row r="51" spans="1:22" x14ac:dyDescent="0.6">
      <c r="A51" s="470"/>
      <c r="B51" s="473"/>
      <c r="C51" s="152" t="s">
        <v>307</v>
      </c>
      <c r="D51" s="145" t="s">
        <v>189</v>
      </c>
      <c r="E51" s="476"/>
      <c r="F51" s="476"/>
      <c r="G51" s="478"/>
      <c r="H51" s="476"/>
      <c r="I51" s="478"/>
      <c r="J51" s="476"/>
      <c r="K51" s="489"/>
      <c r="L51" s="524"/>
      <c r="M51" s="524"/>
      <c r="N51" s="455"/>
      <c r="R51" s="141"/>
      <c r="S51" s="141"/>
      <c r="T51" s="141"/>
      <c r="U51" s="126" t="str">
        <f t="shared" si="0"/>
        <v/>
      </c>
      <c r="V51" s="126" t="str">
        <f t="shared" si="1"/>
        <v/>
      </c>
    </row>
    <row r="52" spans="1:22" x14ac:dyDescent="0.6">
      <c r="A52" s="470"/>
      <c r="B52" s="473"/>
      <c r="C52" s="142" t="s">
        <v>308</v>
      </c>
      <c r="D52" s="145" t="s">
        <v>189</v>
      </c>
      <c r="E52" s="476"/>
      <c r="F52" s="476"/>
      <c r="G52" s="478"/>
      <c r="H52" s="476"/>
      <c r="I52" s="478"/>
      <c r="J52" s="476"/>
      <c r="K52" s="489"/>
      <c r="L52" s="524"/>
      <c r="M52" s="524"/>
      <c r="N52" s="455"/>
      <c r="R52" s="141"/>
      <c r="S52" s="141"/>
      <c r="T52" s="141"/>
      <c r="U52" s="126" t="str">
        <f t="shared" si="0"/>
        <v/>
      </c>
      <c r="V52" s="126" t="str">
        <f t="shared" si="1"/>
        <v/>
      </c>
    </row>
    <row r="53" spans="1:22" ht="26.5" thickBot="1" x14ac:dyDescent="0.65">
      <c r="A53" s="471"/>
      <c r="B53" s="474"/>
      <c r="C53" s="143" t="s">
        <v>309</v>
      </c>
      <c r="D53" s="146" t="s">
        <v>189</v>
      </c>
      <c r="E53" s="428"/>
      <c r="F53" s="428"/>
      <c r="G53" s="479"/>
      <c r="H53" s="428"/>
      <c r="I53" s="479"/>
      <c r="J53" s="428"/>
      <c r="K53" s="500"/>
      <c r="L53" s="525"/>
      <c r="M53" s="525"/>
      <c r="N53" s="456"/>
      <c r="R53" s="141"/>
      <c r="S53" s="141"/>
      <c r="T53" s="141"/>
      <c r="U53" s="126" t="str">
        <f t="shared" si="0"/>
        <v/>
      </c>
      <c r="V53" s="126" t="str">
        <f t="shared" si="1"/>
        <v/>
      </c>
    </row>
    <row r="54" spans="1:22" ht="52" x14ac:dyDescent="0.6">
      <c r="A54" s="469" t="s">
        <v>310</v>
      </c>
      <c r="B54" s="472" t="s">
        <v>109</v>
      </c>
      <c r="C54" s="153" t="s">
        <v>311</v>
      </c>
      <c r="D54" s="144" t="s">
        <v>189</v>
      </c>
      <c r="E54" s="475" t="s">
        <v>88</v>
      </c>
      <c r="F54" s="475" t="s">
        <v>88</v>
      </c>
      <c r="G54" s="477" t="s">
        <v>88</v>
      </c>
      <c r="H54" s="475" t="s">
        <v>88</v>
      </c>
      <c r="I54" s="477" t="s">
        <v>88</v>
      </c>
      <c r="J54" s="475" t="s">
        <v>120</v>
      </c>
      <c r="K54" s="499" t="s">
        <v>367</v>
      </c>
      <c r="L54" s="410" t="s">
        <v>189</v>
      </c>
      <c r="M54" s="410"/>
      <c r="N54" s="454"/>
      <c r="R54" s="141" t="str">
        <f>IF(OR(J54='Drop downs'!$G$7,J54='Drop downs'!$G$5), B54&amp;": "&amp;K54&amp;CHAR(10),"")</f>
        <v/>
      </c>
      <c r="S54" s="141" t="str">
        <f>IF(J54='Drop downs'!$G$2,B54&amp;": "&amp;K54&amp;""," ")</f>
        <v xml:space="preserve"> </v>
      </c>
      <c r="T54" s="141" t="str">
        <f>IF(GI1_Green_Belt_and_MOL!E54='Drop downs'!$B$6,GI1_Green_Belt_and_MOL!B54&amp;": "&amp;GI1_Green_Belt_and_MOL!K54&amp;"","")</f>
        <v/>
      </c>
      <c r="U54" s="126" t="str">
        <f t="shared" si="0"/>
        <v/>
      </c>
      <c r="V54" s="126" t="str">
        <f t="shared" si="1"/>
        <v/>
      </c>
    </row>
    <row r="55" spans="1:22" ht="52" x14ac:dyDescent="0.6">
      <c r="A55" s="470"/>
      <c r="B55" s="473"/>
      <c r="C55" s="154" t="s">
        <v>312</v>
      </c>
      <c r="D55" s="145" t="s">
        <v>189</v>
      </c>
      <c r="E55" s="476"/>
      <c r="F55" s="476"/>
      <c r="G55" s="478"/>
      <c r="H55" s="476"/>
      <c r="I55" s="478"/>
      <c r="J55" s="476"/>
      <c r="K55" s="489"/>
      <c r="L55" s="524"/>
      <c r="M55" s="524"/>
      <c r="N55" s="455"/>
      <c r="R55" s="141"/>
      <c r="S55" s="141"/>
      <c r="T55" s="141"/>
      <c r="U55" s="126" t="str">
        <f t="shared" si="0"/>
        <v/>
      </c>
      <c r="V55" s="126" t="str">
        <f t="shared" si="1"/>
        <v/>
      </c>
    </row>
    <row r="56" spans="1:22" ht="90.75" customHeight="1" thickBot="1" x14ac:dyDescent="0.65">
      <c r="A56" s="471"/>
      <c r="B56" s="474"/>
      <c r="C56" s="155" t="s">
        <v>313</v>
      </c>
      <c r="D56" s="143" t="s">
        <v>189</v>
      </c>
      <c r="E56" s="428"/>
      <c r="F56" s="428"/>
      <c r="G56" s="479"/>
      <c r="H56" s="428"/>
      <c r="I56" s="479"/>
      <c r="J56" s="428"/>
      <c r="K56" s="500"/>
      <c r="L56" s="525"/>
      <c r="M56" s="525"/>
      <c r="N56" s="456"/>
      <c r="R56" s="141"/>
      <c r="S56" s="141"/>
      <c r="T56" s="141"/>
      <c r="U56" s="126" t="str">
        <f t="shared" si="0"/>
        <v/>
      </c>
      <c r="V56" s="126" t="str">
        <f t="shared" si="1"/>
        <v/>
      </c>
    </row>
    <row r="57" spans="1:22" x14ac:dyDescent="0.6">
      <c r="A57" s="469" t="s">
        <v>314</v>
      </c>
      <c r="B57" s="472" t="s">
        <v>110</v>
      </c>
      <c r="C57" s="140" t="s">
        <v>315</v>
      </c>
      <c r="D57" s="140" t="s">
        <v>189</v>
      </c>
      <c r="E57" s="475" t="s">
        <v>364</v>
      </c>
      <c r="F57" s="475" t="s">
        <v>370</v>
      </c>
      <c r="G57" s="477" t="s">
        <v>427</v>
      </c>
      <c r="H57" s="475" t="s">
        <v>356</v>
      </c>
      <c r="I57" s="573" t="s">
        <v>368</v>
      </c>
      <c r="J57" s="475" t="s">
        <v>119</v>
      </c>
      <c r="K57" s="499" t="s">
        <v>892</v>
      </c>
      <c r="L57" s="475" t="s">
        <v>189</v>
      </c>
      <c r="M57" s="480"/>
      <c r="N57" s="454"/>
      <c r="O57" s="708"/>
      <c r="P57" s="213"/>
      <c r="R57" s="141" t="str">
        <f>IF(OR(J57='Drop downs'!$G$7,J57='Drop downs'!$G$5), B57&amp;": "&amp;K57&amp;CHAR(10),"")</f>
        <v/>
      </c>
      <c r="S57" s="141" t="str">
        <f>IF(J57='Drop downs'!$G$2,B57&amp;": "&amp;K57&amp;""," ")</f>
        <v xml:space="preserve"> </v>
      </c>
      <c r="T57" s="141" t="str">
        <f>IF(GI1_Green_Belt_and_MOL!E57='Drop downs'!$B$6,GI1_Green_Belt_and_MOL!B57&amp;": "&amp;GI1_Green_Belt_and_MOL!K57&amp;"","")</f>
        <v/>
      </c>
      <c r="U57" s="126" t="str">
        <f t="shared" si="0"/>
        <v/>
      </c>
      <c r="V57" s="126" t="str">
        <f t="shared" si="1"/>
        <v/>
      </c>
    </row>
    <row r="58" spans="1:22" ht="52" x14ac:dyDescent="0.6">
      <c r="A58" s="470"/>
      <c r="B58" s="473"/>
      <c r="C58" s="142" t="s">
        <v>316</v>
      </c>
      <c r="D58" s="142" t="s">
        <v>189</v>
      </c>
      <c r="E58" s="476"/>
      <c r="F58" s="476"/>
      <c r="G58" s="478"/>
      <c r="H58" s="476"/>
      <c r="I58" s="571"/>
      <c r="J58" s="476"/>
      <c r="K58" s="489"/>
      <c r="L58" s="476"/>
      <c r="M58" s="481"/>
      <c r="N58" s="455"/>
      <c r="O58" s="708"/>
      <c r="P58" s="213"/>
      <c r="R58" s="141"/>
      <c r="S58" s="141"/>
      <c r="T58" s="141"/>
      <c r="U58" s="126" t="str">
        <f t="shared" si="0"/>
        <v/>
      </c>
      <c r="V58" s="126" t="str">
        <f t="shared" si="1"/>
        <v/>
      </c>
    </row>
    <row r="59" spans="1:22" ht="52" x14ac:dyDescent="0.6">
      <c r="A59" s="470"/>
      <c r="B59" s="473"/>
      <c r="C59" s="142" t="s">
        <v>317</v>
      </c>
      <c r="D59" s="142" t="s">
        <v>185</v>
      </c>
      <c r="E59" s="476"/>
      <c r="F59" s="476"/>
      <c r="G59" s="478"/>
      <c r="H59" s="476"/>
      <c r="I59" s="571"/>
      <c r="J59" s="476"/>
      <c r="K59" s="489"/>
      <c r="L59" s="476"/>
      <c r="M59" s="481"/>
      <c r="N59" s="455"/>
      <c r="O59" s="708"/>
      <c r="P59" s="213"/>
      <c r="R59" s="141"/>
      <c r="S59" s="141"/>
      <c r="T59" s="141"/>
      <c r="U59" s="126" t="str">
        <f t="shared" si="0"/>
        <v/>
      </c>
      <c r="V59" s="126" t="str">
        <f t="shared" si="1"/>
        <v/>
      </c>
    </row>
    <row r="60" spans="1:22" ht="52" x14ac:dyDescent="0.6">
      <c r="A60" s="470"/>
      <c r="B60" s="473"/>
      <c r="C60" s="142" t="s">
        <v>318</v>
      </c>
      <c r="D60" s="142" t="s">
        <v>189</v>
      </c>
      <c r="E60" s="476"/>
      <c r="F60" s="476"/>
      <c r="G60" s="478"/>
      <c r="H60" s="476"/>
      <c r="I60" s="571"/>
      <c r="J60" s="476"/>
      <c r="K60" s="489"/>
      <c r="L60" s="476"/>
      <c r="M60" s="481"/>
      <c r="N60" s="455"/>
      <c r="O60" s="708"/>
      <c r="P60" s="213"/>
      <c r="R60" s="141"/>
      <c r="S60" s="141"/>
      <c r="T60" s="141"/>
      <c r="U60" s="126" t="str">
        <f t="shared" si="0"/>
        <v/>
      </c>
      <c r="V60" s="126" t="str">
        <f t="shared" si="1"/>
        <v/>
      </c>
    </row>
    <row r="61" spans="1:22" x14ac:dyDescent="0.6">
      <c r="A61" s="470"/>
      <c r="B61" s="473"/>
      <c r="C61" s="142" t="s">
        <v>319</v>
      </c>
      <c r="D61" s="142" t="s">
        <v>185</v>
      </c>
      <c r="E61" s="476"/>
      <c r="F61" s="476"/>
      <c r="G61" s="478"/>
      <c r="H61" s="476"/>
      <c r="I61" s="571"/>
      <c r="J61" s="476"/>
      <c r="K61" s="489"/>
      <c r="L61" s="476"/>
      <c r="M61" s="481"/>
      <c r="N61" s="455"/>
      <c r="O61" s="708"/>
      <c r="P61" s="213"/>
      <c r="R61" s="141"/>
      <c r="S61" s="141"/>
      <c r="T61" s="141"/>
      <c r="U61" s="126" t="str">
        <f t="shared" si="0"/>
        <v/>
      </c>
      <c r="V61" s="126" t="str">
        <f t="shared" si="1"/>
        <v/>
      </c>
    </row>
    <row r="62" spans="1:22" x14ac:dyDescent="0.6">
      <c r="A62" s="470"/>
      <c r="B62" s="473"/>
      <c r="C62" s="142" t="s">
        <v>320</v>
      </c>
      <c r="D62" s="142" t="s">
        <v>189</v>
      </c>
      <c r="E62" s="476"/>
      <c r="F62" s="476"/>
      <c r="G62" s="478"/>
      <c r="H62" s="476"/>
      <c r="I62" s="571"/>
      <c r="J62" s="476"/>
      <c r="K62" s="489"/>
      <c r="L62" s="476"/>
      <c r="M62" s="481"/>
      <c r="N62" s="455"/>
      <c r="O62" s="708"/>
      <c r="P62" s="213"/>
      <c r="R62" s="141"/>
      <c r="S62" s="141"/>
      <c r="T62" s="141"/>
      <c r="U62" s="126" t="str">
        <f t="shared" si="0"/>
        <v/>
      </c>
      <c r="V62" s="126" t="str">
        <f t="shared" si="1"/>
        <v/>
      </c>
    </row>
    <row r="63" spans="1:22" ht="78" x14ac:dyDescent="0.6">
      <c r="A63" s="470"/>
      <c r="B63" s="473"/>
      <c r="C63" s="142" t="s">
        <v>321</v>
      </c>
      <c r="D63" s="142" t="s">
        <v>185</v>
      </c>
      <c r="E63" s="476"/>
      <c r="F63" s="476"/>
      <c r="G63" s="478"/>
      <c r="H63" s="476"/>
      <c r="I63" s="571"/>
      <c r="J63" s="476"/>
      <c r="K63" s="489"/>
      <c r="L63" s="476"/>
      <c r="M63" s="481"/>
      <c r="N63" s="455"/>
      <c r="O63" s="708"/>
      <c r="P63" s="213"/>
      <c r="R63" s="141"/>
      <c r="S63" s="141"/>
      <c r="T63" s="141"/>
      <c r="U63" s="126" t="str">
        <f t="shared" si="0"/>
        <v/>
      </c>
      <c r="V63" s="126" t="str">
        <f t="shared" si="1"/>
        <v/>
      </c>
    </row>
    <row r="64" spans="1:22" ht="26.5" thickBot="1" x14ac:dyDescent="0.65">
      <c r="A64" s="471"/>
      <c r="B64" s="474"/>
      <c r="C64" s="143" t="s">
        <v>322</v>
      </c>
      <c r="D64" s="143" t="s">
        <v>189</v>
      </c>
      <c r="E64" s="428"/>
      <c r="F64" s="428"/>
      <c r="G64" s="479"/>
      <c r="H64" s="428"/>
      <c r="I64" s="574"/>
      <c r="J64" s="428"/>
      <c r="K64" s="500"/>
      <c r="L64" s="428"/>
      <c r="M64" s="482"/>
      <c r="N64" s="456"/>
      <c r="O64" s="708"/>
      <c r="P64" s="213"/>
      <c r="R64" s="141"/>
      <c r="S64" s="141"/>
      <c r="T64" s="141"/>
      <c r="U64" s="126" t="str">
        <f t="shared" si="0"/>
        <v/>
      </c>
      <c r="V64" s="126" t="str">
        <f t="shared" si="1"/>
        <v/>
      </c>
    </row>
    <row r="65" spans="1:22" ht="52" x14ac:dyDescent="0.6">
      <c r="A65" s="469" t="s">
        <v>843</v>
      </c>
      <c r="B65" s="472" t="s">
        <v>111</v>
      </c>
      <c r="C65" s="147" t="s">
        <v>845</v>
      </c>
      <c r="D65" s="140" t="s">
        <v>185</v>
      </c>
      <c r="E65" s="475" t="s">
        <v>364</v>
      </c>
      <c r="F65" s="475" t="s">
        <v>354</v>
      </c>
      <c r="G65" s="477" t="s">
        <v>427</v>
      </c>
      <c r="H65" s="475" t="s">
        <v>478</v>
      </c>
      <c r="I65" s="573" t="s">
        <v>368</v>
      </c>
      <c r="J65" s="475" t="s">
        <v>119</v>
      </c>
      <c r="K65" s="499" t="s">
        <v>893</v>
      </c>
      <c r="L65" s="475" t="s">
        <v>189</v>
      </c>
      <c r="M65" s="480"/>
      <c r="N65" s="454"/>
      <c r="R65" s="141" t="str">
        <f>IF(OR(J65='Drop downs'!$G$7,J65='Drop downs'!$G$5), B65&amp;": "&amp;K65&amp;CHAR(10),"")</f>
        <v/>
      </c>
      <c r="S65" s="141" t="str">
        <f>IF(J65='Drop downs'!$G$2,B65&amp;": "&amp;K65&amp;""," ")</f>
        <v xml:space="preserve"> </v>
      </c>
      <c r="T65" s="141" t="str">
        <f>IF(GI1_Green_Belt_and_MOL!E65='Drop downs'!$B$6,GI1_Green_Belt_and_MOL!B65&amp;": "&amp;GI1_Green_Belt_and_MOL!K65&amp;"","")</f>
        <v/>
      </c>
      <c r="U65" s="126" t="str">
        <f t="shared" si="0"/>
        <v/>
      </c>
      <c r="V65" s="126" t="str">
        <f t="shared" si="1"/>
        <v/>
      </c>
    </row>
    <row r="66" spans="1:22" ht="64.5" customHeight="1" x14ac:dyDescent="0.6">
      <c r="A66" s="470"/>
      <c r="B66" s="473"/>
      <c r="C66" s="148" t="s">
        <v>325</v>
      </c>
      <c r="D66" s="142" t="s">
        <v>185</v>
      </c>
      <c r="E66" s="476"/>
      <c r="F66" s="476"/>
      <c r="G66" s="478"/>
      <c r="H66" s="476"/>
      <c r="I66" s="571"/>
      <c r="J66" s="476"/>
      <c r="K66" s="489"/>
      <c r="L66" s="476"/>
      <c r="M66" s="481"/>
      <c r="N66" s="455"/>
      <c r="R66" s="141"/>
      <c r="S66" s="141"/>
      <c r="T66" s="141"/>
      <c r="U66" s="126" t="str">
        <f t="shared" si="0"/>
        <v/>
      </c>
      <c r="V66" s="126" t="str">
        <f t="shared" si="1"/>
        <v/>
      </c>
    </row>
    <row r="67" spans="1:22" ht="104" x14ac:dyDescent="0.6">
      <c r="A67" s="470"/>
      <c r="B67" s="473"/>
      <c r="C67" s="148" t="s">
        <v>326</v>
      </c>
      <c r="D67" s="142" t="s">
        <v>185</v>
      </c>
      <c r="E67" s="476"/>
      <c r="F67" s="476"/>
      <c r="G67" s="478"/>
      <c r="H67" s="476"/>
      <c r="I67" s="571"/>
      <c r="J67" s="476"/>
      <c r="K67" s="489"/>
      <c r="L67" s="476"/>
      <c r="M67" s="481"/>
      <c r="N67" s="455"/>
      <c r="R67" s="141"/>
      <c r="S67" s="141"/>
      <c r="T67" s="141"/>
      <c r="U67" s="126" t="str">
        <f t="shared" si="0"/>
        <v/>
      </c>
      <c r="V67" s="126" t="str">
        <f t="shared" si="1"/>
        <v/>
      </c>
    </row>
    <row r="68" spans="1:22" ht="52" x14ac:dyDescent="0.6">
      <c r="A68" s="470"/>
      <c r="B68" s="473"/>
      <c r="C68" s="148" t="s">
        <v>327</v>
      </c>
      <c r="D68" s="142" t="s">
        <v>189</v>
      </c>
      <c r="E68" s="476"/>
      <c r="F68" s="476"/>
      <c r="G68" s="478"/>
      <c r="H68" s="476"/>
      <c r="I68" s="571"/>
      <c r="J68" s="476"/>
      <c r="K68" s="489"/>
      <c r="L68" s="476"/>
      <c r="M68" s="481"/>
      <c r="N68" s="455"/>
      <c r="R68" s="141"/>
      <c r="S68" s="141"/>
      <c r="T68" s="141"/>
      <c r="U68" s="126" t="str">
        <f t="shared" si="0"/>
        <v/>
      </c>
      <c r="V68" s="126" t="str">
        <f t="shared" si="1"/>
        <v/>
      </c>
    </row>
    <row r="69" spans="1:22" ht="38.25" customHeight="1" x14ac:dyDescent="0.6">
      <c r="A69" s="470"/>
      <c r="B69" s="473"/>
      <c r="C69" s="148" t="s">
        <v>846</v>
      </c>
      <c r="D69" s="142" t="s">
        <v>189</v>
      </c>
      <c r="E69" s="476"/>
      <c r="F69" s="476"/>
      <c r="G69" s="478"/>
      <c r="H69" s="476"/>
      <c r="I69" s="571"/>
      <c r="J69" s="476"/>
      <c r="K69" s="489"/>
      <c r="L69" s="476"/>
      <c r="M69" s="481"/>
      <c r="N69" s="455"/>
      <c r="R69" s="141"/>
      <c r="S69" s="141"/>
      <c r="T69" s="141"/>
      <c r="U69" s="126" t="str">
        <f t="shared" si="0"/>
        <v/>
      </c>
      <c r="V69" s="126" t="str">
        <f t="shared" si="1"/>
        <v/>
      </c>
    </row>
    <row r="70" spans="1:22" ht="63" customHeight="1" x14ac:dyDescent="0.6">
      <c r="A70" s="470"/>
      <c r="B70" s="473"/>
      <c r="C70" s="148" t="s">
        <v>329</v>
      </c>
      <c r="D70" s="142" t="s">
        <v>189</v>
      </c>
      <c r="E70" s="476"/>
      <c r="F70" s="476"/>
      <c r="G70" s="478"/>
      <c r="H70" s="476"/>
      <c r="I70" s="571"/>
      <c r="J70" s="476"/>
      <c r="K70" s="489"/>
      <c r="L70" s="476"/>
      <c r="M70" s="481"/>
      <c r="N70" s="455"/>
      <c r="R70" s="141"/>
      <c r="S70" s="141"/>
      <c r="T70" s="141"/>
      <c r="U70" s="126" t="str">
        <f t="shared" si="0"/>
        <v/>
      </c>
      <c r="V70" s="126" t="str">
        <f t="shared" si="1"/>
        <v/>
      </c>
    </row>
    <row r="71" spans="1:22" ht="52.5" thickBot="1" x14ac:dyDescent="0.65">
      <c r="A71" s="471"/>
      <c r="B71" s="474"/>
      <c r="C71" s="156" t="s">
        <v>330</v>
      </c>
      <c r="D71" s="143" t="s">
        <v>189</v>
      </c>
      <c r="E71" s="428"/>
      <c r="F71" s="428"/>
      <c r="G71" s="479"/>
      <c r="H71" s="428"/>
      <c r="I71" s="574"/>
      <c r="J71" s="428"/>
      <c r="K71" s="500"/>
      <c r="L71" s="428"/>
      <c r="M71" s="482"/>
      <c r="N71" s="456"/>
      <c r="R71" s="141"/>
      <c r="S71" s="141"/>
      <c r="T71" s="141"/>
      <c r="U71" s="126" t="str">
        <f t="shared" si="0"/>
        <v/>
      </c>
      <c r="V71" s="126" t="str">
        <f t="shared" si="1"/>
        <v/>
      </c>
    </row>
    <row r="72" spans="1:22" ht="139.5" customHeight="1" x14ac:dyDescent="0.6">
      <c r="A72" s="469" t="s">
        <v>331</v>
      </c>
      <c r="B72" s="472" t="s">
        <v>112</v>
      </c>
      <c r="C72" s="147" t="s">
        <v>332</v>
      </c>
      <c r="D72" s="140" t="s">
        <v>185</v>
      </c>
      <c r="E72" s="475" t="s">
        <v>353</v>
      </c>
      <c r="F72" s="475" t="s">
        <v>354</v>
      </c>
      <c r="G72" s="477" t="s">
        <v>358</v>
      </c>
      <c r="H72" s="475" t="s">
        <v>478</v>
      </c>
      <c r="I72" s="573" t="s">
        <v>357</v>
      </c>
      <c r="J72" s="475" t="s">
        <v>119</v>
      </c>
      <c r="K72" s="578" t="s">
        <v>894</v>
      </c>
      <c r="L72" s="487" t="s">
        <v>185</v>
      </c>
      <c r="M72" s="480"/>
      <c r="N72" s="657" t="s">
        <v>650</v>
      </c>
      <c r="O72" s="708"/>
      <c r="P72" s="213"/>
      <c r="Q72" s="184"/>
      <c r="R72" s="141" t="str">
        <f>IF(OR(J72='Drop downs'!$G$7,J72='Drop downs'!$G$5), B72&amp;": "&amp;K72&amp;CHAR(10),"")</f>
        <v/>
      </c>
      <c r="S72" s="141" t="str">
        <f>IF(J72='Drop downs'!$G$2,B72&amp;": "&amp;K72&amp;""," ")</f>
        <v xml:space="preserve"> </v>
      </c>
      <c r="T72" s="141" t="str">
        <f>IF(GI1_Green_Belt_and_MOL!E72='Drop downs'!$B$6,GI1_Green_Belt_and_MOL!B72&amp;": "&amp;GI1_Green_Belt_and_MOL!K72&amp;"","")</f>
        <v/>
      </c>
      <c r="U72" s="126" t="str">
        <f t="shared" si="0"/>
        <v/>
      </c>
      <c r="V72" s="126" t="str">
        <f t="shared" si="1"/>
        <v xml:space="preserve">IIA12:Enhancement: The policy should safeguard Green Belt and Metropolitan Open Land from all development, not just inappropriate development.
</v>
      </c>
    </row>
    <row r="73" spans="1:22" ht="139.5" customHeight="1" x14ac:dyDescent="0.6">
      <c r="A73" s="470"/>
      <c r="B73" s="473"/>
      <c r="C73" s="148" t="s">
        <v>333</v>
      </c>
      <c r="D73" s="142" t="s">
        <v>185</v>
      </c>
      <c r="E73" s="476"/>
      <c r="F73" s="476"/>
      <c r="G73" s="478"/>
      <c r="H73" s="476"/>
      <c r="I73" s="571"/>
      <c r="J73" s="476"/>
      <c r="K73" s="579"/>
      <c r="L73" s="476"/>
      <c r="M73" s="481"/>
      <c r="N73" s="658"/>
      <c r="O73" s="708"/>
      <c r="P73" s="213"/>
      <c r="R73" s="141"/>
      <c r="S73" s="141"/>
      <c r="T73" s="141"/>
      <c r="U73" s="126" t="str">
        <f t="shared" ref="U73:U85" si="2">IF(M73&gt;0,B73&amp;":"&amp;M73&amp;"
","")</f>
        <v/>
      </c>
      <c r="V73" s="126" t="str">
        <f t="shared" ref="V73:V88" si="3">IF(N73&gt;0,B73&amp;":"&amp;N73&amp;"
","")</f>
        <v/>
      </c>
    </row>
    <row r="74" spans="1:22" ht="139.5" customHeight="1" x14ac:dyDescent="0.6">
      <c r="A74" s="470"/>
      <c r="B74" s="473"/>
      <c r="C74" s="148" t="s">
        <v>334</v>
      </c>
      <c r="D74" s="142" t="s">
        <v>185</v>
      </c>
      <c r="E74" s="476"/>
      <c r="F74" s="476"/>
      <c r="G74" s="478"/>
      <c r="H74" s="476"/>
      <c r="I74" s="571"/>
      <c r="J74" s="476"/>
      <c r="K74" s="579"/>
      <c r="L74" s="476"/>
      <c r="M74" s="481"/>
      <c r="N74" s="658"/>
      <c r="O74" s="708"/>
      <c r="P74" s="213"/>
      <c r="R74" s="141"/>
      <c r="S74" s="141"/>
      <c r="T74" s="141"/>
      <c r="U74" s="126" t="str">
        <f t="shared" si="2"/>
        <v/>
      </c>
      <c r="V74" s="126" t="str">
        <f t="shared" si="3"/>
        <v/>
      </c>
    </row>
    <row r="75" spans="1:22" ht="139.5" customHeight="1" x14ac:dyDescent="0.6">
      <c r="A75" s="470"/>
      <c r="B75" s="473"/>
      <c r="C75" s="148" t="s">
        <v>335</v>
      </c>
      <c r="D75" s="142" t="s">
        <v>185</v>
      </c>
      <c r="E75" s="476"/>
      <c r="F75" s="476"/>
      <c r="G75" s="478"/>
      <c r="H75" s="476"/>
      <c r="I75" s="571"/>
      <c r="J75" s="476"/>
      <c r="K75" s="579"/>
      <c r="L75" s="476"/>
      <c r="M75" s="481"/>
      <c r="N75" s="658"/>
      <c r="O75" s="708"/>
      <c r="P75" s="213"/>
      <c r="R75" s="141"/>
      <c r="S75" s="141"/>
      <c r="T75" s="141"/>
      <c r="U75" s="126" t="str">
        <f t="shared" si="2"/>
        <v/>
      </c>
      <c r="V75" s="126" t="str">
        <f t="shared" si="3"/>
        <v/>
      </c>
    </row>
    <row r="76" spans="1:22" ht="139.5" customHeight="1" thickBot="1" x14ac:dyDescent="0.65">
      <c r="A76" s="517"/>
      <c r="B76" s="474"/>
      <c r="C76" s="157" t="s">
        <v>336</v>
      </c>
      <c r="D76" s="165" t="s">
        <v>185</v>
      </c>
      <c r="E76" s="483"/>
      <c r="F76" s="483"/>
      <c r="G76" s="519"/>
      <c r="H76" s="483"/>
      <c r="I76" s="572"/>
      <c r="J76" s="483"/>
      <c r="K76" s="580"/>
      <c r="L76" s="483"/>
      <c r="M76" s="481"/>
      <c r="N76" s="678"/>
      <c r="O76" s="708"/>
      <c r="P76" s="213"/>
      <c r="R76" s="141"/>
      <c r="S76" s="141"/>
      <c r="T76" s="141"/>
      <c r="U76" s="126" t="str">
        <f t="shared" si="2"/>
        <v/>
      </c>
      <c r="V76" s="126" t="str">
        <f t="shared" si="3"/>
        <v/>
      </c>
    </row>
    <row r="77" spans="1:22" ht="52" x14ac:dyDescent="0.6">
      <c r="A77" s="526" t="s">
        <v>337</v>
      </c>
      <c r="B77" s="472" t="s">
        <v>113</v>
      </c>
      <c r="C77" s="158" t="s">
        <v>338</v>
      </c>
      <c r="D77" s="150" t="s">
        <v>189</v>
      </c>
      <c r="E77" s="487" t="s">
        <v>364</v>
      </c>
      <c r="F77" s="487" t="s">
        <v>354</v>
      </c>
      <c r="G77" s="518" t="s">
        <v>358</v>
      </c>
      <c r="H77" s="487" t="s">
        <v>478</v>
      </c>
      <c r="I77" s="570" t="s">
        <v>368</v>
      </c>
      <c r="J77" s="487" t="s">
        <v>119</v>
      </c>
      <c r="K77" s="643" t="s">
        <v>651</v>
      </c>
      <c r="L77" s="487" t="s">
        <v>189</v>
      </c>
      <c r="M77" s="491"/>
      <c r="N77" s="463"/>
      <c r="O77" s="708"/>
      <c r="P77" s="213"/>
      <c r="R77" s="141" t="str">
        <f>IF(OR(J77='Drop downs'!$G$7,J77='Drop downs'!$G$5), B77&amp;": "&amp;K77&amp;CHAR(10),"")</f>
        <v/>
      </c>
      <c r="S77" s="141" t="str">
        <f>IF(J77='Drop downs'!$G$2,B77&amp;": "&amp;K77&amp;""," ")</f>
        <v xml:space="preserve"> </v>
      </c>
      <c r="T77" s="141" t="str">
        <f>IF(GI1_Green_Belt_and_MOL!E77='Drop downs'!$B$6,GI1_Green_Belt_and_MOL!B77&amp;": "&amp;GI1_Green_Belt_and_MOL!K77&amp;"","")</f>
        <v/>
      </c>
      <c r="U77" s="126" t="str">
        <f t="shared" si="2"/>
        <v/>
      </c>
      <c r="V77" s="126" t="str">
        <f t="shared" si="3"/>
        <v/>
      </c>
    </row>
    <row r="78" spans="1:22" x14ac:dyDescent="0.6">
      <c r="A78" s="527"/>
      <c r="B78" s="473"/>
      <c r="C78" s="148" t="s">
        <v>339</v>
      </c>
      <c r="D78" s="145" t="s">
        <v>185</v>
      </c>
      <c r="E78" s="476"/>
      <c r="F78" s="476"/>
      <c r="G78" s="478"/>
      <c r="H78" s="476"/>
      <c r="I78" s="571"/>
      <c r="J78" s="476"/>
      <c r="K78" s="605"/>
      <c r="L78" s="476"/>
      <c r="M78" s="481"/>
      <c r="N78" s="455"/>
      <c r="O78" s="708"/>
      <c r="P78" s="213"/>
      <c r="R78" s="141"/>
      <c r="S78" s="141"/>
      <c r="T78" s="141"/>
      <c r="U78" s="126" t="str">
        <f t="shared" si="2"/>
        <v/>
      </c>
      <c r="V78" s="126" t="str">
        <f t="shared" si="3"/>
        <v/>
      </c>
    </row>
    <row r="79" spans="1:22" x14ac:dyDescent="0.6">
      <c r="A79" s="527"/>
      <c r="B79" s="473"/>
      <c r="C79" s="148" t="s">
        <v>340</v>
      </c>
      <c r="D79" s="145" t="s">
        <v>189</v>
      </c>
      <c r="E79" s="476"/>
      <c r="F79" s="476"/>
      <c r="G79" s="478"/>
      <c r="H79" s="476"/>
      <c r="I79" s="571"/>
      <c r="J79" s="476"/>
      <c r="K79" s="605"/>
      <c r="L79" s="476"/>
      <c r="M79" s="481"/>
      <c r="N79" s="455"/>
      <c r="O79" s="708"/>
      <c r="P79" s="213"/>
      <c r="R79" s="141"/>
      <c r="S79" s="141"/>
      <c r="T79" s="141"/>
      <c r="U79" s="126" t="str">
        <f t="shared" si="2"/>
        <v/>
      </c>
      <c r="V79" s="126" t="str">
        <f t="shared" si="3"/>
        <v/>
      </c>
    </row>
    <row r="80" spans="1:22" x14ac:dyDescent="0.6">
      <c r="A80" s="527"/>
      <c r="B80" s="473"/>
      <c r="C80" s="159" t="s">
        <v>341</v>
      </c>
      <c r="D80" s="145" t="s">
        <v>189</v>
      </c>
      <c r="E80" s="476"/>
      <c r="F80" s="476"/>
      <c r="G80" s="478"/>
      <c r="H80" s="476"/>
      <c r="I80" s="571"/>
      <c r="J80" s="476"/>
      <c r="K80" s="605"/>
      <c r="L80" s="476"/>
      <c r="M80" s="481"/>
      <c r="N80" s="455"/>
      <c r="O80" s="708"/>
      <c r="P80" s="213"/>
      <c r="R80" s="141"/>
      <c r="S80" s="141"/>
      <c r="T80" s="141"/>
      <c r="U80" s="126" t="str">
        <f t="shared" si="2"/>
        <v/>
      </c>
      <c r="V80" s="126" t="str">
        <f t="shared" si="3"/>
        <v/>
      </c>
    </row>
    <row r="81" spans="1:22" ht="78" x14ac:dyDescent="0.6">
      <c r="A81" s="527"/>
      <c r="B81" s="473"/>
      <c r="C81" s="159" t="s">
        <v>342</v>
      </c>
      <c r="D81" s="145" t="s">
        <v>189</v>
      </c>
      <c r="E81" s="476"/>
      <c r="F81" s="476"/>
      <c r="G81" s="478"/>
      <c r="H81" s="476"/>
      <c r="I81" s="571"/>
      <c r="J81" s="476"/>
      <c r="K81" s="605"/>
      <c r="L81" s="476"/>
      <c r="M81" s="481"/>
      <c r="N81" s="455"/>
      <c r="O81" s="708"/>
      <c r="P81" s="213"/>
      <c r="R81" s="141"/>
      <c r="S81" s="141"/>
      <c r="T81" s="141"/>
      <c r="U81" s="126" t="str">
        <f t="shared" si="2"/>
        <v/>
      </c>
      <c r="V81" s="126" t="str">
        <f t="shared" si="3"/>
        <v/>
      </c>
    </row>
    <row r="82" spans="1:22" ht="78" x14ac:dyDescent="0.6">
      <c r="A82" s="527"/>
      <c r="B82" s="473"/>
      <c r="C82" s="159" t="s">
        <v>343</v>
      </c>
      <c r="D82" s="145" t="s">
        <v>189</v>
      </c>
      <c r="E82" s="476"/>
      <c r="F82" s="476"/>
      <c r="G82" s="478"/>
      <c r="H82" s="476"/>
      <c r="I82" s="571"/>
      <c r="J82" s="476"/>
      <c r="K82" s="605"/>
      <c r="L82" s="476"/>
      <c r="M82" s="481"/>
      <c r="N82" s="455"/>
      <c r="O82" s="708"/>
      <c r="P82" s="213"/>
      <c r="R82" s="141"/>
      <c r="S82" s="141"/>
      <c r="T82" s="141"/>
      <c r="U82" s="126" t="str">
        <f t="shared" si="2"/>
        <v/>
      </c>
      <c r="V82" s="126" t="str">
        <f t="shared" si="3"/>
        <v/>
      </c>
    </row>
    <row r="83" spans="1:22" ht="52.5" thickBot="1" x14ac:dyDescent="0.65">
      <c r="A83" s="528"/>
      <c r="B83" s="474"/>
      <c r="C83" s="160" t="s">
        <v>344</v>
      </c>
      <c r="D83" s="151" t="s">
        <v>189</v>
      </c>
      <c r="E83" s="483"/>
      <c r="F83" s="483"/>
      <c r="G83" s="519"/>
      <c r="H83" s="483"/>
      <c r="I83" s="572"/>
      <c r="J83" s="483"/>
      <c r="K83" s="617"/>
      <c r="L83" s="483"/>
      <c r="M83" s="492"/>
      <c r="N83" s="464"/>
      <c r="O83" s="708"/>
      <c r="P83" s="213"/>
      <c r="R83" s="141"/>
      <c r="S83" s="141"/>
      <c r="T83" s="141"/>
      <c r="U83" s="126" t="str">
        <f t="shared" si="2"/>
        <v/>
      </c>
      <c r="V83" s="126" t="str">
        <f t="shared" si="3"/>
        <v/>
      </c>
    </row>
    <row r="84" spans="1:22" ht="52" x14ac:dyDescent="0.6">
      <c r="A84" s="526" t="s">
        <v>345</v>
      </c>
      <c r="B84" s="472" t="s">
        <v>114</v>
      </c>
      <c r="C84" s="161" t="s">
        <v>346</v>
      </c>
      <c r="D84" s="150" t="s">
        <v>189</v>
      </c>
      <c r="E84" s="487" t="s">
        <v>88</v>
      </c>
      <c r="F84" s="487" t="s">
        <v>88</v>
      </c>
      <c r="G84" s="518" t="s">
        <v>88</v>
      </c>
      <c r="H84" s="487" t="s">
        <v>88</v>
      </c>
      <c r="I84" s="518"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IF(GI1_Green_Belt_and_MOL!E84='Drop downs'!$B$6,GI1_Green_Belt_and_MOL!B84&amp;": "&amp;GI1_Green_Belt_and_MOL!K84&amp;"","")</f>
        <v/>
      </c>
      <c r="U84" s="126" t="str">
        <f t="shared" si="2"/>
        <v/>
      </c>
      <c r="V84" s="126" t="str">
        <f t="shared" si="3"/>
        <v/>
      </c>
    </row>
    <row r="85" spans="1:22" ht="52" x14ac:dyDescent="0.6">
      <c r="A85" s="527"/>
      <c r="B85" s="473"/>
      <c r="C85" s="159" t="s">
        <v>347</v>
      </c>
      <c r="D85" s="145" t="s">
        <v>189</v>
      </c>
      <c r="E85" s="476"/>
      <c r="F85" s="476"/>
      <c r="G85" s="478"/>
      <c r="H85" s="476"/>
      <c r="I85" s="478"/>
      <c r="J85" s="476"/>
      <c r="K85" s="489"/>
      <c r="L85" s="476"/>
      <c r="M85" s="481"/>
      <c r="N85" s="455"/>
      <c r="R85" s="141"/>
      <c r="S85" s="141"/>
      <c r="T85" s="141"/>
      <c r="U85" s="126" t="str">
        <f t="shared" si="2"/>
        <v/>
      </c>
      <c r="V85" s="126" t="str">
        <f t="shared" si="3"/>
        <v/>
      </c>
    </row>
    <row r="86" spans="1:22" ht="52" x14ac:dyDescent="0.6">
      <c r="A86" s="527"/>
      <c r="B86" s="473"/>
      <c r="C86" s="159" t="s">
        <v>348</v>
      </c>
      <c r="D86" s="145" t="s">
        <v>189</v>
      </c>
      <c r="E86" s="476"/>
      <c r="F86" s="476"/>
      <c r="G86" s="478"/>
      <c r="H86" s="476"/>
      <c r="I86" s="478"/>
      <c r="J86" s="476"/>
      <c r="K86" s="489"/>
      <c r="L86" s="476"/>
      <c r="M86" s="481"/>
      <c r="N86" s="455"/>
      <c r="R86" s="141"/>
      <c r="S86" s="141"/>
      <c r="T86" s="141"/>
      <c r="V86" s="126" t="str">
        <f t="shared" si="3"/>
        <v/>
      </c>
    </row>
    <row r="87" spans="1:22" ht="26.5" thickBot="1" x14ac:dyDescent="0.65">
      <c r="A87" s="528"/>
      <c r="B87" s="474"/>
      <c r="C87" s="157" t="s">
        <v>349</v>
      </c>
      <c r="D87" s="151" t="s">
        <v>189</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c r="V87" s="126" t="str">
        <f t="shared" si="3"/>
        <v/>
      </c>
    </row>
    <row r="88" spans="1:22" ht="26.5" thickBot="1" x14ac:dyDescent="0.65">
      <c r="V88" s="126" t="str">
        <f t="shared" si="3"/>
        <v/>
      </c>
    </row>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46.5" customHeight="1" thickBot="1" x14ac:dyDescent="0.65">
      <c r="A96" s="557" t="str">
        <f>U8&amp;U18&amp;U20&amp;U28&amp;U36&amp;U42&amp;U47&amp;U49&amp;U54&amp;U57&amp;U65&amp;U72&amp;U77&amp;U84</f>
        <v/>
      </c>
      <c r="B96" s="558"/>
      <c r="C96" s="558"/>
      <c r="D96" s="558"/>
      <c r="E96" s="558"/>
      <c r="F96" s="558"/>
      <c r="G96" s="558"/>
      <c r="H96" s="558"/>
      <c r="I96" s="558"/>
      <c r="J96" s="558"/>
      <c r="K96" s="558"/>
      <c r="L96" s="558"/>
      <c r="M96" s="558"/>
      <c r="N96" s="559"/>
    </row>
    <row r="97" spans="1:14" x14ac:dyDescent="0.6">
      <c r="A97" s="448" t="s">
        <v>256</v>
      </c>
      <c r="B97" s="450"/>
      <c r="C97" s="450"/>
      <c r="D97" s="450"/>
      <c r="E97" s="450"/>
      <c r="F97" s="450"/>
      <c r="G97" s="450"/>
      <c r="H97" s="450"/>
      <c r="I97" s="450"/>
      <c r="J97" s="450"/>
      <c r="K97" s="450"/>
      <c r="L97" s="450"/>
      <c r="M97" s="450"/>
      <c r="N97" s="451"/>
    </row>
    <row r="98" spans="1:14" ht="74" customHeight="1" thickBot="1" x14ac:dyDescent="0.65">
      <c r="A98" s="557" t="str">
        <f>V8&amp;V18&amp;V20&amp;V28&amp;V36&amp;V42&amp;V47&amp;V49&amp;V54&amp;V57&amp;V65&amp;V72&amp;V77&amp;V84</f>
        <v xml:space="preserve">IIA7:Enhancement: cross reference with Policy GR7 External Lighting to try and achieve darker night skies in these more open parts of the borough.
IIA12:Enhancement: The policy should safeguard Green Belt and Metropolitan Open Land from all development, not just inappropriate development.
</v>
      </c>
      <c r="B98" s="558"/>
      <c r="C98" s="558"/>
      <c r="D98" s="558"/>
      <c r="E98" s="558"/>
      <c r="F98" s="558"/>
      <c r="G98" s="558"/>
      <c r="H98" s="558"/>
      <c r="I98" s="558"/>
      <c r="J98" s="558"/>
      <c r="K98" s="558"/>
      <c r="L98" s="558"/>
      <c r="M98" s="558"/>
      <c r="N98" s="559"/>
    </row>
  </sheetData>
  <sheetProtection algorithmName="SHA-512" hashValue="JgnrzThLCAJlCdirtDmp1NdLQMpFxmT8qEsBEWLO9fy+z4hvV++dQCjB8u4ErM3rQ2gpng8WrG1/91Ucg150Rw==" saltValue="9jgQS3vWn97PsGS8wYiFGw==" spinCount="100000" sheet="1" objects="1" scenarios="1"/>
  <autoFilter ref="A7:M87" xr:uid="{D2C47CAF-421C-4D58-AA7A-22430CCF83D7}"/>
  <mergeCells count="189">
    <mergeCell ref="M84:M87"/>
    <mergeCell ref="A77:A83"/>
    <mergeCell ref="A92:N92"/>
    <mergeCell ref="C3:F3"/>
    <mergeCell ref="E77:E83"/>
    <mergeCell ref="F77:F83"/>
    <mergeCell ref="G77:G83"/>
    <mergeCell ref="H77:H83"/>
    <mergeCell ref="O72:O76"/>
    <mergeCell ref="O77:O83"/>
    <mergeCell ref="O57:O64"/>
    <mergeCell ref="M65:M71"/>
    <mergeCell ref="A72:A76"/>
    <mergeCell ref="E72:E76"/>
    <mergeCell ref="F72:F76"/>
    <mergeCell ref="G72:G76"/>
    <mergeCell ref="H72:H76"/>
    <mergeCell ref="I72:I76"/>
    <mergeCell ref="J72:J76"/>
    <mergeCell ref="K72:K76"/>
    <mergeCell ref="L72:L76"/>
    <mergeCell ref="N72:N76"/>
    <mergeCell ref="A65:A71"/>
    <mergeCell ref="E65:E71"/>
    <mergeCell ref="A84:A87"/>
    <mergeCell ref="E84:E87"/>
    <mergeCell ref="F84:F87"/>
    <mergeCell ref="G84:G87"/>
    <mergeCell ref="H84:H87"/>
    <mergeCell ref="I84:I87"/>
    <mergeCell ref="J84:J87"/>
    <mergeCell ref="K84:K87"/>
    <mergeCell ref="L84:L87"/>
    <mergeCell ref="B84:B87"/>
    <mergeCell ref="I77:I83"/>
    <mergeCell ref="J77:J83"/>
    <mergeCell ref="K77:K83"/>
    <mergeCell ref="L77:L83"/>
    <mergeCell ref="M77:M83"/>
    <mergeCell ref="F65:F71"/>
    <mergeCell ref="G65:G71"/>
    <mergeCell ref="B65:B71"/>
    <mergeCell ref="B72:B76"/>
    <mergeCell ref="B77:B83"/>
    <mergeCell ref="H65:H71"/>
    <mergeCell ref="I65:I71"/>
    <mergeCell ref="J65:J71"/>
    <mergeCell ref="M72:M76"/>
    <mergeCell ref="A49:A53"/>
    <mergeCell ref="E49:E53"/>
    <mergeCell ref="F49:F53"/>
    <mergeCell ref="G49:G53"/>
    <mergeCell ref="H49:H53"/>
    <mergeCell ref="E47:E48"/>
    <mergeCell ref="F47:F48"/>
    <mergeCell ref="G47:G48"/>
    <mergeCell ref="H47:H48"/>
    <mergeCell ref="B49:B53"/>
    <mergeCell ref="K57:K64"/>
    <mergeCell ref="L57:L64"/>
    <mergeCell ref="M57:M64"/>
    <mergeCell ref="A54:A56"/>
    <mergeCell ref="E54:E56"/>
    <mergeCell ref="F54:F56"/>
    <mergeCell ref="G54:G56"/>
    <mergeCell ref="H54:H56"/>
    <mergeCell ref="I54:I56"/>
    <mergeCell ref="J54:J56"/>
    <mergeCell ref="K54:K56"/>
    <mergeCell ref="B54:B56"/>
    <mergeCell ref="B57:B64"/>
    <mergeCell ref="A28:A35"/>
    <mergeCell ref="E28:E35"/>
    <mergeCell ref="F28:F35"/>
    <mergeCell ref="G28:G35"/>
    <mergeCell ref="H28:H35"/>
    <mergeCell ref="I28:I35"/>
    <mergeCell ref="J28:J35"/>
    <mergeCell ref="B28:B35"/>
    <mergeCell ref="B36:B41"/>
    <mergeCell ref="F36:F41"/>
    <mergeCell ref="G36:G41"/>
    <mergeCell ref="H36:H41"/>
    <mergeCell ref="I36:I41"/>
    <mergeCell ref="J36:J41"/>
    <mergeCell ref="E36:E41"/>
    <mergeCell ref="A20:A27"/>
    <mergeCell ref="E20:E27"/>
    <mergeCell ref="F20:F27"/>
    <mergeCell ref="G20:G27"/>
    <mergeCell ref="H20:H27"/>
    <mergeCell ref="I20:I27"/>
    <mergeCell ref="B47:B48"/>
    <mergeCell ref="A18:A19"/>
    <mergeCell ref="E18:E19"/>
    <mergeCell ref="F18:F19"/>
    <mergeCell ref="G18:G19"/>
    <mergeCell ref="H18:H19"/>
    <mergeCell ref="I18:I19"/>
    <mergeCell ref="B18:B19"/>
    <mergeCell ref="B20:B27"/>
    <mergeCell ref="B42:B46"/>
    <mergeCell ref="A42:A46"/>
    <mergeCell ref="E42:E46"/>
    <mergeCell ref="F42:F46"/>
    <mergeCell ref="A47:A48"/>
    <mergeCell ref="G42:G46"/>
    <mergeCell ref="H42:H46"/>
    <mergeCell ref="I42:I46"/>
    <mergeCell ref="A36:A41"/>
    <mergeCell ref="C1:F1"/>
    <mergeCell ref="C2:F2"/>
    <mergeCell ref="C4:F4"/>
    <mergeCell ref="A6:C6"/>
    <mergeCell ref="A8:A17"/>
    <mergeCell ref="B8:B17"/>
    <mergeCell ref="E8:E17"/>
    <mergeCell ref="F8:F17"/>
    <mergeCell ref="G8:G17"/>
    <mergeCell ref="E6:N6"/>
    <mergeCell ref="N8:N17"/>
    <mergeCell ref="O36:O41"/>
    <mergeCell ref="O47:O48"/>
    <mergeCell ref="I47:I48"/>
    <mergeCell ref="J47:J48"/>
    <mergeCell ref="K47:K48"/>
    <mergeCell ref="L47:L48"/>
    <mergeCell ref="L42:L46"/>
    <mergeCell ref="L54:L56"/>
    <mergeCell ref="N47:N48"/>
    <mergeCell ref="I49:I53"/>
    <mergeCell ref="J49:J53"/>
    <mergeCell ref="K49:K53"/>
    <mergeCell ref="L49:L53"/>
    <mergeCell ref="M49:M53"/>
    <mergeCell ref="K42:K46"/>
    <mergeCell ref="J42:J46"/>
    <mergeCell ref="K36:K41"/>
    <mergeCell ref="L36:L41"/>
    <mergeCell ref="M36:M41"/>
    <mergeCell ref="M47:M48"/>
    <mergeCell ref="N18:N19"/>
    <mergeCell ref="N20:N27"/>
    <mergeCell ref="N28:N35"/>
    <mergeCell ref="N36:N41"/>
    <mergeCell ref="N42:N46"/>
    <mergeCell ref="N49:N53"/>
    <mergeCell ref="H8:H17"/>
    <mergeCell ref="I8:I17"/>
    <mergeCell ref="J8:J17"/>
    <mergeCell ref="K8:K17"/>
    <mergeCell ref="L8:L17"/>
    <mergeCell ref="M8:M17"/>
    <mergeCell ref="K28:K35"/>
    <mergeCell ref="L28:L35"/>
    <mergeCell ref="J18:J19"/>
    <mergeCell ref="K18:K19"/>
    <mergeCell ref="L18:L19"/>
    <mergeCell ref="M18:M19"/>
    <mergeCell ref="J20:J27"/>
    <mergeCell ref="M20:M27"/>
    <mergeCell ref="K20:K27"/>
    <mergeCell ref="L20:L27"/>
    <mergeCell ref="M28:M35"/>
    <mergeCell ref="M42:M46"/>
    <mergeCell ref="A93:N93"/>
    <mergeCell ref="A94:N94"/>
    <mergeCell ref="A95:N95"/>
    <mergeCell ref="A96:N96"/>
    <mergeCell ref="A97:N97"/>
    <mergeCell ref="A98:N98"/>
    <mergeCell ref="N54:N56"/>
    <mergeCell ref="N57:N64"/>
    <mergeCell ref="N65:N71"/>
    <mergeCell ref="N77:N83"/>
    <mergeCell ref="N84:N87"/>
    <mergeCell ref="A89:N89"/>
    <mergeCell ref="A90:N90"/>
    <mergeCell ref="A91:N91"/>
    <mergeCell ref="K65:K71"/>
    <mergeCell ref="L65:L71"/>
    <mergeCell ref="M54:M56"/>
    <mergeCell ref="A57:A64"/>
    <mergeCell ref="E57:E64"/>
    <mergeCell ref="F57:F64"/>
    <mergeCell ref="G57:G64"/>
    <mergeCell ref="H57:H64"/>
    <mergeCell ref="I57:I64"/>
    <mergeCell ref="J57:J64"/>
  </mergeCells>
  <conditionalFormatting sqref="C50:C53">
    <cfRule type="expression" dxfId="768" priority="14">
      <formula>$D50="No"</formula>
    </cfRule>
  </conditionalFormatting>
  <conditionalFormatting sqref="C8:D87">
    <cfRule type="expression" dxfId="767" priority="13">
      <formula>$D8="No"</formula>
    </cfRule>
  </conditionalFormatting>
  <conditionalFormatting sqref="J8 J18 J49 J57 J65 J72 J77 J84">
    <cfRule type="cellIs" dxfId="766" priority="53" operator="equal">
      <formula>"Minor Negative"</formula>
    </cfRule>
    <cfRule type="cellIs" dxfId="765" priority="52" operator="equal">
      <formula>"Significant Negative"</formula>
    </cfRule>
    <cfRule type="cellIs" dxfId="764" priority="57" operator="equal">
      <formula>"Significant Positive"</formula>
    </cfRule>
    <cfRule type="cellIs" dxfId="763" priority="56" operator="equal">
      <formula>"Minor Positive"</formula>
    </cfRule>
    <cfRule type="cellIs" dxfId="762" priority="55" operator="equal">
      <formula>"Neutral"</formula>
    </cfRule>
    <cfRule type="cellIs" dxfId="761" priority="54" operator="equal">
      <formula>"Uncertain"</formula>
    </cfRule>
  </conditionalFormatting>
  <conditionalFormatting sqref="J20">
    <cfRule type="cellIs" dxfId="760" priority="45" operator="equal">
      <formula>"Significant Positive"</formula>
    </cfRule>
    <cfRule type="cellIs" dxfId="759" priority="41" operator="equal">
      <formula>"Minor Negative"</formula>
    </cfRule>
    <cfRule type="cellIs" dxfId="758" priority="44" operator="equal">
      <formula>"Minor Positive"</formula>
    </cfRule>
    <cfRule type="cellIs" dxfId="757" priority="43" operator="equal">
      <formula>"Neutral"</formula>
    </cfRule>
    <cfRule type="cellIs" dxfId="756" priority="42" operator="equal">
      <formula>"Uncertain"</formula>
    </cfRule>
    <cfRule type="cellIs" dxfId="755" priority="40" operator="equal">
      <formula>"Significant Negative"</formula>
    </cfRule>
  </conditionalFormatting>
  <conditionalFormatting sqref="J28">
    <cfRule type="cellIs" dxfId="754" priority="1" operator="equal">
      <formula>"Significant Negative"</formula>
    </cfRule>
    <cfRule type="cellIs" dxfId="753" priority="2" operator="equal">
      <formula>"Minor Negative"</formula>
    </cfRule>
    <cfRule type="cellIs" dxfId="752" priority="3" operator="equal">
      <formula>"Uncertain"</formula>
    </cfRule>
    <cfRule type="cellIs" dxfId="751" priority="4" operator="equal">
      <formula>"Neutral"</formula>
    </cfRule>
    <cfRule type="cellIs" dxfId="750" priority="5" operator="equal">
      <formula>"Minor Positive"</formula>
    </cfRule>
    <cfRule type="cellIs" dxfId="749" priority="6" operator="equal">
      <formula>"Significant Positive"</formula>
    </cfRule>
  </conditionalFormatting>
  <conditionalFormatting sqref="J36">
    <cfRule type="cellIs" dxfId="748" priority="31" operator="equal">
      <formula>"Neutral"</formula>
    </cfRule>
    <cfRule type="cellIs" dxfId="747" priority="32" operator="equal">
      <formula>"Minor Positive"</formula>
    </cfRule>
    <cfRule type="cellIs" dxfId="746" priority="33" operator="equal">
      <formula>"Significant Positive"</formula>
    </cfRule>
    <cfRule type="cellIs" dxfId="745" priority="29" operator="equal">
      <formula>"Minor Negative"</formula>
    </cfRule>
    <cfRule type="cellIs" dxfId="744" priority="28" operator="equal">
      <formula>"Significant Negative"</formula>
    </cfRule>
    <cfRule type="cellIs" dxfId="743" priority="30" operator="equal">
      <formula>"Uncertain"</formula>
    </cfRule>
  </conditionalFormatting>
  <conditionalFormatting sqref="J42">
    <cfRule type="cellIs" dxfId="742" priority="25" operator="equal">
      <formula>"Neutral"</formula>
    </cfRule>
    <cfRule type="cellIs" dxfId="741" priority="27" operator="equal">
      <formula>"Significant Positive"</formula>
    </cfRule>
    <cfRule type="cellIs" dxfId="740" priority="26" operator="equal">
      <formula>"Minor Positive"</formula>
    </cfRule>
    <cfRule type="cellIs" dxfId="739" priority="24" operator="equal">
      <formula>"Uncertain"</formula>
    </cfRule>
    <cfRule type="cellIs" dxfId="738" priority="23" operator="equal">
      <formula>"Minor Negative"</formula>
    </cfRule>
    <cfRule type="cellIs" dxfId="737" priority="22" operator="equal">
      <formula>"Significant Negative"</formula>
    </cfRule>
  </conditionalFormatting>
  <conditionalFormatting sqref="J47">
    <cfRule type="cellIs" dxfId="736" priority="46" operator="equal">
      <formula>"Significant Negative"</formula>
    </cfRule>
    <cfRule type="cellIs" dxfId="735" priority="48" operator="equal">
      <formula>"Uncertain"</formula>
    </cfRule>
    <cfRule type="cellIs" dxfId="734" priority="49" operator="equal">
      <formula>"Neutral"</formula>
    </cfRule>
    <cfRule type="cellIs" dxfId="733" priority="50" operator="equal">
      <formula>"Minor Positive"</formula>
    </cfRule>
    <cfRule type="cellIs" dxfId="732" priority="51" operator="equal">
      <formula>"Significant Positive"</formula>
    </cfRule>
    <cfRule type="cellIs" dxfId="731" priority="47" operator="equal">
      <formula>"Minor Negative"</formula>
    </cfRule>
  </conditionalFormatting>
  <conditionalFormatting sqref="J54">
    <cfRule type="cellIs" dxfId="730" priority="16" operator="equal">
      <formula>"Significant Negative"</formula>
    </cfRule>
    <cfRule type="cellIs" dxfId="729" priority="17" operator="equal">
      <formula>"Minor Negative"</formula>
    </cfRule>
    <cfRule type="cellIs" dxfId="728" priority="18" operator="equal">
      <formula>"Uncertain"</formula>
    </cfRule>
    <cfRule type="cellIs" dxfId="727" priority="21" operator="equal">
      <formula>"Significant Positive"</formula>
    </cfRule>
    <cfRule type="cellIs" dxfId="726" priority="20" operator="equal">
      <formula>"Minor Positive"</formula>
    </cfRule>
    <cfRule type="cellIs" dxfId="725" priority="19"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DE5295D-2E5D-4966-88F4-34581628AD17}">
          <x14:formula1>
            <xm:f>'Drop downs'!$A$2:$A$3</xm:f>
          </x14:formula1>
          <xm:sqref>D8:D87</xm:sqref>
        </x14:dataValidation>
        <x14:dataValidation type="list" allowBlank="1" showInputMessage="1" showErrorMessage="1" xr:uid="{4EA28B00-2184-489A-9571-A3B6B0255C27}">
          <x14:formula1>
            <xm:f>'Drop downs'!$J$2:$J$3</xm:f>
          </x14:formula1>
          <xm:sqref>L8 L18 L20 L28 L36 L42 L84 L54 L57 L65 L49 L77 L47 L72</xm:sqref>
        </x14:dataValidation>
        <x14:dataValidation type="list" allowBlank="1" showInputMessage="1" showErrorMessage="1" xr:uid="{52E744F1-9812-4E23-A259-6340B67FD412}">
          <x14:formula1>
            <xm:f>'Drop downs'!$B$2:$B$4</xm:f>
          </x14:formula1>
          <xm:sqref>E8 E18 E20 E49 E36 E42 E84 E54 E57 E65 E72 E77 E47 E28</xm:sqref>
        </x14:dataValidation>
        <x14:dataValidation type="list" allowBlank="1" showInputMessage="1" showErrorMessage="1" xr:uid="{5D812087-0376-456D-84D7-774A6E1F5708}">
          <x14:formula1>
            <xm:f>'Drop downs'!$C$2:$C$5</xm:f>
          </x14:formula1>
          <xm:sqref>F8 F18 F20 F49 F36 F42 F84 F54 F57 F65 F72 F77 F47 F28</xm:sqref>
        </x14:dataValidation>
        <x14:dataValidation type="list" allowBlank="1" showInputMessage="1" showErrorMessage="1" xr:uid="{94E645EA-9E5E-492D-B7E8-64CEDFED5E5F}">
          <x14:formula1>
            <xm:f>'Drop downs'!$D$2:$D$7</xm:f>
          </x14:formula1>
          <xm:sqref>G8 G18 G20 G49 G36 G42 G84 G54 G57 G65 G72 G77 G47 G28</xm:sqref>
        </x14:dataValidation>
        <x14:dataValidation type="list" allowBlank="1" showInputMessage="1" showErrorMessage="1" xr:uid="{B7AEC326-D87E-41F3-B8DB-B14C3A2D513B}">
          <x14:formula1>
            <xm:f>'Drop downs'!$E$2:$E$6</xm:f>
          </x14:formula1>
          <xm:sqref>H8 H18 H20 H49 H36 H42 H84 H54 H57 H65 H72 H77 H47 H28</xm:sqref>
        </x14:dataValidation>
        <x14:dataValidation type="list" allowBlank="1" showInputMessage="1" showErrorMessage="1" xr:uid="{77E4153B-B254-46D1-BA34-E1977E2F25BA}">
          <x14:formula1>
            <xm:f>'Drop downs'!$F$2:$F$6</xm:f>
          </x14:formula1>
          <xm:sqref>I8 I18 I20 I49 I36 I42 I84 I54 I57 I65 I72 I77 I47 I28</xm:sqref>
        </x14:dataValidation>
        <x14:dataValidation type="list" allowBlank="1" showInputMessage="1" showErrorMessage="1" xr:uid="{E7B24B08-CE0A-4D11-B2FA-E46536A95585}">
          <x14:formula1>
            <xm:f>'Drop downs'!$G$2:$G$7</xm:f>
          </x14:formula1>
          <xm:sqref>J8 J18 J20 J49 J36 J42 J84 J54 J57 J65 J72 J77 J47 J28</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51D7-ECA3-48C9-8211-365C54E27032}">
  <sheetPr codeName="Sheet54"/>
  <dimension ref="A1:V98"/>
  <sheetViews>
    <sheetView showGridLines="0" zoomScaleNormal="100" workbookViewId="0">
      <selection activeCell="C1" sqref="C1:F1"/>
    </sheetView>
  </sheetViews>
  <sheetFormatPr defaultColWidth="8.54296875" defaultRowHeight="26" x14ac:dyDescent="0.6"/>
  <cols>
    <col min="1" max="1" width="67.363281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65.54296875" style="126" customWidth="1"/>
    <col min="12" max="12" width="20.7265625" style="126" customWidth="1"/>
    <col min="13" max="14" width="41.453125" style="126" customWidth="1"/>
    <col min="15" max="15" width="44.1796875" style="126" bestFit="1" customWidth="1"/>
    <col min="16" max="16" width="44.17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652</v>
      </c>
      <c r="D1" s="703"/>
      <c r="E1" s="703"/>
      <c r="F1" s="630"/>
      <c r="G1" s="227"/>
      <c r="I1" s="229"/>
      <c r="J1" s="128"/>
      <c r="K1" s="128"/>
    </row>
    <row r="2" spans="1:22" x14ac:dyDescent="0.6">
      <c r="A2" s="125" t="s">
        <v>21</v>
      </c>
      <c r="B2" s="129"/>
      <c r="C2" s="393" t="s">
        <v>641</v>
      </c>
      <c r="D2" s="393"/>
      <c r="E2" s="393"/>
      <c r="F2" s="394"/>
      <c r="I2" s="230"/>
      <c r="J2" s="130"/>
      <c r="K2" s="130"/>
    </row>
    <row r="3" spans="1:22" ht="80.5" customHeight="1" x14ac:dyDescent="0.6">
      <c r="A3" s="131" t="s">
        <v>22</v>
      </c>
      <c r="B3" s="132"/>
      <c r="C3" s="393" t="s">
        <v>976</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367</v>
      </c>
      <c r="L8" s="475" t="s">
        <v>189</v>
      </c>
      <c r="M8" s="480"/>
      <c r="N8" s="454"/>
      <c r="R8" s="141" t="str">
        <f>IF(OR(J8='Drop downs'!$G$7,J8='Drop downs'!$G$5), B8&amp;": "&amp;K8&amp;CHAR(10),"")</f>
        <v/>
      </c>
      <c r="S8" s="141" t="str">
        <f>IF(J8='Drop downs'!$G$2,B8&amp;": "&amp;K8&amp;""," ")</f>
        <v xml:space="preserve"> </v>
      </c>
      <c r="T8" s="141" t="str">
        <f>IF(GI2_Open_Space!E8='Drop downs'!$B$6,GI2_Open_Space!B8&amp;": "&amp;GI2_Open_Space!K8&amp;"","")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81"/>
      <c r="N9" s="455"/>
      <c r="R9" s="141"/>
      <c r="S9" s="141"/>
      <c r="T9" s="141"/>
    </row>
    <row r="10" spans="1:22" x14ac:dyDescent="0.6">
      <c r="A10" s="470"/>
      <c r="B10" s="503"/>
      <c r="C10" s="142" t="s">
        <v>259</v>
      </c>
      <c r="D10" s="142" t="s">
        <v>189</v>
      </c>
      <c r="E10" s="494"/>
      <c r="F10" s="494"/>
      <c r="G10" s="506"/>
      <c r="H10" s="494"/>
      <c r="I10" s="506"/>
      <c r="J10" s="476"/>
      <c r="K10" s="489"/>
      <c r="L10" s="476"/>
      <c r="M10" s="481"/>
      <c r="N10" s="455"/>
      <c r="R10" s="141"/>
      <c r="S10" s="141"/>
      <c r="T10" s="141"/>
    </row>
    <row r="11" spans="1:22" ht="52" x14ac:dyDescent="0.6">
      <c r="A11" s="470"/>
      <c r="B11" s="503"/>
      <c r="C11" s="142" t="s">
        <v>260</v>
      </c>
      <c r="D11" s="142" t="s">
        <v>189</v>
      </c>
      <c r="E11" s="494"/>
      <c r="F11" s="494"/>
      <c r="G11" s="506"/>
      <c r="H11" s="494"/>
      <c r="I11" s="506"/>
      <c r="J11" s="476"/>
      <c r="K11" s="489"/>
      <c r="L11" s="476"/>
      <c r="M11" s="481"/>
      <c r="N11" s="455"/>
      <c r="R11" s="141"/>
      <c r="S11" s="141"/>
      <c r="T11" s="141"/>
    </row>
    <row r="12" spans="1:22" ht="52" x14ac:dyDescent="0.6">
      <c r="A12" s="470"/>
      <c r="B12" s="503"/>
      <c r="C12" s="142" t="s">
        <v>261</v>
      </c>
      <c r="D12" s="142" t="s">
        <v>189</v>
      </c>
      <c r="E12" s="494"/>
      <c r="F12" s="494"/>
      <c r="G12" s="506"/>
      <c r="H12" s="494"/>
      <c r="I12" s="506"/>
      <c r="J12" s="476"/>
      <c r="K12" s="489"/>
      <c r="L12" s="476"/>
      <c r="M12" s="481"/>
      <c r="N12" s="455"/>
      <c r="R12" s="141"/>
      <c r="S12" s="141"/>
      <c r="T12" s="141"/>
    </row>
    <row r="13" spans="1:22" x14ac:dyDescent="0.6">
      <c r="A13" s="470"/>
      <c r="B13" s="503"/>
      <c r="C13" s="142" t="s">
        <v>262</v>
      </c>
      <c r="D13" s="142" t="s">
        <v>189</v>
      </c>
      <c r="E13" s="494"/>
      <c r="F13" s="494"/>
      <c r="G13" s="506"/>
      <c r="H13" s="494"/>
      <c r="I13" s="506"/>
      <c r="J13" s="476"/>
      <c r="K13" s="489"/>
      <c r="L13" s="476"/>
      <c r="M13" s="481"/>
      <c r="N13" s="455"/>
      <c r="R13" s="141"/>
      <c r="S13" s="141"/>
      <c r="T13" s="141"/>
    </row>
    <row r="14" spans="1:22" ht="52" x14ac:dyDescent="0.6">
      <c r="A14" s="470"/>
      <c r="B14" s="503"/>
      <c r="C14" s="142" t="s">
        <v>263</v>
      </c>
      <c r="D14" s="142" t="s">
        <v>189</v>
      </c>
      <c r="E14" s="494"/>
      <c r="F14" s="494"/>
      <c r="G14" s="506"/>
      <c r="H14" s="494"/>
      <c r="I14" s="506"/>
      <c r="J14" s="476"/>
      <c r="K14" s="489"/>
      <c r="L14" s="476"/>
      <c r="M14" s="481"/>
      <c r="N14" s="455"/>
      <c r="R14" s="141"/>
      <c r="S14" s="141"/>
      <c r="T14" s="141"/>
    </row>
    <row r="15" spans="1:22" ht="52" x14ac:dyDescent="0.6">
      <c r="A15" s="470"/>
      <c r="B15" s="503"/>
      <c r="C15" s="142" t="s">
        <v>264</v>
      </c>
      <c r="D15" s="142" t="s">
        <v>189</v>
      </c>
      <c r="E15" s="494"/>
      <c r="F15" s="494"/>
      <c r="G15" s="506"/>
      <c r="H15" s="494"/>
      <c r="I15" s="506"/>
      <c r="J15" s="476"/>
      <c r="K15" s="489"/>
      <c r="L15" s="476"/>
      <c r="M15" s="481"/>
      <c r="N15" s="455"/>
      <c r="R15" s="141"/>
      <c r="S15" s="141"/>
      <c r="T15" s="141"/>
    </row>
    <row r="16" spans="1:22" ht="78" x14ac:dyDescent="0.6">
      <c r="A16" s="470"/>
      <c r="B16" s="503"/>
      <c r="C16" s="142" t="s">
        <v>265</v>
      </c>
      <c r="D16" s="142" t="s">
        <v>189</v>
      </c>
      <c r="E16" s="494"/>
      <c r="F16" s="494"/>
      <c r="G16" s="506"/>
      <c r="H16" s="494"/>
      <c r="I16" s="506"/>
      <c r="J16" s="476"/>
      <c r="K16" s="489"/>
      <c r="L16" s="476"/>
      <c r="M16" s="481"/>
      <c r="N16" s="455"/>
      <c r="R16" s="141"/>
      <c r="S16" s="141"/>
      <c r="T16" s="141"/>
    </row>
    <row r="17" spans="1:22" ht="52.5" thickBot="1" x14ac:dyDescent="0.65">
      <c r="A17" s="471"/>
      <c r="B17" s="504"/>
      <c r="C17" s="143" t="s">
        <v>266</v>
      </c>
      <c r="D17" s="143" t="s">
        <v>189</v>
      </c>
      <c r="E17" s="495"/>
      <c r="F17" s="495"/>
      <c r="G17" s="507"/>
      <c r="H17" s="495"/>
      <c r="I17" s="507"/>
      <c r="J17" s="428"/>
      <c r="K17" s="500"/>
      <c r="L17" s="428"/>
      <c r="M17" s="482"/>
      <c r="N17" s="456"/>
      <c r="R17" s="141"/>
      <c r="S17" s="141"/>
      <c r="T17" s="141"/>
    </row>
    <row r="18" spans="1:22" ht="84.75" customHeight="1" x14ac:dyDescent="0.6">
      <c r="A18" s="511" t="s">
        <v>267</v>
      </c>
      <c r="B18" s="472" t="s">
        <v>102</v>
      </c>
      <c r="C18" s="140" t="s">
        <v>268</v>
      </c>
      <c r="D18" s="140" t="s">
        <v>189</v>
      </c>
      <c r="E18" s="475" t="s">
        <v>88</v>
      </c>
      <c r="F18" s="475" t="s">
        <v>88</v>
      </c>
      <c r="G18" s="477" t="s">
        <v>88</v>
      </c>
      <c r="H18" s="475" t="s">
        <v>88</v>
      </c>
      <c r="I18" s="477"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IF(GI2_Open_Space!E18='Drop downs'!$B$6,GI2_Open_Space!B18&amp;": "&amp;GI2_Open_Space!K18&amp;"","")</f>
        <v/>
      </c>
      <c r="U18" s="126" t="str">
        <f t="shared" ref="U18:U72" si="0">IF(M18&gt;0,B18&amp;":"&amp;M18&amp;"
","")</f>
        <v/>
      </c>
      <c r="V18" s="126" t="str">
        <f>IF(N18&gt;0,B18&amp;":"&amp;N18&amp;"
","")</f>
        <v/>
      </c>
    </row>
    <row r="19" spans="1:22" ht="93" customHeight="1" thickBot="1" x14ac:dyDescent="0.65">
      <c r="A19" s="512"/>
      <c r="B19" s="474"/>
      <c r="C19" s="143" t="s">
        <v>269</v>
      </c>
      <c r="D19" s="143" t="s">
        <v>189</v>
      </c>
      <c r="E19" s="428"/>
      <c r="F19" s="428"/>
      <c r="G19" s="479"/>
      <c r="H19" s="428"/>
      <c r="I19" s="479"/>
      <c r="J19" s="428"/>
      <c r="K19" s="500"/>
      <c r="L19" s="428"/>
      <c r="M19" s="482"/>
      <c r="N19" s="456"/>
      <c r="R19" s="141"/>
      <c r="S19" s="141"/>
      <c r="T19" s="141"/>
    </row>
    <row r="20" spans="1:22" ht="156" x14ac:dyDescent="0.6">
      <c r="A20" s="469" t="s">
        <v>270</v>
      </c>
      <c r="B20" s="472" t="s">
        <v>103</v>
      </c>
      <c r="C20" s="144" t="s">
        <v>271</v>
      </c>
      <c r="D20" s="144" t="s">
        <v>189</v>
      </c>
      <c r="E20" s="475" t="s">
        <v>353</v>
      </c>
      <c r="F20" s="475" t="s">
        <v>370</v>
      </c>
      <c r="G20" s="477" t="s">
        <v>358</v>
      </c>
      <c r="H20" s="475" t="s">
        <v>356</v>
      </c>
      <c r="I20" s="573" t="s">
        <v>357</v>
      </c>
      <c r="J20" s="475" t="s">
        <v>119</v>
      </c>
      <c r="K20" s="499" t="s">
        <v>653</v>
      </c>
      <c r="L20" s="475" t="s">
        <v>189</v>
      </c>
      <c r="M20" s="480"/>
      <c r="N20" s="454"/>
      <c r="R20" s="141" t="str">
        <f>IF(OR(J20='Drop downs'!$G$7,J20='Drop downs'!$G$5), B20&amp;": "&amp;K20&amp;CHAR(10),"")</f>
        <v/>
      </c>
      <c r="S20" s="141" t="str">
        <f>IF(J20='Drop downs'!$G$2,B20&amp;": "&amp;K20&amp;""," ")</f>
        <v xml:space="preserve"> </v>
      </c>
      <c r="T20" s="141" t="str">
        <f>IF(GI2_Open_Space!E20='Drop downs'!$B$6,GI2_Open_Space!B20&amp;": "&amp;GI2_Open_Space!K20&amp;"","")</f>
        <v/>
      </c>
      <c r="U20" s="126" t="str">
        <f t="shared" si="0"/>
        <v/>
      </c>
      <c r="V20" s="126" t="str">
        <f>IF(N20&gt;0,B20&amp;":"&amp;N20&amp;"
","")</f>
        <v/>
      </c>
    </row>
    <row r="21" spans="1:22" ht="52" x14ac:dyDescent="0.6">
      <c r="A21" s="470"/>
      <c r="B21" s="473"/>
      <c r="C21" s="145" t="s">
        <v>272</v>
      </c>
      <c r="D21" s="145" t="s">
        <v>185</v>
      </c>
      <c r="E21" s="476"/>
      <c r="F21" s="476"/>
      <c r="G21" s="478"/>
      <c r="H21" s="476"/>
      <c r="I21" s="571"/>
      <c r="J21" s="476"/>
      <c r="K21" s="489"/>
      <c r="L21" s="476"/>
      <c r="M21" s="481"/>
      <c r="N21" s="455"/>
      <c r="R21" s="141"/>
      <c r="S21" s="141"/>
      <c r="T21" s="141"/>
    </row>
    <row r="22" spans="1:22" ht="52" x14ac:dyDescent="0.6">
      <c r="A22" s="470"/>
      <c r="B22" s="473"/>
      <c r="C22" s="145" t="s">
        <v>273</v>
      </c>
      <c r="D22" s="145" t="s">
        <v>189</v>
      </c>
      <c r="E22" s="476"/>
      <c r="F22" s="476"/>
      <c r="G22" s="478"/>
      <c r="H22" s="476"/>
      <c r="I22" s="571"/>
      <c r="J22" s="476"/>
      <c r="K22" s="489"/>
      <c r="L22" s="476"/>
      <c r="M22" s="481"/>
      <c r="N22" s="455"/>
      <c r="R22" s="141"/>
      <c r="S22" s="141"/>
      <c r="T22" s="141"/>
    </row>
    <row r="23" spans="1:22" ht="52" x14ac:dyDescent="0.6">
      <c r="A23" s="470"/>
      <c r="B23" s="473"/>
      <c r="C23" s="145" t="s">
        <v>274</v>
      </c>
      <c r="D23" s="145" t="s">
        <v>189</v>
      </c>
      <c r="E23" s="476"/>
      <c r="F23" s="476"/>
      <c r="G23" s="478"/>
      <c r="H23" s="476"/>
      <c r="I23" s="571"/>
      <c r="J23" s="476"/>
      <c r="K23" s="489"/>
      <c r="L23" s="476"/>
      <c r="M23" s="481"/>
      <c r="N23" s="455"/>
      <c r="R23" s="141"/>
      <c r="S23" s="141"/>
      <c r="T23" s="141"/>
    </row>
    <row r="24" spans="1:22" ht="52" x14ac:dyDescent="0.6">
      <c r="A24" s="470"/>
      <c r="B24" s="473"/>
      <c r="C24" s="145" t="s">
        <v>275</v>
      </c>
      <c r="D24" s="145" t="s">
        <v>189</v>
      </c>
      <c r="E24" s="476"/>
      <c r="F24" s="476"/>
      <c r="G24" s="478"/>
      <c r="H24" s="476"/>
      <c r="I24" s="571"/>
      <c r="J24" s="476"/>
      <c r="K24" s="489"/>
      <c r="L24" s="476"/>
      <c r="M24" s="481"/>
      <c r="N24" s="455"/>
      <c r="R24" s="141"/>
      <c r="S24" s="141"/>
      <c r="T24" s="141"/>
    </row>
    <row r="25" spans="1:22" ht="104" x14ac:dyDescent="0.6">
      <c r="A25" s="470"/>
      <c r="B25" s="473"/>
      <c r="C25" s="145" t="s">
        <v>276</v>
      </c>
      <c r="D25" s="145" t="s">
        <v>189</v>
      </c>
      <c r="E25" s="476"/>
      <c r="F25" s="476"/>
      <c r="G25" s="478"/>
      <c r="H25" s="476"/>
      <c r="I25" s="571"/>
      <c r="J25" s="476"/>
      <c r="K25" s="489"/>
      <c r="L25" s="476"/>
      <c r="M25" s="481"/>
      <c r="N25" s="455"/>
      <c r="R25" s="141"/>
      <c r="S25" s="141"/>
      <c r="T25" s="141"/>
    </row>
    <row r="26" spans="1:22" ht="52" x14ac:dyDescent="0.6">
      <c r="A26" s="470"/>
      <c r="B26" s="473"/>
      <c r="C26" s="145" t="s">
        <v>277</v>
      </c>
      <c r="D26" s="145" t="s">
        <v>189</v>
      </c>
      <c r="E26" s="476"/>
      <c r="F26" s="476"/>
      <c r="G26" s="478"/>
      <c r="H26" s="476"/>
      <c r="I26" s="571"/>
      <c r="J26" s="476"/>
      <c r="K26" s="489"/>
      <c r="L26" s="476"/>
      <c r="M26" s="481"/>
      <c r="N26" s="455"/>
      <c r="R26" s="141"/>
      <c r="S26" s="141"/>
      <c r="T26" s="141"/>
    </row>
    <row r="27" spans="1:22" ht="78.5" thickBot="1" x14ac:dyDescent="0.65">
      <c r="A27" s="517"/>
      <c r="B27" s="474"/>
      <c r="C27" s="151" t="s">
        <v>278</v>
      </c>
      <c r="D27" s="151" t="s">
        <v>189</v>
      </c>
      <c r="E27" s="483"/>
      <c r="F27" s="483"/>
      <c r="G27" s="519"/>
      <c r="H27" s="483"/>
      <c r="I27" s="572"/>
      <c r="J27" s="483"/>
      <c r="K27" s="490"/>
      <c r="L27" s="483"/>
      <c r="M27" s="492"/>
      <c r="N27" s="464"/>
      <c r="R27" s="141"/>
      <c r="S27" s="141"/>
      <c r="T27" s="141"/>
    </row>
    <row r="28" spans="1:22" ht="78" x14ac:dyDescent="0.6">
      <c r="A28" s="516" t="s">
        <v>279</v>
      </c>
      <c r="B28" s="472" t="s">
        <v>104</v>
      </c>
      <c r="C28" s="158" t="s">
        <v>280</v>
      </c>
      <c r="D28" s="150" t="s">
        <v>189</v>
      </c>
      <c r="E28" s="487" t="s">
        <v>353</v>
      </c>
      <c r="F28" s="487" t="s">
        <v>354</v>
      </c>
      <c r="G28" s="518" t="s">
        <v>358</v>
      </c>
      <c r="H28" s="487" t="s">
        <v>356</v>
      </c>
      <c r="I28" s="570" t="s">
        <v>357</v>
      </c>
      <c r="J28" s="487" t="s">
        <v>119</v>
      </c>
      <c r="K28" s="643" t="s">
        <v>977</v>
      </c>
      <c r="L28" s="487" t="s">
        <v>189</v>
      </c>
      <c r="M28" s="491"/>
      <c r="N28" s="463"/>
      <c r="R28" s="141" t="str">
        <f>IF(OR(J28='Drop downs'!$G$7,J28='Drop downs'!$G$5), B28&amp;": "&amp;K28&amp;CHAR(10),"")</f>
        <v/>
      </c>
      <c r="S28" s="141" t="str">
        <f>IF(J28='Drop downs'!$G$2,B28&amp;": "&amp;K28&amp;""," ")</f>
        <v xml:space="preserve"> </v>
      </c>
      <c r="T28" s="141" t="str">
        <f>IF(GI2_Open_Space!E28='Drop downs'!$B$6,GI2_Open_Space!B28&amp;": "&amp;GI2_Open_Space!K28&amp;"","")</f>
        <v/>
      </c>
      <c r="U28" s="126" t="str">
        <f t="shared" si="0"/>
        <v/>
      </c>
      <c r="V28" s="126" t="str">
        <f>IF(N28&gt;0,B28&amp;":"&amp;N28&amp;"
","")</f>
        <v/>
      </c>
    </row>
    <row r="29" spans="1:22" ht="78" x14ac:dyDescent="0.6">
      <c r="A29" s="470"/>
      <c r="B29" s="473"/>
      <c r="C29" s="148" t="s">
        <v>281</v>
      </c>
      <c r="D29" s="145" t="s">
        <v>185</v>
      </c>
      <c r="E29" s="476"/>
      <c r="F29" s="476"/>
      <c r="G29" s="478"/>
      <c r="H29" s="476"/>
      <c r="I29" s="571"/>
      <c r="J29" s="476"/>
      <c r="K29" s="605"/>
      <c r="L29" s="476"/>
      <c r="M29" s="481"/>
      <c r="N29" s="455"/>
      <c r="R29" s="141"/>
      <c r="S29" s="141"/>
      <c r="T29" s="141"/>
    </row>
    <row r="30" spans="1:22" ht="52" x14ac:dyDescent="0.6">
      <c r="A30" s="470"/>
      <c r="B30" s="473"/>
      <c r="C30" s="148" t="s">
        <v>282</v>
      </c>
      <c r="D30" s="145" t="s">
        <v>189</v>
      </c>
      <c r="E30" s="476"/>
      <c r="F30" s="476"/>
      <c r="G30" s="478"/>
      <c r="H30" s="476"/>
      <c r="I30" s="571"/>
      <c r="J30" s="476"/>
      <c r="K30" s="605"/>
      <c r="L30" s="476"/>
      <c r="M30" s="481"/>
      <c r="N30" s="455"/>
      <c r="R30" s="141"/>
      <c r="S30" s="141"/>
      <c r="T30" s="141"/>
    </row>
    <row r="31" spans="1:22" ht="52" x14ac:dyDescent="0.6">
      <c r="A31" s="470"/>
      <c r="B31" s="473"/>
      <c r="C31" s="148" t="s">
        <v>283</v>
      </c>
      <c r="D31" s="145" t="s">
        <v>185</v>
      </c>
      <c r="E31" s="476"/>
      <c r="F31" s="476"/>
      <c r="G31" s="478"/>
      <c r="H31" s="476"/>
      <c r="I31" s="571"/>
      <c r="J31" s="476"/>
      <c r="K31" s="605"/>
      <c r="L31" s="476"/>
      <c r="M31" s="481"/>
      <c r="N31" s="455"/>
      <c r="R31" s="141"/>
      <c r="S31" s="141"/>
      <c r="T31" s="141"/>
    </row>
    <row r="32" spans="1:22" ht="52" x14ac:dyDescent="0.6">
      <c r="A32" s="470"/>
      <c r="B32" s="473"/>
      <c r="C32" s="148" t="s">
        <v>284</v>
      </c>
      <c r="D32" s="145" t="s">
        <v>185</v>
      </c>
      <c r="E32" s="476"/>
      <c r="F32" s="476"/>
      <c r="G32" s="478"/>
      <c r="H32" s="476"/>
      <c r="I32" s="571"/>
      <c r="J32" s="476"/>
      <c r="K32" s="605"/>
      <c r="L32" s="476"/>
      <c r="M32" s="481"/>
      <c r="N32" s="455"/>
      <c r="R32" s="141"/>
      <c r="S32" s="141"/>
      <c r="T32" s="141"/>
    </row>
    <row r="33" spans="1:22" x14ac:dyDescent="0.6">
      <c r="A33" s="470"/>
      <c r="B33" s="473"/>
      <c r="C33" s="148" t="s">
        <v>285</v>
      </c>
      <c r="D33" s="145" t="s">
        <v>189</v>
      </c>
      <c r="E33" s="476"/>
      <c r="F33" s="476"/>
      <c r="G33" s="478"/>
      <c r="H33" s="476"/>
      <c r="I33" s="571"/>
      <c r="J33" s="476"/>
      <c r="K33" s="605"/>
      <c r="L33" s="476"/>
      <c r="M33" s="481"/>
      <c r="N33" s="455"/>
      <c r="R33" s="141"/>
      <c r="S33" s="141"/>
      <c r="T33" s="141"/>
    </row>
    <row r="34" spans="1:22" ht="52" x14ac:dyDescent="0.6">
      <c r="A34" s="470"/>
      <c r="B34" s="473"/>
      <c r="C34" s="148" t="s">
        <v>286</v>
      </c>
      <c r="D34" s="145" t="s">
        <v>189</v>
      </c>
      <c r="E34" s="476"/>
      <c r="F34" s="476"/>
      <c r="G34" s="478"/>
      <c r="H34" s="476"/>
      <c r="I34" s="571"/>
      <c r="J34" s="476"/>
      <c r="K34" s="605"/>
      <c r="L34" s="476"/>
      <c r="M34" s="481"/>
      <c r="N34" s="455"/>
      <c r="R34" s="141"/>
      <c r="S34" s="141"/>
      <c r="T34" s="141"/>
    </row>
    <row r="35" spans="1:22" ht="52.5" thickBot="1" x14ac:dyDescent="0.65">
      <c r="A35" s="517"/>
      <c r="B35" s="474"/>
      <c r="C35" s="149" t="s">
        <v>287</v>
      </c>
      <c r="D35" s="151" t="s">
        <v>189</v>
      </c>
      <c r="E35" s="483"/>
      <c r="F35" s="483"/>
      <c r="G35" s="519"/>
      <c r="H35" s="483"/>
      <c r="I35" s="572"/>
      <c r="J35" s="483"/>
      <c r="K35" s="617"/>
      <c r="L35" s="483"/>
      <c r="M35" s="492"/>
      <c r="N35" s="464"/>
      <c r="R35" s="141"/>
      <c r="S35" s="141"/>
      <c r="T35" s="141"/>
    </row>
    <row r="36" spans="1:22" ht="52" x14ac:dyDescent="0.6">
      <c r="A36" s="516" t="s">
        <v>288</v>
      </c>
      <c r="B36" s="472" t="s">
        <v>105</v>
      </c>
      <c r="C36" s="150" t="s">
        <v>289</v>
      </c>
      <c r="D36" s="150" t="s">
        <v>189</v>
      </c>
      <c r="E36" s="487" t="s">
        <v>88</v>
      </c>
      <c r="F36" s="487" t="s">
        <v>88</v>
      </c>
      <c r="G36" s="518" t="s">
        <v>88</v>
      </c>
      <c r="H36" s="487" t="s">
        <v>88</v>
      </c>
      <c r="I36" s="518" t="s">
        <v>88</v>
      </c>
      <c r="J36" s="487" t="s">
        <v>120</v>
      </c>
      <c r="K36" s="488" t="s">
        <v>367</v>
      </c>
      <c r="L36" s="487" t="s">
        <v>189</v>
      </c>
      <c r="M36" s="491"/>
      <c r="N36" s="463"/>
      <c r="R36" s="141" t="str">
        <f>IF(OR(J36='Drop downs'!$G$7,J36='Drop downs'!$G$5), B36&amp;": "&amp;K36&amp;CHAR(10),"")</f>
        <v/>
      </c>
      <c r="S36" s="141" t="str">
        <f>IF(J36='Drop downs'!$G$2,B36&amp;": "&amp;K36&amp;""," ")</f>
        <v xml:space="preserve"> </v>
      </c>
      <c r="T36" s="141" t="str">
        <f>IF(GI2_Open_Space!E36='Drop downs'!$B$6,GI2_Open_Space!B36&amp;": "&amp;GI2_Open_Space!K36&amp;"","")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517"/>
      <c r="B41" s="474"/>
      <c r="C41" s="151" t="s">
        <v>294</v>
      </c>
      <c r="D41" s="151" t="s">
        <v>189</v>
      </c>
      <c r="E41" s="483"/>
      <c r="F41" s="483"/>
      <c r="G41" s="519"/>
      <c r="H41" s="483"/>
      <c r="I41" s="519"/>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18" t="s">
        <v>88</v>
      </c>
      <c r="J42" s="487" t="s">
        <v>120</v>
      </c>
      <c r="K42" s="673" t="s">
        <v>367</v>
      </c>
      <c r="L42" s="487" t="s">
        <v>189</v>
      </c>
      <c r="M42" s="491"/>
      <c r="N42" s="463"/>
      <c r="R42" s="141" t="str">
        <f>IF(OR(J42='Drop downs'!$G$7,J42='Drop downs'!$G$5), B42&amp;": "&amp;K42&amp;CHAR(10),"")</f>
        <v/>
      </c>
      <c r="S42" s="141" t="str">
        <f>IF(J42='Drop downs'!$G$2,B42&amp;": "&amp;K42&amp;""," ")</f>
        <v xml:space="preserve"> </v>
      </c>
      <c r="T42" s="141" t="str">
        <f>IF(GI2_Open_Space!E42='Drop downs'!$B$6,GI2_Open_Space!B42&amp;": "&amp;GI2_Open_Space!K42&amp;"","")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674"/>
      <c r="L43" s="476"/>
      <c r="M43" s="481"/>
      <c r="N43" s="455"/>
      <c r="R43" s="141"/>
      <c r="S43" s="141"/>
      <c r="T43" s="141"/>
    </row>
    <row r="44" spans="1:22" ht="52" x14ac:dyDescent="0.6">
      <c r="A44" s="470"/>
      <c r="B44" s="473"/>
      <c r="C44" s="145" t="s">
        <v>298</v>
      </c>
      <c r="D44" s="145" t="s">
        <v>189</v>
      </c>
      <c r="E44" s="476"/>
      <c r="F44" s="476"/>
      <c r="G44" s="478"/>
      <c r="H44" s="476"/>
      <c r="I44" s="478"/>
      <c r="J44" s="476"/>
      <c r="K44" s="674"/>
      <c r="L44" s="476"/>
      <c r="M44" s="481"/>
      <c r="N44" s="455"/>
      <c r="R44" s="141"/>
      <c r="S44" s="141"/>
      <c r="T44" s="141"/>
    </row>
    <row r="45" spans="1:22" ht="52" x14ac:dyDescent="0.6">
      <c r="A45" s="470"/>
      <c r="B45" s="473"/>
      <c r="C45" s="145" t="s">
        <v>299</v>
      </c>
      <c r="D45" s="145" t="s">
        <v>189</v>
      </c>
      <c r="E45" s="476"/>
      <c r="F45" s="476"/>
      <c r="G45" s="478"/>
      <c r="H45" s="476"/>
      <c r="I45" s="478"/>
      <c r="J45" s="476"/>
      <c r="K45" s="674"/>
      <c r="L45" s="476"/>
      <c r="M45" s="481"/>
      <c r="N45" s="455"/>
      <c r="R45" s="141"/>
      <c r="S45" s="141"/>
      <c r="T45" s="141"/>
    </row>
    <row r="46" spans="1:22" ht="78.5" thickBot="1" x14ac:dyDescent="0.65">
      <c r="A46" s="517"/>
      <c r="B46" s="474"/>
      <c r="C46" s="151" t="s">
        <v>300</v>
      </c>
      <c r="D46" s="151" t="s">
        <v>189</v>
      </c>
      <c r="E46" s="483"/>
      <c r="F46" s="483"/>
      <c r="G46" s="519"/>
      <c r="H46" s="483"/>
      <c r="I46" s="519"/>
      <c r="J46" s="483"/>
      <c r="K46" s="675"/>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18" t="s">
        <v>88</v>
      </c>
      <c r="J47" s="487" t="s">
        <v>120</v>
      </c>
      <c r="K47" s="673" t="s">
        <v>367</v>
      </c>
      <c r="L47" s="487" t="s">
        <v>189</v>
      </c>
      <c r="M47" s="491"/>
      <c r="N47" s="463"/>
      <c r="R47" s="141" t="str">
        <f>IF(OR(J47='Drop downs'!$G$7,J47='Drop downs'!$G$5), B47&amp;": "&amp;K47&amp;CHAR(10),"")</f>
        <v/>
      </c>
      <c r="S47" s="141" t="str">
        <f>IF(J47='Drop downs'!$G$2,B47&amp;": "&amp;K47&amp;""," ")</f>
        <v xml:space="preserve"> </v>
      </c>
      <c r="T47" s="141" t="str">
        <f>IF(GI2_Open_Space!E47='Drop downs'!$B$6,GI2_Open_Space!B47&amp;": "&amp;GI2_Open_Space!K47&amp;"","")</f>
        <v/>
      </c>
      <c r="U47" s="126" t="str">
        <f t="shared" si="0"/>
        <v/>
      </c>
      <c r="V47" s="126" t="str">
        <f>IF(N47&gt;0,B47&amp;":"&amp;N47&amp;"
","")</f>
        <v/>
      </c>
    </row>
    <row r="48" spans="1:22" ht="120.75" customHeight="1" thickBot="1" x14ac:dyDescent="0.65">
      <c r="A48" s="517"/>
      <c r="B48" s="474"/>
      <c r="C48" s="151" t="s">
        <v>303</v>
      </c>
      <c r="D48" s="165" t="s">
        <v>189</v>
      </c>
      <c r="E48" s="483"/>
      <c r="F48" s="483"/>
      <c r="G48" s="519"/>
      <c r="H48" s="483"/>
      <c r="I48" s="519"/>
      <c r="J48" s="483"/>
      <c r="K48" s="675"/>
      <c r="L48" s="483"/>
      <c r="M48" s="492"/>
      <c r="N48" s="464"/>
      <c r="R48" s="141" t="str">
        <f>IF(OR(J48='Drop downs'!$G$7,J48='Drop downs'!$G$5), B48&amp;": "&amp;K48&amp;CHAR(10),"")</f>
        <v/>
      </c>
      <c r="S48" s="141" t="str">
        <f>IF(J48='Drop downs'!$G$2,B48&amp;": "&amp;K48&amp;""," ")</f>
        <v xml:space="preserve"> </v>
      </c>
      <c r="T48" s="141" t="str">
        <f>IF(GI2_Open_Space!E48='Drop downs'!$B$6,GI2_Open_Space!B48&amp;": "&amp;GI2_Open_Space!K48&amp;"","")</f>
        <v xml:space="preserve">: </v>
      </c>
    </row>
    <row r="49" spans="1:22" ht="78" x14ac:dyDescent="0.6">
      <c r="A49" s="516" t="s">
        <v>304</v>
      </c>
      <c r="B49" s="472" t="s">
        <v>108</v>
      </c>
      <c r="C49" s="164" t="s">
        <v>305</v>
      </c>
      <c r="D49" s="164" t="s">
        <v>189</v>
      </c>
      <c r="E49" s="487" t="s">
        <v>88</v>
      </c>
      <c r="F49" s="487" t="s">
        <v>88</v>
      </c>
      <c r="G49" s="518" t="s">
        <v>88</v>
      </c>
      <c r="H49" s="487" t="s">
        <v>88</v>
      </c>
      <c r="I49" s="518" t="s">
        <v>88</v>
      </c>
      <c r="J49" s="487" t="s">
        <v>120</v>
      </c>
      <c r="K49" s="673" t="s">
        <v>367</v>
      </c>
      <c r="L49" s="487" t="s">
        <v>189</v>
      </c>
      <c r="M49" s="491"/>
      <c r="N49" s="463"/>
      <c r="R49" s="141" t="str">
        <f>IF(OR(J49='Drop downs'!$G$7,J49='Drop downs'!$G$5), B49&amp;": "&amp;K49&amp;CHAR(10),"")</f>
        <v/>
      </c>
      <c r="S49" s="141" t="str">
        <f>IF(J49='Drop downs'!$G$2,B49&amp;": "&amp;K49&amp;""," ")</f>
        <v xml:space="preserve"> </v>
      </c>
      <c r="T49" s="141" t="str">
        <f>IF(GI2_Open_Space!E49='Drop downs'!$B$6,GI2_Open_Space!B49&amp;": "&amp;GI2_Open_Space!K49&amp;"","")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674"/>
      <c r="L50" s="476"/>
      <c r="M50" s="481"/>
      <c r="N50" s="455"/>
      <c r="R50" s="141"/>
      <c r="S50" s="141"/>
      <c r="T50" s="141"/>
    </row>
    <row r="51" spans="1:22" x14ac:dyDescent="0.6">
      <c r="A51" s="470"/>
      <c r="B51" s="473"/>
      <c r="C51" s="152" t="s">
        <v>307</v>
      </c>
      <c r="D51" s="142" t="s">
        <v>189</v>
      </c>
      <c r="E51" s="476"/>
      <c r="F51" s="476"/>
      <c r="G51" s="478"/>
      <c r="H51" s="476"/>
      <c r="I51" s="478"/>
      <c r="J51" s="476"/>
      <c r="K51" s="674"/>
      <c r="L51" s="476"/>
      <c r="M51" s="481"/>
      <c r="N51" s="455"/>
      <c r="R51" s="141"/>
      <c r="S51" s="141"/>
      <c r="T51" s="141"/>
    </row>
    <row r="52" spans="1:22" x14ac:dyDescent="0.6">
      <c r="A52" s="470"/>
      <c r="B52" s="473"/>
      <c r="C52" s="142" t="s">
        <v>308</v>
      </c>
      <c r="D52" s="142" t="s">
        <v>189</v>
      </c>
      <c r="E52" s="476"/>
      <c r="F52" s="476"/>
      <c r="G52" s="478"/>
      <c r="H52" s="476"/>
      <c r="I52" s="478"/>
      <c r="J52" s="476"/>
      <c r="K52" s="674"/>
      <c r="L52" s="476"/>
      <c r="M52" s="481"/>
      <c r="N52" s="455"/>
      <c r="R52" s="141"/>
      <c r="S52" s="141"/>
      <c r="T52" s="141"/>
    </row>
    <row r="53" spans="1:22" ht="26.5" thickBot="1" x14ac:dyDescent="0.65">
      <c r="A53" s="471"/>
      <c r="B53" s="474"/>
      <c r="C53" s="143" t="s">
        <v>309</v>
      </c>
      <c r="D53" s="143" t="s">
        <v>189</v>
      </c>
      <c r="E53" s="428"/>
      <c r="F53" s="428"/>
      <c r="G53" s="479"/>
      <c r="H53" s="428"/>
      <c r="I53" s="479"/>
      <c r="J53" s="428"/>
      <c r="K53" s="681"/>
      <c r="L53" s="428"/>
      <c r="M53" s="482"/>
      <c r="N53" s="456"/>
      <c r="R53" s="141"/>
      <c r="S53" s="141"/>
      <c r="T53" s="141"/>
    </row>
    <row r="54" spans="1:22" ht="52" x14ac:dyDescent="0.6">
      <c r="A54" s="469" t="s">
        <v>310</v>
      </c>
      <c r="B54" s="472" t="s">
        <v>109</v>
      </c>
      <c r="C54" s="153" t="s">
        <v>311</v>
      </c>
      <c r="D54" s="140" t="s">
        <v>189</v>
      </c>
      <c r="E54" s="475" t="s">
        <v>364</v>
      </c>
      <c r="F54" s="475" t="s">
        <v>354</v>
      </c>
      <c r="G54" s="477" t="s">
        <v>427</v>
      </c>
      <c r="H54" s="475" t="s">
        <v>478</v>
      </c>
      <c r="I54" s="573" t="s">
        <v>357</v>
      </c>
      <c r="J54" s="475" t="s">
        <v>119</v>
      </c>
      <c r="K54" s="604" t="s">
        <v>654</v>
      </c>
      <c r="L54" s="475" t="s">
        <v>189</v>
      </c>
      <c r="M54" s="480"/>
      <c r="N54" s="454"/>
      <c r="R54" s="141" t="str">
        <f>IF(OR(J54='Drop downs'!$G$7,J54='Drop downs'!$G$5), B54&amp;": "&amp;K54&amp;CHAR(10),"")</f>
        <v/>
      </c>
      <c r="S54" s="141" t="str">
        <f>IF(J54='Drop downs'!$G$2,B54&amp;": "&amp;K54&amp;""," ")</f>
        <v xml:space="preserve"> </v>
      </c>
      <c r="T54" s="141" t="str">
        <f>IF(GI2_Open_Space!E54='Drop downs'!$B$6,GI2_Open_Space!B54&amp;": "&amp;GI2_Open_Space!K54&amp;"","")</f>
        <v/>
      </c>
      <c r="U54" s="126" t="str">
        <f t="shared" si="0"/>
        <v/>
      </c>
      <c r="V54" s="126" t="str">
        <f>IF(N54&gt;0,B54&amp;":"&amp;N54&amp;"
","")</f>
        <v/>
      </c>
    </row>
    <row r="55" spans="1:22" ht="52" x14ac:dyDescent="0.6">
      <c r="A55" s="470"/>
      <c r="B55" s="473"/>
      <c r="C55" s="154" t="s">
        <v>312</v>
      </c>
      <c r="D55" s="142" t="s">
        <v>189</v>
      </c>
      <c r="E55" s="476"/>
      <c r="F55" s="476"/>
      <c r="G55" s="478"/>
      <c r="H55" s="476"/>
      <c r="I55" s="571"/>
      <c r="J55" s="476"/>
      <c r="K55" s="605"/>
      <c r="L55" s="476"/>
      <c r="M55" s="481"/>
      <c r="N55" s="455"/>
      <c r="R55" s="141"/>
      <c r="S55" s="141"/>
      <c r="T55" s="141"/>
    </row>
    <row r="56" spans="1:22" ht="116" customHeight="1" thickBot="1" x14ac:dyDescent="0.65">
      <c r="A56" s="517"/>
      <c r="B56" s="474"/>
      <c r="C56" s="160" t="s">
        <v>313</v>
      </c>
      <c r="D56" s="165" t="s">
        <v>185</v>
      </c>
      <c r="E56" s="483"/>
      <c r="F56" s="483"/>
      <c r="G56" s="519"/>
      <c r="H56" s="483"/>
      <c r="I56" s="572"/>
      <c r="J56" s="483"/>
      <c r="K56" s="617"/>
      <c r="L56" s="483"/>
      <c r="M56" s="492"/>
      <c r="N56" s="464"/>
      <c r="R56" s="141"/>
      <c r="S56" s="141"/>
      <c r="T56" s="141"/>
    </row>
    <row r="57" spans="1:22" x14ac:dyDescent="0.6">
      <c r="A57" s="516" t="s">
        <v>314</v>
      </c>
      <c r="B57" s="472" t="s">
        <v>110</v>
      </c>
      <c r="C57" s="164" t="s">
        <v>315</v>
      </c>
      <c r="D57" s="164" t="s">
        <v>189</v>
      </c>
      <c r="E57" s="487" t="s">
        <v>353</v>
      </c>
      <c r="F57" s="487" t="s">
        <v>354</v>
      </c>
      <c r="G57" s="518" t="s">
        <v>427</v>
      </c>
      <c r="H57" s="487" t="s">
        <v>356</v>
      </c>
      <c r="I57" s="570" t="s">
        <v>368</v>
      </c>
      <c r="J57" s="487" t="s">
        <v>119</v>
      </c>
      <c r="K57" s="643" t="s">
        <v>856</v>
      </c>
      <c r="L57" s="487" t="s">
        <v>185</v>
      </c>
      <c r="M57" s="677"/>
      <c r="N57" s="710"/>
      <c r="O57" s="212"/>
      <c r="P57" s="212"/>
      <c r="R57" s="141" t="str">
        <f>IF(OR(J57='Drop downs'!$G$7,J57='Drop downs'!$G$5), B57&amp;": "&amp;K57&amp;CHAR(10),"")</f>
        <v/>
      </c>
      <c r="S57" s="141" t="str">
        <f>IF(J57='Drop downs'!$G$2,B57&amp;": "&amp;K57&amp;""," ")</f>
        <v xml:space="preserve"> </v>
      </c>
      <c r="T57" s="141" t="str">
        <f>IF(GI2_Open_Space!E57='Drop downs'!$B$6,GI2_Open_Space!B57&amp;": "&amp;GI2_Open_Space!K57&amp;"","")</f>
        <v/>
      </c>
      <c r="U57" s="126" t="str">
        <f t="shared" si="0"/>
        <v/>
      </c>
      <c r="V57" s="126" t="str">
        <f>IF(N57&gt;0,B57&amp;":"&amp;N57&amp;"
","")</f>
        <v/>
      </c>
    </row>
    <row r="58" spans="1:22" ht="52" x14ac:dyDescent="0.6">
      <c r="A58" s="470"/>
      <c r="B58" s="473"/>
      <c r="C58" s="142" t="s">
        <v>316</v>
      </c>
      <c r="D58" s="164" t="s">
        <v>189</v>
      </c>
      <c r="E58" s="476"/>
      <c r="F58" s="476"/>
      <c r="G58" s="478"/>
      <c r="H58" s="476"/>
      <c r="I58" s="571"/>
      <c r="J58" s="476"/>
      <c r="K58" s="605"/>
      <c r="L58" s="476"/>
      <c r="M58" s="658"/>
      <c r="N58" s="458"/>
      <c r="R58" s="141"/>
      <c r="S58" s="141"/>
      <c r="T58" s="141"/>
    </row>
    <row r="59" spans="1:22" x14ac:dyDescent="0.6">
      <c r="A59" s="470"/>
      <c r="B59" s="473"/>
      <c r="C59" s="142" t="s">
        <v>317</v>
      </c>
      <c r="D59" s="164" t="s">
        <v>189</v>
      </c>
      <c r="E59" s="476"/>
      <c r="F59" s="476"/>
      <c r="G59" s="478"/>
      <c r="H59" s="476"/>
      <c r="I59" s="571"/>
      <c r="J59" s="476"/>
      <c r="K59" s="605"/>
      <c r="L59" s="476"/>
      <c r="M59" s="658"/>
      <c r="N59" s="458"/>
      <c r="R59" s="141"/>
      <c r="S59" s="141"/>
      <c r="T59" s="141"/>
    </row>
    <row r="60" spans="1:22" ht="52" x14ac:dyDescent="0.6">
      <c r="A60" s="470"/>
      <c r="B60" s="473"/>
      <c r="C60" s="142" t="s">
        <v>318</v>
      </c>
      <c r="D60" s="164" t="s">
        <v>189</v>
      </c>
      <c r="E60" s="476"/>
      <c r="F60" s="476"/>
      <c r="G60" s="478"/>
      <c r="H60" s="476"/>
      <c r="I60" s="571"/>
      <c r="J60" s="476"/>
      <c r="K60" s="605"/>
      <c r="L60" s="476"/>
      <c r="M60" s="658"/>
      <c r="N60" s="458"/>
      <c r="R60" s="141"/>
      <c r="S60" s="141"/>
      <c r="T60" s="141"/>
    </row>
    <row r="61" spans="1:22" x14ac:dyDescent="0.6">
      <c r="A61" s="470"/>
      <c r="B61" s="473"/>
      <c r="C61" s="142" t="s">
        <v>319</v>
      </c>
      <c r="D61" s="164" t="s">
        <v>185</v>
      </c>
      <c r="E61" s="476"/>
      <c r="F61" s="476"/>
      <c r="G61" s="478"/>
      <c r="H61" s="476"/>
      <c r="I61" s="571"/>
      <c r="J61" s="476"/>
      <c r="K61" s="605"/>
      <c r="L61" s="476"/>
      <c r="M61" s="658"/>
      <c r="N61" s="458"/>
      <c r="R61" s="141"/>
      <c r="S61" s="141"/>
      <c r="T61" s="141"/>
    </row>
    <row r="62" spans="1:22" x14ac:dyDescent="0.6">
      <c r="A62" s="470"/>
      <c r="B62" s="473"/>
      <c r="C62" s="142" t="s">
        <v>320</v>
      </c>
      <c r="D62" s="142" t="s">
        <v>185</v>
      </c>
      <c r="E62" s="476"/>
      <c r="F62" s="476"/>
      <c r="G62" s="478"/>
      <c r="H62" s="476"/>
      <c r="I62" s="571"/>
      <c r="J62" s="476"/>
      <c r="K62" s="605"/>
      <c r="L62" s="476"/>
      <c r="M62" s="658"/>
      <c r="N62" s="458"/>
      <c r="R62" s="141"/>
      <c r="S62" s="141"/>
      <c r="T62" s="141"/>
    </row>
    <row r="63" spans="1:22" ht="78" x14ac:dyDescent="0.6">
      <c r="A63" s="470"/>
      <c r="B63" s="473"/>
      <c r="C63" s="142" t="s">
        <v>321</v>
      </c>
      <c r="D63" s="142" t="s">
        <v>185</v>
      </c>
      <c r="E63" s="476"/>
      <c r="F63" s="476"/>
      <c r="G63" s="478"/>
      <c r="H63" s="476"/>
      <c r="I63" s="571"/>
      <c r="J63" s="476"/>
      <c r="K63" s="605"/>
      <c r="L63" s="476"/>
      <c r="M63" s="658"/>
      <c r="N63" s="458"/>
      <c r="R63" s="141"/>
      <c r="S63" s="141"/>
      <c r="T63" s="141"/>
    </row>
    <row r="64" spans="1:22" ht="56.5" customHeight="1" thickBot="1" x14ac:dyDescent="0.65">
      <c r="A64" s="517"/>
      <c r="B64" s="474"/>
      <c r="C64" s="165" t="s">
        <v>322</v>
      </c>
      <c r="D64" s="165" t="s">
        <v>189</v>
      </c>
      <c r="E64" s="483"/>
      <c r="F64" s="483"/>
      <c r="G64" s="519"/>
      <c r="H64" s="483"/>
      <c r="I64" s="572"/>
      <c r="J64" s="483"/>
      <c r="K64" s="617"/>
      <c r="L64" s="483"/>
      <c r="M64" s="678"/>
      <c r="N64" s="459"/>
      <c r="R64" s="141"/>
      <c r="S64" s="141"/>
      <c r="T64" s="141"/>
    </row>
    <row r="65" spans="1:22" ht="52" x14ac:dyDescent="0.6">
      <c r="A65" s="516" t="s">
        <v>843</v>
      </c>
      <c r="B65" s="472" t="s">
        <v>111</v>
      </c>
      <c r="C65" s="158" t="s">
        <v>845</v>
      </c>
      <c r="D65" s="150" t="s">
        <v>189</v>
      </c>
      <c r="E65" s="487" t="s">
        <v>88</v>
      </c>
      <c r="F65" s="487" t="s">
        <v>88</v>
      </c>
      <c r="G65" s="518" t="s">
        <v>88</v>
      </c>
      <c r="H65" s="487" t="s">
        <v>88</v>
      </c>
      <c r="I65" s="518" t="s">
        <v>88</v>
      </c>
      <c r="J65" s="487" t="s">
        <v>120</v>
      </c>
      <c r="K65" s="488" t="s">
        <v>367</v>
      </c>
      <c r="L65" s="487" t="s">
        <v>189</v>
      </c>
      <c r="M65" s="491"/>
      <c r="N65" s="463"/>
      <c r="R65" s="141" t="str">
        <f>IF(OR(J65='Drop downs'!$G$7,J65='Drop downs'!$G$5), B65&amp;": "&amp;K65&amp;CHAR(10),"")</f>
        <v/>
      </c>
      <c r="S65" s="141" t="str">
        <f>IF(J65='Drop downs'!$G$2,B65&amp;": "&amp;K65&amp;""," ")</f>
        <v xml:space="preserve"> </v>
      </c>
      <c r="T65" s="141" t="str">
        <f>IF(GI2_Open_Space!E65='Drop downs'!$B$6,GI2_Open_Space!B65&amp;": "&amp;GI2_Open_Space!K65&amp;"","")</f>
        <v/>
      </c>
      <c r="U65" s="126" t="str">
        <f t="shared" si="0"/>
        <v/>
      </c>
      <c r="V65" s="126" t="str">
        <f>IF(N65&gt;0,B65&amp;":"&amp;N65&amp;"
","")</f>
        <v/>
      </c>
    </row>
    <row r="66" spans="1:22" x14ac:dyDescent="0.6">
      <c r="A66" s="470"/>
      <c r="B66" s="473"/>
      <c r="C66" s="148" t="s">
        <v>325</v>
      </c>
      <c r="D66" s="145" t="s">
        <v>189</v>
      </c>
      <c r="E66" s="476"/>
      <c r="F66" s="476"/>
      <c r="G66" s="478"/>
      <c r="H66" s="476"/>
      <c r="I66" s="478"/>
      <c r="J66" s="476"/>
      <c r="K66" s="489"/>
      <c r="L66" s="476"/>
      <c r="M66" s="481"/>
      <c r="N66" s="455"/>
      <c r="R66" s="141"/>
      <c r="S66" s="141"/>
      <c r="T66" s="141"/>
    </row>
    <row r="67" spans="1:22" ht="78" x14ac:dyDescent="0.6">
      <c r="A67" s="470"/>
      <c r="B67" s="473"/>
      <c r="C67" s="148" t="s">
        <v>326</v>
      </c>
      <c r="D67" s="145" t="s">
        <v>189</v>
      </c>
      <c r="E67" s="476"/>
      <c r="F67" s="476"/>
      <c r="G67" s="478"/>
      <c r="H67" s="476"/>
      <c r="I67" s="478"/>
      <c r="J67" s="476"/>
      <c r="K67" s="489"/>
      <c r="L67" s="476"/>
      <c r="M67" s="481"/>
      <c r="N67" s="455"/>
      <c r="R67" s="141"/>
      <c r="S67" s="141"/>
      <c r="T67" s="141"/>
    </row>
    <row r="68" spans="1:22" ht="52" x14ac:dyDescent="0.6">
      <c r="A68" s="470"/>
      <c r="B68" s="473"/>
      <c r="C68" s="148" t="s">
        <v>327</v>
      </c>
      <c r="D68" s="145" t="s">
        <v>189</v>
      </c>
      <c r="E68" s="476"/>
      <c r="F68" s="476"/>
      <c r="G68" s="478"/>
      <c r="H68" s="476"/>
      <c r="I68" s="478"/>
      <c r="J68" s="476"/>
      <c r="K68" s="489"/>
      <c r="L68" s="476"/>
      <c r="M68" s="481"/>
      <c r="N68" s="455"/>
      <c r="R68" s="141"/>
      <c r="S68" s="141"/>
      <c r="T68" s="141"/>
    </row>
    <row r="69" spans="1:22" x14ac:dyDescent="0.6">
      <c r="A69" s="470"/>
      <c r="B69" s="473"/>
      <c r="C69" s="148" t="s">
        <v>846</v>
      </c>
      <c r="D69" s="145" t="s">
        <v>189</v>
      </c>
      <c r="E69" s="476"/>
      <c r="F69" s="476"/>
      <c r="G69" s="478"/>
      <c r="H69" s="476"/>
      <c r="I69" s="478"/>
      <c r="J69" s="476"/>
      <c r="K69" s="489"/>
      <c r="L69" s="476"/>
      <c r="M69" s="481"/>
      <c r="N69" s="455"/>
      <c r="R69" s="141"/>
      <c r="S69" s="141"/>
      <c r="T69" s="141"/>
    </row>
    <row r="70" spans="1:22" x14ac:dyDescent="0.6">
      <c r="A70" s="470"/>
      <c r="B70" s="473"/>
      <c r="C70" s="148" t="s">
        <v>329</v>
      </c>
      <c r="D70" s="145" t="s">
        <v>189</v>
      </c>
      <c r="E70" s="476"/>
      <c r="F70" s="476"/>
      <c r="G70" s="478"/>
      <c r="H70" s="476"/>
      <c r="I70" s="478"/>
      <c r="J70" s="476"/>
      <c r="K70" s="489"/>
      <c r="L70" s="476"/>
      <c r="M70" s="481"/>
      <c r="N70" s="455"/>
      <c r="R70" s="141"/>
      <c r="S70" s="141"/>
      <c r="T70" s="141"/>
    </row>
    <row r="71" spans="1:22" ht="52.5" thickBot="1" x14ac:dyDescent="0.65">
      <c r="A71" s="517"/>
      <c r="B71" s="474"/>
      <c r="C71" s="149" t="s">
        <v>330</v>
      </c>
      <c r="D71" s="151" t="s">
        <v>189</v>
      </c>
      <c r="E71" s="483"/>
      <c r="F71" s="483"/>
      <c r="G71" s="519"/>
      <c r="H71" s="483"/>
      <c r="I71" s="519"/>
      <c r="J71" s="483"/>
      <c r="K71" s="490"/>
      <c r="L71" s="483"/>
      <c r="M71" s="492"/>
      <c r="N71" s="464"/>
      <c r="R71" s="141"/>
      <c r="S71" s="141"/>
      <c r="T71" s="141"/>
    </row>
    <row r="72" spans="1:22" ht="52" x14ac:dyDescent="0.6">
      <c r="A72" s="516" t="s">
        <v>331</v>
      </c>
      <c r="B72" s="472" t="s">
        <v>112</v>
      </c>
      <c r="C72" s="158" t="s">
        <v>332</v>
      </c>
      <c r="D72" s="150" t="s">
        <v>189</v>
      </c>
      <c r="E72" s="487" t="s">
        <v>88</v>
      </c>
      <c r="F72" s="487" t="s">
        <v>88</v>
      </c>
      <c r="G72" s="518" t="s">
        <v>88</v>
      </c>
      <c r="H72" s="487" t="s">
        <v>88</v>
      </c>
      <c r="I72" s="518" t="s">
        <v>88</v>
      </c>
      <c r="J72" s="487" t="s">
        <v>120</v>
      </c>
      <c r="K72" s="684" t="s">
        <v>367</v>
      </c>
      <c r="L72" s="487" t="s">
        <v>189</v>
      </c>
      <c r="M72" s="491"/>
      <c r="N72" s="463"/>
      <c r="R72" s="141" t="str">
        <f>IF(OR(J72='Drop downs'!$G$7,J72='Drop downs'!$G$5), B72&amp;": "&amp;K72&amp;CHAR(10),"")</f>
        <v/>
      </c>
      <c r="S72" s="141" t="str">
        <f>IF(J72='Drop downs'!$G$2,B72&amp;": "&amp;K72&amp;""," ")</f>
        <v xml:space="preserve"> </v>
      </c>
      <c r="T72" s="141" t="str">
        <f>IF(GI2_Open_Space!E72='Drop downs'!$B$6,GI2_Open_Space!B72&amp;": "&amp;GI2_Open_Space!K72&amp;"","")</f>
        <v/>
      </c>
      <c r="U72" s="126" t="str">
        <f t="shared" si="0"/>
        <v/>
      </c>
      <c r="V72" s="126" t="str">
        <f>IF(N72&gt;0,B72&amp;":"&amp;N72&amp;"
","")</f>
        <v/>
      </c>
    </row>
    <row r="73" spans="1:22" x14ac:dyDescent="0.6">
      <c r="A73" s="470"/>
      <c r="B73" s="473"/>
      <c r="C73" s="148" t="s">
        <v>333</v>
      </c>
      <c r="D73" s="145" t="s">
        <v>189</v>
      </c>
      <c r="E73" s="476"/>
      <c r="F73" s="476"/>
      <c r="G73" s="478"/>
      <c r="H73" s="476"/>
      <c r="I73" s="478"/>
      <c r="J73" s="476"/>
      <c r="K73" s="685"/>
      <c r="L73" s="476"/>
      <c r="M73" s="481"/>
      <c r="N73" s="455"/>
      <c r="R73" s="141"/>
      <c r="S73" s="141"/>
      <c r="T73" s="141"/>
    </row>
    <row r="74" spans="1:22" ht="52" x14ac:dyDescent="0.6">
      <c r="A74" s="470"/>
      <c r="B74" s="473"/>
      <c r="C74" s="148" t="s">
        <v>334</v>
      </c>
      <c r="D74" s="145" t="s">
        <v>189</v>
      </c>
      <c r="E74" s="476"/>
      <c r="F74" s="476"/>
      <c r="G74" s="478"/>
      <c r="H74" s="476"/>
      <c r="I74" s="478"/>
      <c r="J74" s="476"/>
      <c r="K74" s="685"/>
      <c r="L74" s="476"/>
      <c r="M74" s="481"/>
      <c r="N74" s="455"/>
      <c r="R74" s="141"/>
      <c r="S74" s="141"/>
      <c r="T74" s="141"/>
    </row>
    <row r="75" spans="1:22" x14ac:dyDescent="0.6">
      <c r="A75" s="470"/>
      <c r="B75" s="473"/>
      <c r="C75" s="148" t="s">
        <v>335</v>
      </c>
      <c r="D75" s="145" t="s">
        <v>189</v>
      </c>
      <c r="E75" s="476"/>
      <c r="F75" s="476"/>
      <c r="G75" s="478"/>
      <c r="H75" s="476"/>
      <c r="I75" s="478"/>
      <c r="J75" s="476"/>
      <c r="K75" s="685"/>
      <c r="L75" s="476"/>
      <c r="M75" s="481"/>
      <c r="N75" s="455"/>
      <c r="R75" s="141"/>
      <c r="S75" s="141"/>
      <c r="T75" s="141"/>
    </row>
    <row r="76" spans="1:22" ht="26.5" thickBot="1" x14ac:dyDescent="0.65">
      <c r="A76" s="517"/>
      <c r="B76" s="474"/>
      <c r="C76" s="157" t="s">
        <v>336</v>
      </c>
      <c r="D76" s="151" t="s">
        <v>189</v>
      </c>
      <c r="E76" s="483"/>
      <c r="F76" s="483"/>
      <c r="G76" s="519"/>
      <c r="H76" s="483"/>
      <c r="I76" s="519"/>
      <c r="J76" s="483"/>
      <c r="K76" s="686"/>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18" t="s">
        <v>88</v>
      </c>
      <c r="J77" s="487" t="s">
        <v>120</v>
      </c>
      <c r="K77" s="673" t="s">
        <v>367</v>
      </c>
      <c r="L77" s="487" t="s">
        <v>189</v>
      </c>
      <c r="M77" s="491"/>
      <c r="N77" s="463"/>
      <c r="R77" s="141" t="str">
        <f>IF(OR(J77='Drop downs'!$G$7,J77='Drop downs'!$G$5), B77&amp;": "&amp;K77&amp;CHAR(10),"")</f>
        <v/>
      </c>
      <c r="S77" s="141" t="str">
        <f>IF(J77='Drop downs'!$G$2,B77&amp;": "&amp;K77&amp;""," ")</f>
        <v xml:space="preserve"> </v>
      </c>
      <c r="T77" s="141" t="str">
        <f>IF(GI2_Open_Space!E77='Drop downs'!$B$6,GI2_Open_Space!B77&amp;": "&amp;GI2_Open_Space!K77&amp;"","")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674"/>
      <c r="L78" s="476"/>
      <c r="M78" s="481"/>
      <c r="N78" s="455"/>
      <c r="R78" s="141"/>
      <c r="S78" s="141"/>
      <c r="T78" s="141"/>
    </row>
    <row r="79" spans="1:22" x14ac:dyDescent="0.6">
      <c r="A79" s="527"/>
      <c r="B79" s="473"/>
      <c r="C79" s="148" t="s">
        <v>340</v>
      </c>
      <c r="D79" s="145" t="s">
        <v>189</v>
      </c>
      <c r="E79" s="476"/>
      <c r="F79" s="476"/>
      <c r="G79" s="478"/>
      <c r="H79" s="476"/>
      <c r="I79" s="478"/>
      <c r="J79" s="476"/>
      <c r="K79" s="674"/>
      <c r="L79" s="476"/>
      <c r="M79" s="481"/>
      <c r="N79" s="455"/>
      <c r="R79" s="141"/>
      <c r="S79" s="141"/>
      <c r="T79" s="141"/>
    </row>
    <row r="80" spans="1:22" x14ac:dyDescent="0.6">
      <c r="A80" s="527"/>
      <c r="B80" s="473"/>
      <c r="C80" s="159" t="s">
        <v>341</v>
      </c>
      <c r="D80" s="145" t="s">
        <v>189</v>
      </c>
      <c r="E80" s="476"/>
      <c r="F80" s="476"/>
      <c r="G80" s="478"/>
      <c r="H80" s="476"/>
      <c r="I80" s="478"/>
      <c r="J80" s="476"/>
      <c r="K80" s="674"/>
      <c r="L80" s="476"/>
      <c r="M80" s="481"/>
      <c r="N80" s="455"/>
      <c r="R80" s="141"/>
      <c r="S80" s="141"/>
      <c r="T80" s="141"/>
    </row>
    <row r="81" spans="1:22" ht="78" x14ac:dyDescent="0.6">
      <c r="A81" s="527"/>
      <c r="B81" s="473"/>
      <c r="C81" s="159" t="s">
        <v>342</v>
      </c>
      <c r="D81" s="145" t="s">
        <v>189</v>
      </c>
      <c r="E81" s="476"/>
      <c r="F81" s="476"/>
      <c r="G81" s="478"/>
      <c r="H81" s="476"/>
      <c r="I81" s="478"/>
      <c r="J81" s="476"/>
      <c r="K81" s="674"/>
      <c r="L81" s="476"/>
      <c r="M81" s="481"/>
      <c r="N81" s="455"/>
      <c r="R81" s="141"/>
      <c r="S81" s="141"/>
      <c r="T81" s="141"/>
    </row>
    <row r="82" spans="1:22" ht="78" x14ac:dyDescent="0.6">
      <c r="A82" s="527"/>
      <c r="B82" s="473"/>
      <c r="C82" s="159" t="s">
        <v>343</v>
      </c>
      <c r="D82" s="145" t="s">
        <v>189</v>
      </c>
      <c r="E82" s="476"/>
      <c r="F82" s="476"/>
      <c r="G82" s="478"/>
      <c r="H82" s="476"/>
      <c r="I82" s="478"/>
      <c r="J82" s="476"/>
      <c r="K82" s="674"/>
      <c r="L82" s="476"/>
      <c r="M82" s="481"/>
      <c r="N82" s="455"/>
      <c r="R82" s="141"/>
      <c r="S82" s="141"/>
      <c r="T82" s="141"/>
    </row>
    <row r="83" spans="1:22" ht="52.5" thickBot="1" x14ac:dyDescent="0.65">
      <c r="A83" s="528"/>
      <c r="B83" s="474"/>
      <c r="C83" s="160" t="s">
        <v>344</v>
      </c>
      <c r="D83" s="151" t="s">
        <v>189</v>
      </c>
      <c r="E83" s="483"/>
      <c r="F83" s="483"/>
      <c r="G83" s="519"/>
      <c r="H83" s="483"/>
      <c r="I83" s="519"/>
      <c r="J83" s="483"/>
      <c r="K83" s="675"/>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18" t="s">
        <v>88</v>
      </c>
      <c r="J84" s="487" t="s">
        <v>120</v>
      </c>
      <c r="K84" s="673" t="s">
        <v>367</v>
      </c>
      <c r="L84" s="487" t="s">
        <v>189</v>
      </c>
      <c r="M84" s="491"/>
      <c r="N84" s="463"/>
      <c r="R84" s="141" t="str">
        <f>IF(OR(J84='Drop downs'!$G$7,J84='Drop downs'!$G$5), B84&amp;": "&amp;K84&amp;CHAR(10),"")</f>
        <v/>
      </c>
      <c r="S84" s="141" t="str">
        <f>IF(J84='Drop downs'!$G$2,B84&amp;": "&amp;K84&amp;""," ")</f>
        <v xml:space="preserve"> </v>
      </c>
      <c r="T84" s="141" t="str">
        <f>IF(GI2_Open_Space!E84='Drop downs'!$B$6,GI2_Open_Space!B84&amp;": "&amp;GI2_Open_Space!K84&amp;"","")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674"/>
      <c r="L85" s="476"/>
      <c r="M85" s="481"/>
      <c r="N85" s="455"/>
      <c r="R85" s="141"/>
      <c r="S85" s="141"/>
      <c r="T85" s="141"/>
    </row>
    <row r="86" spans="1:22" x14ac:dyDescent="0.6">
      <c r="A86" s="527"/>
      <c r="B86" s="473"/>
      <c r="C86" s="159" t="s">
        <v>348</v>
      </c>
      <c r="D86" s="145" t="s">
        <v>189</v>
      </c>
      <c r="E86" s="476"/>
      <c r="F86" s="476"/>
      <c r="G86" s="478"/>
      <c r="H86" s="476"/>
      <c r="I86" s="478"/>
      <c r="J86" s="476"/>
      <c r="K86" s="674"/>
      <c r="L86" s="476"/>
      <c r="M86" s="481"/>
      <c r="N86" s="455"/>
      <c r="R86" s="141"/>
      <c r="S86" s="141"/>
      <c r="T86" s="141"/>
    </row>
    <row r="87" spans="1:22" ht="26.5" thickBot="1" x14ac:dyDescent="0.65">
      <c r="A87" s="528"/>
      <c r="B87" s="474"/>
      <c r="C87" s="157" t="s">
        <v>349</v>
      </c>
      <c r="D87" s="151" t="s">
        <v>189</v>
      </c>
      <c r="E87" s="483"/>
      <c r="F87" s="483"/>
      <c r="G87" s="519"/>
      <c r="H87" s="483"/>
      <c r="I87" s="519"/>
      <c r="J87" s="483"/>
      <c r="K87" s="675"/>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wLPZ2/m7R/C/gOhPQE+sdK25188mSF4urOMkzFEW63Nw5vjrYvcWnUOjyxwhXsHi/2u4I7Jqwatmvjm/N4wF2Q==" saltValue="LiAzdHg6xIoRHXkvv1chlA==" spinCount="100000" sheet="1" objects="1" scenarios="1"/>
  <autoFilter ref="A7:M87" xr:uid="{D2C47CAF-421C-4D58-AA7A-22430CCF83D7}"/>
  <mergeCells count="184">
    <mergeCell ref="A84:A87"/>
    <mergeCell ref="E84:E87"/>
    <mergeCell ref="F84:F87"/>
    <mergeCell ref="G84:G87"/>
    <mergeCell ref="H84:H87"/>
    <mergeCell ref="I84:I87"/>
    <mergeCell ref="J84:J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50:C53">
    <cfRule type="expression" dxfId="724" priority="2">
      <formula>$D50="No"</formula>
    </cfRule>
  </conditionalFormatting>
  <conditionalFormatting sqref="C8:D87">
    <cfRule type="expression" dxfId="723" priority="1">
      <formula>$D8="No"</formula>
    </cfRule>
  </conditionalFormatting>
  <conditionalFormatting sqref="J8 J18 J28 J49 J57 J65 J72 J77 J84">
    <cfRule type="cellIs" dxfId="722" priority="40" operator="equal">
      <formula>"Significant Negative"</formula>
    </cfRule>
    <cfRule type="cellIs" dxfId="721" priority="41" operator="equal">
      <formula>"Minor Negative"</formula>
    </cfRule>
    <cfRule type="cellIs" dxfId="720" priority="42" operator="equal">
      <formula>"Uncertain"</formula>
    </cfRule>
    <cfRule type="cellIs" dxfId="719" priority="43" operator="equal">
      <formula>"Neutral"</formula>
    </cfRule>
    <cfRule type="cellIs" dxfId="718" priority="44" operator="equal">
      <formula>"Minor Positive"</formula>
    </cfRule>
    <cfRule type="cellIs" dxfId="717" priority="45" operator="equal">
      <formula>"Significant Positive"</formula>
    </cfRule>
  </conditionalFormatting>
  <conditionalFormatting sqref="J20">
    <cfRule type="cellIs" dxfId="716" priority="33" operator="equal">
      <formula>"Significant Positive"</formula>
    </cfRule>
    <cfRule type="cellIs" dxfId="715" priority="28" operator="equal">
      <formula>"Significant Negative"</formula>
    </cfRule>
    <cfRule type="cellIs" dxfId="714" priority="29" operator="equal">
      <formula>"Minor Negative"</formula>
    </cfRule>
    <cfRule type="cellIs" dxfId="713" priority="30" operator="equal">
      <formula>"Uncertain"</formula>
    </cfRule>
    <cfRule type="cellIs" dxfId="712" priority="31" operator="equal">
      <formula>"Neutral"</formula>
    </cfRule>
    <cfRule type="cellIs" dxfId="711" priority="32" operator="equal">
      <formula>"Minor Positive"</formula>
    </cfRule>
  </conditionalFormatting>
  <conditionalFormatting sqref="J36">
    <cfRule type="cellIs" dxfId="710" priority="16" operator="equal">
      <formula>"Significant Negative"</formula>
    </cfRule>
    <cfRule type="cellIs" dxfId="709" priority="17" operator="equal">
      <formula>"Minor Negative"</formula>
    </cfRule>
    <cfRule type="cellIs" dxfId="708" priority="18" operator="equal">
      <formula>"Uncertain"</formula>
    </cfRule>
    <cfRule type="cellIs" dxfId="707" priority="19" operator="equal">
      <formula>"Neutral"</formula>
    </cfRule>
    <cfRule type="cellIs" dxfId="706" priority="20" operator="equal">
      <formula>"Minor Positive"</formula>
    </cfRule>
    <cfRule type="cellIs" dxfId="705" priority="21" operator="equal">
      <formula>"Significant Positive"</formula>
    </cfRule>
  </conditionalFormatting>
  <conditionalFormatting sqref="J42">
    <cfRule type="cellIs" dxfId="704" priority="10" operator="equal">
      <formula>"Significant Negative"</formula>
    </cfRule>
    <cfRule type="cellIs" dxfId="703" priority="11" operator="equal">
      <formula>"Minor Negative"</formula>
    </cfRule>
    <cfRule type="cellIs" dxfId="702" priority="12" operator="equal">
      <formula>"Uncertain"</formula>
    </cfRule>
    <cfRule type="cellIs" dxfId="701" priority="13" operator="equal">
      <formula>"Neutral"</formula>
    </cfRule>
    <cfRule type="cellIs" dxfId="700" priority="14" operator="equal">
      <formula>"Minor Positive"</formula>
    </cfRule>
    <cfRule type="cellIs" dxfId="699" priority="15" operator="equal">
      <formula>"Significant Positive"</formula>
    </cfRule>
  </conditionalFormatting>
  <conditionalFormatting sqref="J47">
    <cfRule type="cellIs" dxfId="698" priority="34" operator="equal">
      <formula>"Significant Negative"</formula>
    </cfRule>
    <cfRule type="cellIs" dxfId="697" priority="35" operator="equal">
      <formula>"Minor Negative"</formula>
    </cfRule>
    <cfRule type="cellIs" dxfId="696" priority="36" operator="equal">
      <formula>"Uncertain"</formula>
    </cfRule>
    <cfRule type="cellIs" dxfId="695" priority="37" operator="equal">
      <formula>"Neutral"</formula>
    </cfRule>
    <cfRule type="cellIs" dxfId="694" priority="38" operator="equal">
      <formula>"Minor Positive"</formula>
    </cfRule>
    <cfRule type="cellIs" dxfId="693" priority="39" operator="equal">
      <formula>"Significant Positive"</formula>
    </cfRule>
  </conditionalFormatting>
  <conditionalFormatting sqref="J54">
    <cfRule type="cellIs" dxfId="692" priority="4" operator="equal">
      <formula>"Significant Negative"</formula>
    </cfRule>
    <cfRule type="cellIs" dxfId="691" priority="5" operator="equal">
      <formula>"Minor Negative"</formula>
    </cfRule>
    <cfRule type="cellIs" dxfId="690" priority="6" operator="equal">
      <formula>"Uncertain"</formula>
    </cfRule>
    <cfRule type="cellIs" dxfId="689" priority="7" operator="equal">
      <formula>"Neutral"</formula>
    </cfRule>
    <cfRule type="cellIs" dxfId="688" priority="8" operator="equal">
      <formula>"Minor Positive"</formula>
    </cfRule>
    <cfRule type="cellIs" dxfId="687"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40B331A-C733-48B8-A625-89C0193958C1}">
          <x14:formula1>
            <xm:f>'Drop downs'!$G$2:$G$7</xm:f>
          </x14:formula1>
          <xm:sqref>J8 J18 J20 J28 J36 J42 J84 J54 J57 J65 J72 J77 J47 J49</xm:sqref>
        </x14:dataValidation>
        <x14:dataValidation type="list" allowBlank="1" showInputMessage="1" showErrorMessage="1" xr:uid="{9387E491-6325-459B-81C2-086D686E27E6}">
          <x14:formula1>
            <xm:f>'Drop downs'!$F$2:$F$6</xm:f>
          </x14:formula1>
          <xm:sqref>I8 I18 I20 I28 I36 I42 I84 I54 I57 I65 I72 I77 I47 I49</xm:sqref>
        </x14:dataValidation>
        <x14:dataValidation type="list" allowBlank="1" showInputMessage="1" showErrorMessage="1" xr:uid="{A79FC551-9FE7-4632-BB6E-93E997D896CA}">
          <x14:formula1>
            <xm:f>'Drop downs'!$E$2:$E$6</xm:f>
          </x14:formula1>
          <xm:sqref>H8 H18 H20 H28 H36 H42 H84 H54 H57 H65 H72 H77 H47 H49</xm:sqref>
        </x14:dataValidation>
        <x14:dataValidation type="list" allowBlank="1" showInputMessage="1" showErrorMessage="1" xr:uid="{8EC05E8E-AF9E-43E7-90CD-3A5078C3CBD4}">
          <x14:formula1>
            <xm:f>'Drop downs'!$D$2:$D$7</xm:f>
          </x14:formula1>
          <xm:sqref>G8 G18 G20 G28 G36 G42 G84 G54 G57 G65 G72 G77 G47 G49</xm:sqref>
        </x14:dataValidation>
        <x14:dataValidation type="list" allowBlank="1" showInputMessage="1" showErrorMessage="1" xr:uid="{E780D411-8F80-4174-91EF-1A4AA4AE0AA4}">
          <x14:formula1>
            <xm:f>'Drop downs'!$C$2:$C$5</xm:f>
          </x14:formula1>
          <xm:sqref>F8 F18 F20 F28 F36 F42 F84 F54 F57 F65 F72 F77 F47 F49</xm:sqref>
        </x14:dataValidation>
        <x14:dataValidation type="list" allowBlank="1" showInputMessage="1" showErrorMessage="1" xr:uid="{005A22CA-03E2-460E-9641-0F5D3AEA650F}">
          <x14:formula1>
            <xm:f>'Drop downs'!$B$2:$B$4</xm:f>
          </x14:formula1>
          <xm:sqref>E8 E18 E20 E28 E36 E42 E84 E54 E57 E65 E72 E77 E47 E49</xm:sqref>
        </x14:dataValidation>
        <x14:dataValidation type="list" allowBlank="1" showInputMessage="1" showErrorMessage="1" xr:uid="{3BFEF29D-88E9-4DF3-AB6E-1F22BDC4215B}">
          <x14:formula1>
            <xm:f>'Drop downs'!$J$2:$J$3</xm:f>
          </x14:formula1>
          <xm:sqref>L8 L18 L20 L28 L36 L42 L84 L54 L57 L49 L72 L77 L47 L65</xm:sqref>
        </x14:dataValidation>
        <x14:dataValidation type="list" allowBlank="1" showInputMessage="1" showErrorMessage="1" xr:uid="{81D81FC2-06CE-4AF2-BC9F-CFE320D1F1AF}">
          <x14:formula1>
            <xm:f>'Drop downs'!$A$2:$A$3</xm:f>
          </x14:formula1>
          <xm:sqref>D8:D87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2B26-44EC-4492-8FC9-CF881E6BE7FB}">
  <sheetPr codeName="Sheet5"/>
  <dimension ref="A1:B101"/>
  <sheetViews>
    <sheetView workbookViewId="0">
      <selection activeCell="J8" sqref="J8"/>
    </sheetView>
  </sheetViews>
  <sheetFormatPr defaultRowHeight="14.5" x14ac:dyDescent="0.35"/>
  <cols>
    <col min="2" max="2" width="11" customWidth="1"/>
  </cols>
  <sheetData>
    <row r="1" spans="1:2" x14ac:dyDescent="0.35">
      <c r="A1">
        <v>9</v>
      </c>
      <c r="B1" s="98" t="e" cm="1">
        <f t="array" ref="B1">INDEX(SheetNames,A1)</f>
        <v>#NAME?</v>
      </c>
    </row>
    <row r="2" spans="1:2" x14ac:dyDescent="0.35">
      <c r="A2">
        <v>10</v>
      </c>
      <c r="B2" s="98" t="e" cm="1">
        <f t="array" ref="B2">INDEX(SheetNames,A2)</f>
        <v>#NAME?</v>
      </c>
    </row>
    <row r="3" spans="1:2" x14ac:dyDescent="0.35">
      <c r="A3">
        <v>11</v>
      </c>
      <c r="B3" s="98" t="e" cm="1">
        <f t="array" ref="B3">INDEX(SheetNames,A3)</f>
        <v>#NAME?</v>
      </c>
    </row>
    <row r="4" spans="1:2" x14ac:dyDescent="0.35">
      <c r="A4">
        <v>12</v>
      </c>
      <c r="B4" s="98" t="e" cm="1">
        <f t="array" ref="B4">INDEX(SheetNames,A4)</f>
        <v>#NAME?</v>
      </c>
    </row>
    <row r="5" spans="1:2" x14ac:dyDescent="0.35">
      <c r="A5">
        <v>13</v>
      </c>
      <c r="B5" s="98" t="e" cm="1">
        <f t="array" ref="B5">INDEX(SheetNames,A5)</f>
        <v>#NAME?</v>
      </c>
    </row>
    <row r="6" spans="1:2" x14ac:dyDescent="0.35">
      <c r="A6">
        <v>14</v>
      </c>
      <c r="B6" s="98" t="e" cm="1">
        <f t="array" ref="B6">INDEX(SheetNames,A6)</f>
        <v>#NAME?</v>
      </c>
    </row>
    <row r="7" spans="1:2" x14ac:dyDescent="0.35">
      <c r="A7">
        <v>15</v>
      </c>
      <c r="B7" s="98" t="e" cm="1">
        <f t="array" ref="B7">INDEX(SheetNames,A7)</f>
        <v>#NAME?</v>
      </c>
    </row>
    <row r="8" spans="1:2" x14ac:dyDescent="0.35">
      <c r="A8">
        <v>16</v>
      </c>
      <c r="B8" s="98" t="e" cm="1">
        <f t="array" ref="B8">INDEX(SheetNames,A8)</f>
        <v>#NAME?</v>
      </c>
    </row>
    <row r="9" spans="1:2" x14ac:dyDescent="0.35">
      <c r="A9">
        <v>17</v>
      </c>
      <c r="B9" s="98" t="e" cm="1">
        <f t="array" ref="B9">INDEX(SheetNames,A9)</f>
        <v>#NAME?</v>
      </c>
    </row>
    <row r="10" spans="1:2" x14ac:dyDescent="0.35">
      <c r="A10">
        <v>18</v>
      </c>
      <c r="B10" s="98" t="e" cm="1">
        <f t="array" ref="B10">INDEX(SheetNames,A10)</f>
        <v>#NAME?</v>
      </c>
    </row>
    <row r="11" spans="1:2" x14ac:dyDescent="0.35">
      <c r="A11">
        <v>19</v>
      </c>
      <c r="B11" s="98" t="e" cm="1">
        <f t="array" ref="B11">INDEX(SheetNames,A11)</f>
        <v>#NAME?</v>
      </c>
    </row>
    <row r="12" spans="1:2" x14ac:dyDescent="0.35">
      <c r="A12">
        <v>20</v>
      </c>
      <c r="B12" s="98" t="e" cm="1">
        <f t="array" ref="B12">INDEX(SheetNames,A12)</f>
        <v>#NAME?</v>
      </c>
    </row>
    <row r="13" spans="1:2" x14ac:dyDescent="0.35">
      <c r="A13">
        <v>21</v>
      </c>
      <c r="B13" s="98" t="e" cm="1">
        <f t="array" ref="B13">INDEX(SheetNames,A13)</f>
        <v>#NAME?</v>
      </c>
    </row>
    <row r="14" spans="1:2" x14ac:dyDescent="0.35">
      <c r="A14">
        <v>22</v>
      </c>
      <c r="B14" s="98" t="e" cm="1">
        <f t="array" ref="B14">INDEX(SheetNames,A14)</f>
        <v>#NAME?</v>
      </c>
    </row>
    <row r="15" spans="1:2" x14ac:dyDescent="0.35">
      <c r="A15">
        <v>23</v>
      </c>
      <c r="B15" s="98" t="e" cm="1">
        <f t="array" ref="B15">INDEX(SheetNames,A15)</f>
        <v>#NAME?</v>
      </c>
    </row>
    <row r="16" spans="1:2" x14ac:dyDescent="0.35">
      <c r="A16">
        <v>24</v>
      </c>
      <c r="B16" s="98" t="e" cm="1">
        <f t="array" ref="B16">INDEX(SheetNames,A16)</f>
        <v>#NAME?</v>
      </c>
    </row>
    <row r="17" spans="1:2" x14ac:dyDescent="0.35">
      <c r="A17">
        <v>25</v>
      </c>
      <c r="B17" s="98" t="e" cm="1">
        <f t="array" ref="B17">INDEX(SheetNames,A17)</f>
        <v>#NAME?</v>
      </c>
    </row>
    <row r="18" spans="1:2" x14ac:dyDescent="0.35">
      <c r="A18">
        <v>26</v>
      </c>
      <c r="B18" s="98" t="e" cm="1">
        <f t="array" ref="B18">INDEX(SheetNames,A18)</f>
        <v>#NAME?</v>
      </c>
    </row>
    <row r="19" spans="1:2" x14ac:dyDescent="0.35">
      <c r="A19">
        <v>27</v>
      </c>
      <c r="B19" s="98" t="e" cm="1">
        <f t="array" ref="B19">INDEX(SheetNames,A19)</f>
        <v>#NAME?</v>
      </c>
    </row>
    <row r="20" spans="1:2" x14ac:dyDescent="0.35">
      <c r="A20">
        <v>28</v>
      </c>
      <c r="B20" s="98" t="e" cm="1">
        <f t="array" ref="B20">INDEX(SheetNames,A20)</f>
        <v>#NAME?</v>
      </c>
    </row>
    <row r="21" spans="1:2" x14ac:dyDescent="0.35">
      <c r="A21">
        <v>29</v>
      </c>
      <c r="B21" s="98" t="e" cm="1">
        <f t="array" ref="B21">INDEX(SheetNames,A21)</f>
        <v>#NAME?</v>
      </c>
    </row>
    <row r="22" spans="1:2" x14ac:dyDescent="0.35">
      <c r="A22">
        <v>30</v>
      </c>
      <c r="B22" s="98" t="e" cm="1">
        <f t="array" ref="B22">INDEX(SheetNames,A22)</f>
        <v>#NAME?</v>
      </c>
    </row>
    <row r="23" spans="1:2" x14ac:dyDescent="0.35">
      <c r="A23">
        <v>31</v>
      </c>
      <c r="B23" s="98" t="e" cm="1">
        <f t="array" ref="B23">INDEX(SheetNames,A23)</f>
        <v>#NAME?</v>
      </c>
    </row>
    <row r="24" spans="1:2" x14ac:dyDescent="0.35">
      <c r="A24">
        <v>32</v>
      </c>
      <c r="B24" s="98" t="e" cm="1">
        <f t="array" ref="B24">INDEX(SheetNames,A24)</f>
        <v>#NAME?</v>
      </c>
    </row>
    <row r="25" spans="1:2" x14ac:dyDescent="0.35">
      <c r="A25">
        <v>33</v>
      </c>
      <c r="B25" s="98" t="e" cm="1">
        <f t="array" ref="B25">INDEX(SheetNames,A25)</f>
        <v>#NAME?</v>
      </c>
    </row>
    <row r="26" spans="1:2" x14ac:dyDescent="0.35">
      <c r="A26">
        <v>34</v>
      </c>
      <c r="B26" s="98" t="e" cm="1">
        <f t="array" ref="B26">INDEX(SheetNames,A26)</f>
        <v>#NAME?</v>
      </c>
    </row>
    <row r="27" spans="1:2" x14ac:dyDescent="0.35">
      <c r="A27">
        <v>35</v>
      </c>
      <c r="B27" s="98" t="e" cm="1">
        <f t="array" ref="B27">INDEX(SheetNames,A27)</f>
        <v>#NAME?</v>
      </c>
    </row>
    <row r="28" spans="1:2" x14ac:dyDescent="0.35">
      <c r="A28">
        <v>36</v>
      </c>
      <c r="B28" s="98" t="e" cm="1">
        <f t="array" ref="B28">INDEX(SheetNames,A28)</f>
        <v>#NAME?</v>
      </c>
    </row>
    <row r="29" spans="1:2" x14ac:dyDescent="0.35">
      <c r="A29">
        <v>37</v>
      </c>
      <c r="B29" s="98" t="e" cm="1">
        <f t="array" ref="B29">INDEX(SheetNames,A29)</f>
        <v>#NAME?</v>
      </c>
    </row>
    <row r="30" spans="1:2" x14ac:dyDescent="0.35">
      <c r="A30">
        <v>38</v>
      </c>
      <c r="B30" s="98" t="e" cm="1">
        <f t="array" ref="B30">INDEX(SheetNames,A30)</f>
        <v>#NAME?</v>
      </c>
    </row>
    <row r="31" spans="1:2" x14ac:dyDescent="0.35">
      <c r="A31">
        <v>39</v>
      </c>
      <c r="B31" s="98" t="e" cm="1">
        <f t="array" ref="B31">INDEX(SheetNames,A31)</f>
        <v>#NAME?</v>
      </c>
    </row>
    <row r="32" spans="1:2" x14ac:dyDescent="0.35">
      <c r="A32">
        <v>40</v>
      </c>
      <c r="B32" s="98" t="e" cm="1">
        <f t="array" ref="B32">INDEX(SheetNames,A32)</f>
        <v>#NAME?</v>
      </c>
    </row>
    <row r="33" spans="1:2" x14ac:dyDescent="0.35">
      <c r="A33">
        <v>41</v>
      </c>
      <c r="B33" s="98" t="e" cm="1">
        <f t="array" ref="B33">INDEX(SheetNames,A33)</f>
        <v>#NAME?</v>
      </c>
    </row>
    <row r="34" spans="1:2" x14ac:dyDescent="0.35">
      <c r="A34">
        <v>42</v>
      </c>
      <c r="B34" s="98" t="e" cm="1">
        <f t="array" ref="B34">INDEX(SheetNames,A34)</f>
        <v>#NAME?</v>
      </c>
    </row>
    <row r="35" spans="1:2" x14ac:dyDescent="0.35">
      <c r="A35">
        <v>43</v>
      </c>
      <c r="B35" s="98" t="e" cm="1">
        <f t="array" ref="B35">INDEX(SheetNames,A35)</f>
        <v>#NAME?</v>
      </c>
    </row>
    <row r="36" spans="1:2" x14ac:dyDescent="0.35">
      <c r="A36">
        <v>44</v>
      </c>
      <c r="B36" s="98" t="e" cm="1">
        <f t="array" ref="B36">INDEX(SheetNames,A36)</f>
        <v>#NAME?</v>
      </c>
    </row>
    <row r="37" spans="1:2" x14ac:dyDescent="0.35">
      <c r="A37">
        <v>45</v>
      </c>
      <c r="B37" s="98" t="e" cm="1">
        <f t="array" ref="B37">INDEX(SheetNames,A37)</f>
        <v>#NAME?</v>
      </c>
    </row>
    <row r="38" spans="1:2" x14ac:dyDescent="0.35">
      <c r="A38">
        <v>46</v>
      </c>
      <c r="B38" s="98" t="e" cm="1">
        <f t="array" ref="B38">INDEX(SheetNames,A38)</f>
        <v>#NAME?</v>
      </c>
    </row>
    <row r="39" spans="1:2" x14ac:dyDescent="0.35">
      <c r="A39">
        <v>47</v>
      </c>
      <c r="B39" s="98" t="e" cm="1">
        <f t="array" ref="B39">INDEX(SheetNames,A39)</f>
        <v>#NAME?</v>
      </c>
    </row>
    <row r="40" spans="1:2" x14ac:dyDescent="0.35">
      <c r="A40">
        <v>48</v>
      </c>
      <c r="B40" s="98" t="e" cm="1">
        <f t="array" ref="B40">INDEX(SheetNames,A40)</f>
        <v>#NAME?</v>
      </c>
    </row>
    <row r="41" spans="1:2" x14ac:dyDescent="0.35">
      <c r="A41">
        <v>49</v>
      </c>
      <c r="B41" s="98" t="e" cm="1">
        <f t="array" ref="B41">INDEX(SheetNames,A41)</f>
        <v>#NAME?</v>
      </c>
    </row>
    <row r="42" spans="1:2" x14ac:dyDescent="0.35">
      <c r="A42">
        <v>50</v>
      </c>
      <c r="B42" s="98" t="e" cm="1">
        <f t="array" ref="B42">INDEX(SheetNames,A42)</f>
        <v>#NAME?</v>
      </c>
    </row>
    <row r="43" spans="1:2" x14ac:dyDescent="0.35">
      <c r="A43">
        <v>51</v>
      </c>
      <c r="B43" s="98" t="e" cm="1">
        <f t="array" ref="B43">INDEX(SheetNames,A43)</f>
        <v>#NAME?</v>
      </c>
    </row>
    <row r="44" spans="1:2" x14ac:dyDescent="0.35">
      <c r="A44">
        <v>52</v>
      </c>
      <c r="B44" s="98" t="e" cm="1">
        <f t="array" ref="B44">INDEX(SheetNames,A44)</f>
        <v>#NAME?</v>
      </c>
    </row>
    <row r="45" spans="1:2" x14ac:dyDescent="0.35">
      <c r="A45">
        <v>53</v>
      </c>
      <c r="B45" s="98" t="e" cm="1">
        <f t="array" ref="B45">INDEX(SheetNames,A45)</f>
        <v>#NAME?</v>
      </c>
    </row>
    <row r="46" spans="1:2" x14ac:dyDescent="0.35">
      <c r="A46">
        <v>54</v>
      </c>
      <c r="B46" s="98" t="e" cm="1">
        <f t="array" ref="B46">INDEX(SheetNames,A46)</f>
        <v>#NAME?</v>
      </c>
    </row>
    <row r="47" spans="1:2" x14ac:dyDescent="0.35">
      <c r="A47">
        <v>55</v>
      </c>
      <c r="B47" s="98" t="e" cm="1">
        <f t="array" ref="B47">INDEX(SheetNames,A47)</f>
        <v>#NAME?</v>
      </c>
    </row>
    <row r="48" spans="1:2" x14ac:dyDescent="0.35">
      <c r="A48">
        <v>56</v>
      </c>
      <c r="B48" s="98" t="e" cm="1">
        <f t="array" ref="B48">INDEX(SheetNames,A48)</f>
        <v>#NAME?</v>
      </c>
    </row>
    <row r="49" spans="1:2" x14ac:dyDescent="0.35">
      <c r="A49">
        <v>57</v>
      </c>
      <c r="B49" s="98" t="e" cm="1">
        <f t="array" ref="B49">INDEX(SheetNames,A49)</f>
        <v>#NAME?</v>
      </c>
    </row>
    <row r="50" spans="1:2" x14ac:dyDescent="0.35">
      <c r="A50">
        <v>58</v>
      </c>
      <c r="B50" s="98" t="e" cm="1">
        <f t="array" ref="B50">INDEX(SheetNames,A50)</f>
        <v>#NAME?</v>
      </c>
    </row>
    <row r="51" spans="1:2" x14ac:dyDescent="0.35">
      <c r="A51">
        <v>59</v>
      </c>
      <c r="B51" s="98" t="e" cm="1">
        <f t="array" ref="B51">INDEX(SheetNames,A51)</f>
        <v>#NAME?</v>
      </c>
    </row>
    <row r="52" spans="1:2" x14ac:dyDescent="0.35">
      <c r="A52">
        <v>60</v>
      </c>
      <c r="B52" s="98" t="e" cm="1">
        <f t="array" ref="B52">INDEX(SheetNames,A52)</f>
        <v>#NAME?</v>
      </c>
    </row>
    <row r="53" spans="1:2" x14ac:dyDescent="0.35">
      <c r="A53">
        <v>61</v>
      </c>
      <c r="B53" s="98" t="e" cm="1">
        <f t="array" ref="B53">INDEX(SheetNames,A53)</f>
        <v>#NAME?</v>
      </c>
    </row>
    <row r="54" spans="1:2" x14ac:dyDescent="0.35">
      <c r="A54">
        <v>62</v>
      </c>
      <c r="B54" s="98" t="e" cm="1">
        <f t="array" ref="B54">INDEX(SheetNames,A54)</f>
        <v>#NAME?</v>
      </c>
    </row>
    <row r="55" spans="1:2" x14ac:dyDescent="0.35">
      <c r="A55">
        <v>63</v>
      </c>
      <c r="B55" s="98" t="e" cm="1">
        <f t="array" ref="B55">INDEX(SheetNames,A55)</f>
        <v>#NAME?</v>
      </c>
    </row>
    <row r="56" spans="1:2" x14ac:dyDescent="0.35">
      <c r="A56">
        <v>64</v>
      </c>
      <c r="B56" s="98" t="e" cm="1">
        <f t="array" ref="B56">INDEX(SheetNames,A56)</f>
        <v>#NAME?</v>
      </c>
    </row>
    <row r="57" spans="1:2" x14ac:dyDescent="0.35">
      <c r="A57">
        <v>65</v>
      </c>
      <c r="B57" s="98" t="e" cm="1">
        <f t="array" ref="B57">INDEX(SheetNames,A57)</f>
        <v>#NAME?</v>
      </c>
    </row>
    <row r="58" spans="1:2" x14ac:dyDescent="0.35">
      <c r="A58">
        <v>66</v>
      </c>
      <c r="B58" s="98" t="e" cm="1">
        <f t="array" ref="B58">INDEX(SheetNames,A58)</f>
        <v>#NAME?</v>
      </c>
    </row>
    <row r="59" spans="1:2" x14ac:dyDescent="0.35">
      <c r="A59">
        <v>67</v>
      </c>
      <c r="B59" s="98" t="e" cm="1">
        <f t="array" ref="B59">INDEX(SheetNames,A59)</f>
        <v>#NAME?</v>
      </c>
    </row>
    <row r="60" spans="1:2" x14ac:dyDescent="0.35">
      <c r="A60">
        <v>68</v>
      </c>
      <c r="B60" s="98" t="e" cm="1">
        <f t="array" ref="B60">INDEX(SheetNames,A60)</f>
        <v>#NAME?</v>
      </c>
    </row>
    <row r="61" spans="1:2" x14ac:dyDescent="0.35">
      <c r="A61">
        <v>69</v>
      </c>
      <c r="B61" s="98" t="e" cm="1">
        <f t="array" ref="B61">INDEX(SheetNames,A61)</f>
        <v>#NAME?</v>
      </c>
    </row>
    <row r="62" spans="1:2" x14ac:dyDescent="0.35">
      <c r="A62">
        <v>70</v>
      </c>
      <c r="B62" s="98" t="e" cm="1">
        <f t="array" ref="B62">INDEX(SheetNames,A62)</f>
        <v>#NAME?</v>
      </c>
    </row>
    <row r="63" spans="1:2" x14ac:dyDescent="0.35">
      <c r="A63">
        <v>71</v>
      </c>
      <c r="B63" s="98" t="e" cm="1">
        <f t="array" ref="B63">INDEX(SheetNames,A63)</f>
        <v>#NAME?</v>
      </c>
    </row>
    <row r="64" spans="1:2" x14ac:dyDescent="0.35">
      <c r="A64">
        <v>72</v>
      </c>
      <c r="B64" s="98" t="e" cm="1">
        <f t="array" ref="B64">INDEX(SheetNames,A64)</f>
        <v>#NAME?</v>
      </c>
    </row>
    <row r="65" spans="1:2" x14ac:dyDescent="0.35">
      <c r="A65">
        <v>73</v>
      </c>
      <c r="B65" s="98" t="e" cm="1">
        <f t="array" ref="B65">INDEX(SheetNames,A65)</f>
        <v>#NAME?</v>
      </c>
    </row>
    <row r="66" spans="1:2" x14ac:dyDescent="0.35">
      <c r="A66">
        <v>74</v>
      </c>
      <c r="B66" s="98" t="e" cm="1">
        <f t="array" ref="B66">INDEX(SheetNames,A66)</f>
        <v>#NAME?</v>
      </c>
    </row>
    <row r="67" spans="1:2" x14ac:dyDescent="0.35">
      <c r="A67">
        <v>75</v>
      </c>
      <c r="B67" s="98" t="e" cm="1">
        <f t="array" ref="B67">INDEX(SheetNames,A67)</f>
        <v>#NAME?</v>
      </c>
    </row>
    <row r="68" spans="1:2" x14ac:dyDescent="0.35">
      <c r="A68">
        <v>76</v>
      </c>
      <c r="B68" s="98" t="e" cm="1">
        <f t="array" ref="B68">INDEX(SheetNames,A68)</f>
        <v>#NAME?</v>
      </c>
    </row>
    <row r="69" spans="1:2" x14ac:dyDescent="0.35">
      <c r="A69">
        <v>77</v>
      </c>
      <c r="B69" s="98" t="e" cm="1">
        <f t="array" ref="B69">INDEX(SheetNames,A69)</f>
        <v>#NAME?</v>
      </c>
    </row>
    <row r="70" spans="1:2" x14ac:dyDescent="0.35">
      <c r="A70">
        <v>78</v>
      </c>
      <c r="B70" s="98" t="e" cm="1">
        <f t="array" ref="B70">INDEX(SheetNames,A70)</f>
        <v>#NAME?</v>
      </c>
    </row>
    <row r="71" spans="1:2" x14ac:dyDescent="0.35">
      <c r="A71">
        <v>79</v>
      </c>
      <c r="B71" s="98" t="e" cm="1">
        <f t="array" ref="B71">INDEX(SheetNames,A71)</f>
        <v>#NAME?</v>
      </c>
    </row>
    <row r="72" spans="1:2" x14ac:dyDescent="0.35">
      <c r="A72">
        <v>80</v>
      </c>
      <c r="B72" s="98" t="e" cm="1">
        <f t="array" ref="B72">INDEX(SheetNames,A72)</f>
        <v>#NAME?</v>
      </c>
    </row>
    <row r="73" spans="1:2" x14ac:dyDescent="0.35">
      <c r="A73">
        <v>81</v>
      </c>
      <c r="B73" s="98" t="e" cm="1">
        <f t="array" ref="B73">INDEX(SheetNames,A73)</f>
        <v>#NAME?</v>
      </c>
    </row>
    <row r="74" spans="1:2" x14ac:dyDescent="0.35">
      <c r="A74">
        <v>82</v>
      </c>
      <c r="B74" s="98" t="e" cm="1">
        <f t="array" ref="B74">INDEX(SheetNames,A74)</f>
        <v>#NAME?</v>
      </c>
    </row>
    <row r="75" spans="1:2" x14ac:dyDescent="0.35">
      <c r="A75">
        <v>83</v>
      </c>
      <c r="B75" s="98" t="e" cm="1">
        <f t="array" ref="B75">INDEX(SheetNames,A75)</f>
        <v>#NAME?</v>
      </c>
    </row>
    <row r="76" spans="1:2" x14ac:dyDescent="0.35">
      <c r="A76">
        <v>84</v>
      </c>
      <c r="B76" s="98" t="e" cm="1">
        <f t="array" ref="B76">INDEX(SheetNames,A76)</f>
        <v>#NAME?</v>
      </c>
    </row>
    <row r="77" spans="1:2" x14ac:dyDescent="0.35">
      <c r="A77">
        <v>85</v>
      </c>
      <c r="B77" s="98" t="e" cm="1">
        <f t="array" ref="B77">INDEX(SheetNames,A77)</f>
        <v>#NAME?</v>
      </c>
    </row>
    <row r="78" spans="1:2" x14ac:dyDescent="0.35">
      <c r="A78">
        <v>86</v>
      </c>
      <c r="B78" s="98" t="e" cm="1">
        <f t="array" ref="B78">INDEX(SheetNames,A78)</f>
        <v>#NAME?</v>
      </c>
    </row>
    <row r="79" spans="1:2" x14ac:dyDescent="0.35">
      <c r="A79">
        <v>87</v>
      </c>
      <c r="B79" s="98" t="e" cm="1">
        <f t="array" ref="B79">INDEX(SheetNames,A79)</f>
        <v>#NAME?</v>
      </c>
    </row>
    <row r="80" spans="1:2" x14ac:dyDescent="0.35">
      <c r="A80">
        <v>88</v>
      </c>
      <c r="B80" s="98" t="e" cm="1">
        <f t="array" ref="B80">INDEX(SheetNames,A80)</f>
        <v>#NAME?</v>
      </c>
    </row>
    <row r="81" spans="1:2" x14ac:dyDescent="0.35">
      <c r="A81">
        <v>89</v>
      </c>
      <c r="B81" s="98" t="e" cm="1">
        <f t="array" ref="B81">INDEX(SheetNames,A81)</f>
        <v>#NAME?</v>
      </c>
    </row>
    <row r="82" spans="1:2" x14ac:dyDescent="0.35">
      <c r="A82">
        <v>90</v>
      </c>
      <c r="B82" s="98" t="e" cm="1">
        <f t="array" ref="B82">INDEX(SheetNames,A82)</f>
        <v>#NAME?</v>
      </c>
    </row>
    <row r="83" spans="1:2" x14ac:dyDescent="0.35">
      <c r="A83">
        <v>91</v>
      </c>
      <c r="B83" s="98" t="e" cm="1">
        <f t="array" ref="B83">INDEX(SheetNames,A83)</f>
        <v>#NAME?</v>
      </c>
    </row>
    <row r="84" spans="1:2" x14ac:dyDescent="0.35">
      <c r="A84">
        <v>92</v>
      </c>
      <c r="B84" s="98" t="e" cm="1">
        <f t="array" ref="B84">INDEX(SheetNames,A84)</f>
        <v>#NAME?</v>
      </c>
    </row>
    <row r="85" spans="1:2" x14ac:dyDescent="0.35">
      <c r="A85">
        <v>93</v>
      </c>
      <c r="B85" s="98" t="e" cm="1">
        <f t="array" ref="B85">INDEX(SheetNames,A85)</f>
        <v>#NAME?</v>
      </c>
    </row>
    <row r="86" spans="1:2" x14ac:dyDescent="0.35">
      <c r="A86">
        <v>94</v>
      </c>
      <c r="B86" s="98" t="e" cm="1">
        <f t="array" ref="B86">INDEX(SheetNames,A86)</f>
        <v>#NAME?</v>
      </c>
    </row>
    <row r="87" spans="1:2" x14ac:dyDescent="0.35">
      <c r="A87">
        <v>95</v>
      </c>
      <c r="B87" s="98" t="e" cm="1">
        <f t="array" ref="B87">INDEX(SheetNames,A87)</f>
        <v>#NAME?</v>
      </c>
    </row>
    <row r="88" spans="1:2" x14ac:dyDescent="0.35">
      <c r="A88">
        <v>96</v>
      </c>
      <c r="B88" s="98" t="e" cm="1">
        <f t="array" ref="B88">INDEX(SheetNames,A88)</f>
        <v>#NAME?</v>
      </c>
    </row>
    <row r="89" spans="1:2" x14ac:dyDescent="0.35">
      <c r="A89">
        <v>97</v>
      </c>
      <c r="B89" s="98" t="e" cm="1">
        <f t="array" ref="B89">INDEX(SheetNames,A89)</f>
        <v>#NAME?</v>
      </c>
    </row>
    <row r="90" spans="1:2" x14ac:dyDescent="0.35">
      <c r="A90">
        <v>98</v>
      </c>
      <c r="B90" s="98" t="e" cm="1">
        <f t="array" ref="B90">INDEX(SheetNames,A90)</f>
        <v>#NAME?</v>
      </c>
    </row>
    <row r="91" spans="1:2" x14ac:dyDescent="0.35">
      <c r="A91">
        <v>99</v>
      </c>
      <c r="B91" s="98" t="e" cm="1">
        <f t="array" ref="B91">INDEX(SheetNames,A91)</f>
        <v>#NAME?</v>
      </c>
    </row>
    <row r="92" spans="1:2" x14ac:dyDescent="0.35">
      <c r="A92">
        <v>100</v>
      </c>
      <c r="B92" s="98" t="e" cm="1">
        <f t="array" ref="B92">INDEX(SheetNames,A92)</f>
        <v>#NAME?</v>
      </c>
    </row>
    <row r="93" spans="1:2" x14ac:dyDescent="0.35">
      <c r="A93">
        <v>101</v>
      </c>
      <c r="B93" s="98" t="e" cm="1">
        <f t="array" ref="B93">INDEX(SheetNames,A93)</f>
        <v>#NAME?</v>
      </c>
    </row>
    <row r="94" spans="1:2" x14ac:dyDescent="0.35">
      <c r="A94">
        <v>102</v>
      </c>
      <c r="B94" s="98" t="e" cm="1">
        <f t="array" ref="B94">INDEX(SheetNames,A94)</f>
        <v>#NAME?</v>
      </c>
    </row>
    <row r="95" spans="1:2" x14ac:dyDescent="0.35">
      <c r="A95">
        <v>103</v>
      </c>
      <c r="B95" s="98" t="e" cm="1">
        <f t="array" ref="B95">INDEX(SheetNames,A95)</f>
        <v>#NAME?</v>
      </c>
    </row>
    <row r="96" spans="1:2" x14ac:dyDescent="0.35">
      <c r="A96">
        <v>104</v>
      </c>
      <c r="B96" s="98" t="e" cm="1">
        <f t="array" ref="B96">INDEX(SheetNames,A96)</f>
        <v>#NAME?</v>
      </c>
    </row>
    <row r="97" spans="1:2" x14ac:dyDescent="0.35">
      <c r="A97">
        <v>105</v>
      </c>
      <c r="B97" s="98" t="e" cm="1">
        <f t="array" ref="B97">INDEX(SheetNames,A97)</f>
        <v>#NAME?</v>
      </c>
    </row>
    <row r="98" spans="1:2" x14ac:dyDescent="0.35">
      <c r="A98">
        <v>106</v>
      </c>
      <c r="B98" s="98" t="e" cm="1">
        <f t="array" ref="B98">INDEX(SheetNames,A98)</f>
        <v>#NAME?</v>
      </c>
    </row>
    <row r="99" spans="1:2" x14ac:dyDescent="0.35">
      <c r="A99">
        <v>107</v>
      </c>
      <c r="B99" s="98" t="e" cm="1">
        <f t="array" ref="B99">INDEX(SheetNames,A99)</f>
        <v>#NAME?</v>
      </c>
    </row>
    <row r="100" spans="1:2" x14ac:dyDescent="0.35">
      <c r="A100">
        <v>108</v>
      </c>
      <c r="B100" s="98" t="e" cm="1">
        <f t="array" ref="B100">INDEX(SheetNames,A100)</f>
        <v>#NAME?</v>
      </c>
    </row>
    <row r="101" spans="1:2" x14ac:dyDescent="0.35">
      <c r="A101">
        <v>109</v>
      </c>
      <c r="B101" s="98" t="e" cm="1">
        <f t="array" ref="B101">INDEX(SheetNames,A101)</f>
        <v>#NAME?</v>
      </c>
    </row>
  </sheetData>
  <sheetProtection algorithmName="SHA-512" hashValue="yQ15PoGsmWhcDpZI/v/el8mD3m7A8HGKMUIJKIowtshHPM0Iz/UFF6u+XFuLVzwk+UBENb1g2zPPgz2M+r2lYw==" saltValue="f9tOfFuzrzxp2+pd7NbFWw==" spinCount="100000" sheet="1" objects="1" scenarios="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83103-0974-451D-868A-5C3C5D086409}">
  <sheetPr codeName="Sheet53"/>
  <dimension ref="A1:V98"/>
  <sheetViews>
    <sheetView showGridLines="0" zoomScaleNormal="100" workbookViewId="0">
      <selection activeCell="C1" sqref="C1:F1"/>
    </sheetView>
  </sheetViews>
  <sheetFormatPr defaultColWidth="8.54296875" defaultRowHeight="26" x14ac:dyDescent="0.6"/>
  <cols>
    <col min="1" max="1" width="65.542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126" customWidth="1"/>
    <col min="10" max="10" width="20.7265625" style="126" customWidth="1"/>
    <col min="11" max="11" width="73.816406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655</v>
      </c>
      <c r="D1" s="703"/>
      <c r="E1" s="703"/>
      <c r="F1" s="630"/>
      <c r="G1" s="227"/>
      <c r="I1" s="128"/>
      <c r="J1" s="128"/>
      <c r="K1" s="128"/>
    </row>
    <row r="2" spans="1:22" x14ac:dyDescent="0.6">
      <c r="A2" s="125" t="s">
        <v>21</v>
      </c>
      <c r="B2" s="129"/>
      <c r="C2" s="393" t="s">
        <v>641</v>
      </c>
      <c r="D2" s="393"/>
      <c r="E2" s="393"/>
      <c r="F2" s="394"/>
      <c r="I2" s="130"/>
      <c r="J2" s="130"/>
      <c r="K2" s="130"/>
    </row>
    <row r="3" spans="1:22" ht="136.5" customHeight="1" x14ac:dyDescent="0.6">
      <c r="A3" s="131" t="s">
        <v>22</v>
      </c>
      <c r="B3" s="132"/>
      <c r="C3" s="393" t="s">
        <v>940</v>
      </c>
      <c r="D3" s="393"/>
      <c r="E3" s="393"/>
      <c r="F3" s="394"/>
      <c r="I3" s="130"/>
      <c r="J3" s="130"/>
      <c r="K3" s="130"/>
    </row>
    <row r="4" spans="1:22" x14ac:dyDescent="0.6">
      <c r="A4" s="131" t="s">
        <v>23</v>
      </c>
      <c r="B4" s="133"/>
      <c r="C4" s="395" t="s">
        <v>372</v>
      </c>
      <c r="D4" s="395"/>
      <c r="E4" s="395"/>
      <c r="F4" s="396"/>
      <c r="I4" s="1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656</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493" t="s">
        <v>88</v>
      </c>
      <c r="J8" s="475" t="s">
        <v>120</v>
      </c>
      <c r="K8" s="499" t="s">
        <v>367</v>
      </c>
      <c r="L8" s="475" t="s">
        <v>189</v>
      </c>
      <c r="M8" s="480"/>
      <c r="N8" s="454"/>
      <c r="R8" s="141" t="str">
        <f>IF(OR(J8='Drop downs'!$G$7,J8='Drop downs'!$G$5), B8&amp;": "&amp;K8&amp;CHAR(10),"")</f>
        <v/>
      </c>
      <c r="S8" s="141" t="str">
        <f>IF(J8='Drop downs'!$G$2,B8&amp;": "&amp;K8&amp;""," ")</f>
        <v xml:space="preserve"> </v>
      </c>
      <c r="T8" s="141" t="str">
        <f>IF(GI3_Biodiversity!E8='Drop downs'!$B$6,GI3_Biodiversity!B8&amp;": "&amp;GI3_Biodiversity!K8&amp;"","")</f>
        <v/>
      </c>
      <c r="U8" s="126" t="str">
        <f>IF(M8&gt;0,B8&amp;":"&amp;M8&amp;"
","")</f>
        <v/>
      </c>
      <c r="V8" s="126" t="str">
        <f>IF(N8&gt;0,B8&amp;":"&amp;N8&amp;"
","")</f>
        <v/>
      </c>
    </row>
    <row r="9" spans="1:22" ht="52" x14ac:dyDescent="0.6">
      <c r="A9" s="470"/>
      <c r="B9" s="503"/>
      <c r="C9" s="142" t="s">
        <v>258</v>
      </c>
      <c r="D9" s="142" t="s">
        <v>189</v>
      </c>
      <c r="E9" s="494"/>
      <c r="F9" s="494"/>
      <c r="G9" s="506"/>
      <c r="H9" s="494"/>
      <c r="I9" s="494"/>
      <c r="J9" s="476"/>
      <c r="K9" s="489"/>
      <c r="L9" s="476"/>
      <c r="M9" s="481"/>
      <c r="N9" s="455"/>
      <c r="R9" s="141"/>
      <c r="S9" s="141"/>
      <c r="T9" s="141"/>
    </row>
    <row r="10" spans="1:22" x14ac:dyDescent="0.6">
      <c r="A10" s="470"/>
      <c r="B10" s="503"/>
      <c r="C10" s="142" t="s">
        <v>259</v>
      </c>
      <c r="D10" s="142" t="s">
        <v>189</v>
      </c>
      <c r="E10" s="494"/>
      <c r="F10" s="494"/>
      <c r="G10" s="506"/>
      <c r="H10" s="494"/>
      <c r="I10" s="494"/>
      <c r="J10" s="476"/>
      <c r="K10" s="489"/>
      <c r="L10" s="476"/>
      <c r="M10" s="481"/>
      <c r="N10" s="455"/>
      <c r="R10" s="141"/>
      <c r="S10" s="141"/>
      <c r="T10" s="141"/>
    </row>
    <row r="11" spans="1:22" ht="52" x14ac:dyDescent="0.6">
      <c r="A11" s="470"/>
      <c r="B11" s="503"/>
      <c r="C11" s="142" t="s">
        <v>260</v>
      </c>
      <c r="D11" s="142" t="s">
        <v>189</v>
      </c>
      <c r="E11" s="494"/>
      <c r="F11" s="494"/>
      <c r="G11" s="506"/>
      <c r="H11" s="494"/>
      <c r="I11" s="494"/>
      <c r="J11" s="476"/>
      <c r="K11" s="489"/>
      <c r="L11" s="476"/>
      <c r="M11" s="481"/>
      <c r="N11" s="455"/>
      <c r="R11" s="141"/>
      <c r="S11" s="141"/>
      <c r="T11" s="141"/>
    </row>
    <row r="12" spans="1:22" ht="52" x14ac:dyDescent="0.6">
      <c r="A12" s="470"/>
      <c r="B12" s="503"/>
      <c r="C12" s="142" t="s">
        <v>261</v>
      </c>
      <c r="D12" s="142" t="s">
        <v>189</v>
      </c>
      <c r="E12" s="494"/>
      <c r="F12" s="494"/>
      <c r="G12" s="506"/>
      <c r="H12" s="494"/>
      <c r="I12" s="494"/>
      <c r="J12" s="476"/>
      <c r="K12" s="489"/>
      <c r="L12" s="476"/>
      <c r="M12" s="481"/>
      <c r="N12" s="455"/>
      <c r="R12" s="141"/>
      <c r="S12" s="141"/>
      <c r="T12" s="141"/>
    </row>
    <row r="13" spans="1:22" x14ac:dyDescent="0.6">
      <c r="A13" s="470"/>
      <c r="B13" s="503"/>
      <c r="C13" s="142" t="s">
        <v>262</v>
      </c>
      <c r="D13" s="142" t="s">
        <v>189</v>
      </c>
      <c r="E13" s="494"/>
      <c r="F13" s="494"/>
      <c r="G13" s="506"/>
      <c r="H13" s="494"/>
      <c r="I13" s="494"/>
      <c r="J13" s="476"/>
      <c r="K13" s="489"/>
      <c r="L13" s="476"/>
      <c r="M13" s="481"/>
      <c r="N13" s="455"/>
      <c r="R13" s="141"/>
      <c r="S13" s="141"/>
      <c r="T13" s="141"/>
    </row>
    <row r="14" spans="1:22" ht="52" x14ac:dyDescent="0.6">
      <c r="A14" s="470"/>
      <c r="B14" s="503"/>
      <c r="C14" s="142" t="s">
        <v>263</v>
      </c>
      <c r="D14" s="142" t="s">
        <v>189</v>
      </c>
      <c r="E14" s="494"/>
      <c r="F14" s="494"/>
      <c r="G14" s="506"/>
      <c r="H14" s="494"/>
      <c r="I14" s="494"/>
      <c r="J14" s="476"/>
      <c r="K14" s="489"/>
      <c r="L14" s="476"/>
      <c r="M14" s="481"/>
      <c r="N14" s="455"/>
      <c r="R14" s="141"/>
      <c r="S14" s="141"/>
      <c r="T14" s="141"/>
    </row>
    <row r="15" spans="1:22" ht="52" x14ac:dyDescent="0.6">
      <c r="A15" s="470"/>
      <c r="B15" s="503"/>
      <c r="C15" s="142" t="s">
        <v>264</v>
      </c>
      <c r="D15" s="142" t="s">
        <v>189</v>
      </c>
      <c r="E15" s="494"/>
      <c r="F15" s="494"/>
      <c r="G15" s="506"/>
      <c r="H15" s="494"/>
      <c r="I15" s="494"/>
      <c r="J15" s="476"/>
      <c r="K15" s="489"/>
      <c r="L15" s="476"/>
      <c r="M15" s="481"/>
      <c r="N15" s="455"/>
      <c r="R15" s="141"/>
      <c r="S15" s="141"/>
      <c r="T15" s="141"/>
    </row>
    <row r="16" spans="1:22" ht="78" x14ac:dyDescent="0.6">
      <c r="A16" s="470"/>
      <c r="B16" s="503"/>
      <c r="C16" s="142" t="s">
        <v>265</v>
      </c>
      <c r="D16" s="142" t="s">
        <v>189</v>
      </c>
      <c r="E16" s="494"/>
      <c r="F16" s="494"/>
      <c r="G16" s="506"/>
      <c r="H16" s="494"/>
      <c r="I16" s="494"/>
      <c r="J16" s="476"/>
      <c r="K16" s="489"/>
      <c r="L16" s="476"/>
      <c r="M16" s="481"/>
      <c r="N16" s="455"/>
      <c r="R16" s="141"/>
      <c r="S16" s="141"/>
      <c r="T16" s="141"/>
    </row>
    <row r="17" spans="1:22" ht="52.5" thickBot="1" x14ac:dyDescent="0.65">
      <c r="A17" s="471"/>
      <c r="B17" s="504"/>
      <c r="C17" s="143" t="s">
        <v>266</v>
      </c>
      <c r="D17" s="143" t="s">
        <v>189</v>
      </c>
      <c r="E17" s="495"/>
      <c r="F17" s="495"/>
      <c r="G17" s="507"/>
      <c r="H17" s="495"/>
      <c r="I17" s="495"/>
      <c r="J17" s="428"/>
      <c r="K17" s="500"/>
      <c r="L17" s="428"/>
      <c r="M17" s="482"/>
      <c r="N17" s="456"/>
      <c r="R17" s="141"/>
      <c r="S17" s="141"/>
      <c r="T17" s="141"/>
    </row>
    <row r="18" spans="1:22" ht="52" x14ac:dyDescent="0.6">
      <c r="A18" s="511" t="s">
        <v>267</v>
      </c>
      <c r="B18" s="472" t="s">
        <v>102</v>
      </c>
      <c r="C18" s="140" t="s">
        <v>268</v>
      </c>
      <c r="D18" s="140" t="s">
        <v>189</v>
      </c>
      <c r="E18" s="475" t="s">
        <v>88</v>
      </c>
      <c r="F18" s="475" t="s">
        <v>88</v>
      </c>
      <c r="G18" s="477" t="s">
        <v>88</v>
      </c>
      <c r="H18" s="475" t="s">
        <v>88</v>
      </c>
      <c r="I18" s="475"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IF(GI3_Biodiversity!E18='Drop downs'!$B$6,GI3_Biodiversity!B18&amp;": "&amp;GI3_Biodiversity!K18&amp;"","")</f>
        <v/>
      </c>
      <c r="U18" s="126" t="str">
        <f t="shared" ref="U18:U72" si="0">IF(M18&gt;0,B18&amp;":"&amp;M18&amp;"
","")</f>
        <v/>
      </c>
      <c r="V18" s="126" t="str">
        <f>IF(N18&gt;0,B18&amp;":"&amp;N18&amp;"
","")</f>
        <v/>
      </c>
    </row>
    <row r="19" spans="1:22" ht="119.25" customHeight="1" thickBot="1" x14ac:dyDescent="0.65">
      <c r="A19" s="512"/>
      <c r="B19" s="474"/>
      <c r="C19" s="143" t="s">
        <v>269</v>
      </c>
      <c r="D19" s="143" t="s">
        <v>189</v>
      </c>
      <c r="E19" s="428"/>
      <c r="F19" s="428"/>
      <c r="G19" s="479"/>
      <c r="H19" s="428"/>
      <c r="I19" s="428"/>
      <c r="J19" s="428"/>
      <c r="K19" s="500"/>
      <c r="L19" s="428"/>
      <c r="M19" s="482"/>
      <c r="N19" s="456"/>
      <c r="R19" s="141"/>
      <c r="S19" s="141"/>
      <c r="T19" s="141"/>
    </row>
    <row r="20" spans="1:22" ht="156" x14ac:dyDescent="0.6">
      <c r="A20" s="469" t="s">
        <v>270</v>
      </c>
      <c r="B20" s="472" t="s">
        <v>103</v>
      </c>
      <c r="C20" s="144" t="s">
        <v>271</v>
      </c>
      <c r="D20" s="144" t="s">
        <v>189</v>
      </c>
      <c r="E20" s="475" t="s">
        <v>88</v>
      </c>
      <c r="F20" s="475" t="s">
        <v>88</v>
      </c>
      <c r="G20" s="477" t="s">
        <v>88</v>
      </c>
      <c r="H20" s="475" t="s">
        <v>88</v>
      </c>
      <c r="I20" s="475"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IF(GI3_Biodiversity!E20='Drop downs'!$B$6,GI3_Biodiversity!B20&amp;": "&amp;GI3_Biodiversity!K20&amp;"","")</f>
        <v/>
      </c>
      <c r="U20" s="126" t="str">
        <f t="shared" si="0"/>
        <v/>
      </c>
      <c r="V20" s="126" t="str">
        <f>IF(N20&gt;0,B20&amp;":"&amp;N20&amp;"
","")</f>
        <v/>
      </c>
    </row>
    <row r="21" spans="1:22" ht="52" x14ac:dyDescent="0.6">
      <c r="A21" s="470"/>
      <c r="B21" s="473"/>
      <c r="C21" s="145" t="s">
        <v>272</v>
      </c>
      <c r="D21" s="145" t="s">
        <v>189</v>
      </c>
      <c r="E21" s="476"/>
      <c r="F21" s="476"/>
      <c r="G21" s="478"/>
      <c r="H21" s="476"/>
      <c r="I21" s="476"/>
      <c r="J21" s="476"/>
      <c r="K21" s="489"/>
      <c r="L21" s="476"/>
      <c r="M21" s="481"/>
      <c r="N21" s="455"/>
      <c r="R21" s="141"/>
      <c r="S21" s="141"/>
      <c r="T21" s="141"/>
    </row>
    <row r="22" spans="1:22" ht="52" x14ac:dyDescent="0.6">
      <c r="A22" s="470"/>
      <c r="B22" s="473"/>
      <c r="C22" s="145" t="s">
        <v>273</v>
      </c>
      <c r="D22" s="145" t="s">
        <v>189</v>
      </c>
      <c r="E22" s="476"/>
      <c r="F22" s="476"/>
      <c r="G22" s="478"/>
      <c r="H22" s="476"/>
      <c r="I22" s="476"/>
      <c r="J22" s="476"/>
      <c r="K22" s="489"/>
      <c r="L22" s="476"/>
      <c r="M22" s="481"/>
      <c r="N22" s="455"/>
      <c r="R22" s="141"/>
      <c r="S22" s="141"/>
      <c r="T22" s="141"/>
    </row>
    <row r="23" spans="1:22" ht="52" x14ac:dyDescent="0.6">
      <c r="A23" s="470"/>
      <c r="B23" s="473"/>
      <c r="C23" s="145" t="s">
        <v>274</v>
      </c>
      <c r="D23" s="145" t="s">
        <v>189</v>
      </c>
      <c r="E23" s="476"/>
      <c r="F23" s="476"/>
      <c r="G23" s="478"/>
      <c r="H23" s="476"/>
      <c r="I23" s="476"/>
      <c r="J23" s="476"/>
      <c r="K23" s="489"/>
      <c r="L23" s="476"/>
      <c r="M23" s="481"/>
      <c r="N23" s="455"/>
      <c r="R23" s="141"/>
      <c r="S23" s="141"/>
      <c r="T23" s="141"/>
    </row>
    <row r="24" spans="1:22" ht="52" x14ac:dyDescent="0.6">
      <c r="A24" s="470"/>
      <c r="B24" s="473"/>
      <c r="C24" s="145" t="s">
        <v>275</v>
      </c>
      <c r="D24" s="145" t="s">
        <v>189</v>
      </c>
      <c r="E24" s="476"/>
      <c r="F24" s="476"/>
      <c r="G24" s="478"/>
      <c r="H24" s="476"/>
      <c r="I24" s="476"/>
      <c r="J24" s="476"/>
      <c r="K24" s="489"/>
      <c r="L24" s="476"/>
      <c r="M24" s="481"/>
      <c r="N24" s="455"/>
      <c r="R24" s="141"/>
      <c r="S24" s="141"/>
      <c r="T24" s="141"/>
    </row>
    <row r="25" spans="1:22" ht="104" x14ac:dyDescent="0.6">
      <c r="A25" s="470"/>
      <c r="B25" s="473"/>
      <c r="C25" s="145" t="s">
        <v>276</v>
      </c>
      <c r="D25" s="145" t="s">
        <v>189</v>
      </c>
      <c r="E25" s="476"/>
      <c r="F25" s="476"/>
      <c r="G25" s="478"/>
      <c r="H25" s="476"/>
      <c r="I25" s="476"/>
      <c r="J25" s="476"/>
      <c r="K25" s="489"/>
      <c r="L25" s="476"/>
      <c r="M25" s="481"/>
      <c r="N25" s="455"/>
      <c r="R25" s="141"/>
      <c r="S25" s="141"/>
      <c r="T25" s="141"/>
    </row>
    <row r="26" spans="1:22" ht="52" x14ac:dyDescent="0.6">
      <c r="A26" s="470"/>
      <c r="B26" s="473"/>
      <c r="C26" s="145" t="s">
        <v>277</v>
      </c>
      <c r="D26" s="145" t="s">
        <v>189</v>
      </c>
      <c r="E26" s="476"/>
      <c r="F26" s="476"/>
      <c r="G26" s="478"/>
      <c r="H26" s="476"/>
      <c r="I26" s="476"/>
      <c r="J26" s="476"/>
      <c r="K26" s="489"/>
      <c r="L26" s="476"/>
      <c r="M26" s="481"/>
      <c r="N26" s="455"/>
      <c r="R26" s="141"/>
      <c r="S26" s="141"/>
      <c r="T26" s="141"/>
    </row>
    <row r="27" spans="1:22" ht="78.5" thickBot="1" x14ac:dyDescent="0.65">
      <c r="A27" s="471"/>
      <c r="B27" s="474"/>
      <c r="C27" s="146" t="s">
        <v>278</v>
      </c>
      <c r="D27" s="146" t="s">
        <v>189</v>
      </c>
      <c r="E27" s="428"/>
      <c r="F27" s="428"/>
      <c r="G27" s="479"/>
      <c r="H27" s="428"/>
      <c r="I27" s="428"/>
      <c r="J27" s="428"/>
      <c r="K27" s="500"/>
      <c r="L27" s="428"/>
      <c r="M27" s="482"/>
      <c r="N27" s="456"/>
      <c r="R27" s="141"/>
      <c r="S27" s="141"/>
      <c r="T27" s="141"/>
    </row>
    <row r="28" spans="1:22" ht="78" x14ac:dyDescent="0.6">
      <c r="A28" s="469" t="s">
        <v>279</v>
      </c>
      <c r="B28" s="472" t="s">
        <v>104</v>
      </c>
      <c r="C28" s="147" t="s">
        <v>280</v>
      </c>
      <c r="D28" s="144" t="s">
        <v>189</v>
      </c>
      <c r="E28" s="475" t="s">
        <v>353</v>
      </c>
      <c r="F28" s="475" t="s">
        <v>354</v>
      </c>
      <c r="G28" s="477" t="s">
        <v>427</v>
      </c>
      <c r="H28" s="475" t="s">
        <v>478</v>
      </c>
      <c r="I28" s="573" t="s">
        <v>368</v>
      </c>
      <c r="J28" s="475" t="s">
        <v>119</v>
      </c>
      <c r="K28" s="499" t="s">
        <v>941</v>
      </c>
      <c r="L28" s="475" t="s">
        <v>189</v>
      </c>
      <c r="M28" s="480"/>
      <c r="N28" s="454"/>
      <c r="R28" s="141" t="str">
        <f>IF(OR(J28='Drop downs'!$G$7,J28='Drop downs'!$G$5), B28&amp;": "&amp;K28&amp;CHAR(10),"")</f>
        <v/>
      </c>
      <c r="S28" s="141" t="str">
        <f>IF(J28='Drop downs'!$G$2,B28&amp;": "&amp;K28&amp;""," ")</f>
        <v xml:space="preserve"> </v>
      </c>
      <c r="T28" s="141" t="str">
        <f>IF(GI3_Biodiversity!E28='Drop downs'!$B$6,GI3_Biodiversity!B28&amp;": "&amp;GI3_Biodiversity!K28&amp;"","")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185</v>
      </c>
      <c r="E32" s="476"/>
      <c r="F32" s="476"/>
      <c r="G32" s="478"/>
      <c r="H32" s="476"/>
      <c r="I32" s="571"/>
      <c r="J32" s="476"/>
      <c r="K32" s="489"/>
      <c r="L32" s="476"/>
      <c r="M32" s="481"/>
      <c r="N32" s="455"/>
      <c r="R32" s="141"/>
      <c r="S32" s="141"/>
      <c r="T32" s="141"/>
    </row>
    <row r="33" spans="1:22"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471"/>
      <c r="B35" s="474"/>
      <c r="C35" s="156" t="s">
        <v>287</v>
      </c>
      <c r="D35" s="146" t="s">
        <v>189</v>
      </c>
      <c r="E35" s="428"/>
      <c r="F35" s="428"/>
      <c r="G35" s="479"/>
      <c r="H35" s="428"/>
      <c r="I35" s="574"/>
      <c r="J35" s="428"/>
      <c r="K35" s="500"/>
      <c r="L35" s="428"/>
      <c r="M35" s="482"/>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475" t="s">
        <v>88</v>
      </c>
      <c r="J36" s="475" t="s">
        <v>120</v>
      </c>
      <c r="K36" s="499" t="s">
        <v>367</v>
      </c>
      <c r="L36" s="475" t="s">
        <v>189</v>
      </c>
      <c r="M36" s="480"/>
      <c r="N36" s="454"/>
      <c r="R36" s="141" t="str">
        <f>IF(OR(J36='Drop downs'!$G$7,J36='Drop downs'!$G$5), B36&amp;": "&amp;K36&amp;CHAR(10),"")</f>
        <v/>
      </c>
      <c r="S36" s="141" t="str">
        <f>IF(J36='Drop downs'!$G$2,B36&amp;": "&amp;K36&amp;""," ")</f>
        <v xml:space="preserve"> </v>
      </c>
      <c r="T36" s="141" t="str">
        <f>IF(GI3_Biodiversity!E36='Drop downs'!$B$6,GI3_Biodiversity!B36&amp;": "&amp;GI3_Biodiversity!K36&amp;"","")</f>
        <v/>
      </c>
      <c r="U36" s="126" t="str">
        <f t="shared" si="0"/>
        <v/>
      </c>
      <c r="V36" s="126" t="str">
        <f>IF(N36&gt;0,B36&amp;":"&amp;N36&amp;"
","")</f>
        <v/>
      </c>
    </row>
    <row r="37" spans="1:22" ht="52" x14ac:dyDescent="0.6">
      <c r="A37" s="470"/>
      <c r="B37" s="473"/>
      <c r="C37" s="145" t="s">
        <v>290</v>
      </c>
      <c r="D37" s="145" t="s">
        <v>189</v>
      </c>
      <c r="E37" s="476"/>
      <c r="F37" s="476"/>
      <c r="G37" s="478"/>
      <c r="H37" s="476"/>
      <c r="I37" s="476"/>
      <c r="J37" s="476"/>
      <c r="K37" s="489"/>
      <c r="L37" s="476"/>
      <c r="M37" s="481"/>
      <c r="N37" s="455"/>
      <c r="R37" s="141"/>
      <c r="S37" s="141"/>
      <c r="T37" s="141"/>
    </row>
    <row r="38" spans="1:22" ht="52" x14ac:dyDescent="0.6">
      <c r="A38" s="470"/>
      <c r="B38" s="473"/>
      <c r="C38" s="145" t="s">
        <v>291</v>
      </c>
      <c r="D38" s="145" t="s">
        <v>189</v>
      </c>
      <c r="E38" s="476"/>
      <c r="F38" s="476"/>
      <c r="G38" s="478"/>
      <c r="H38" s="476"/>
      <c r="I38" s="476"/>
      <c r="J38" s="476"/>
      <c r="K38" s="489"/>
      <c r="L38" s="476"/>
      <c r="M38" s="481"/>
      <c r="N38" s="455"/>
      <c r="R38" s="141"/>
      <c r="S38" s="141"/>
      <c r="T38" s="141"/>
    </row>
    <row r="39" spans="1:22" ht="78" x14ac:dyDescent="0.6">
      <c r="A39" s="470"/>
      <c r="B39" s="473"/>
      <c r="C39" s="145" t="s">
        <v>292</v>
      </c>
      <c r="D39" s="145" t="s">
        <v>189</v>
      </c>
      <c r="E39" s="476"/>
      <c r="F39" s="476"/>
      <c r="G39" s="478"/>
      <c r="H39" s="476"/>
      <c r="I39" s="476"/>
      <c r="J39" s="476"/>
      <c r="K39" s="489"/>
      <c r="L39" s="476"/>
      <c r="M39" s="481"/>
      <c r="N39" s="455"/>
      <c r="R39" s="141"/>
      <c r="S39" s="141"/>
      <c r="T39" s="141"/>
    </row>
    <row r="40" spans="1:22" ht="104" x14ac:dyDescent="0.6">
      <c r="A40" s="470"/>
      <c r="B40" s="473"/>
      <c r="C40" s="145" t="s">
        <v>293</v>
      </c>
      <c r="D40" s="145" t="s">
        <v>189</v>
      </c>
      <c r="E40" s="476"/>
      <c r="F40" s="476"/>
      <c r="G40" s="478"/>
      <c r="H40" s="476"/>
      <c r="I40" s="476"/>
      <c r="J40" s="476"/>
      <c r="K40" s="489"/>
      <c r="L40" s="476"/>
      <c r="M40" s="481"/>
      <c r="N40" s="455"/>
      <c r="R40" s="141"/>
      <c r="S40" s="141"/>
      <c r="T40" s="141"/>
    </row>
    <row r="41" spans="1:22" ht="78.5" thickBot="1" x14ac:dyDescent="0.65">
      <c r="A41" s="471"/>
      <c r="B41" s="474"/>
      <c r="C41" s="146" t="s">
        <v>294</v>
      </c>
      <c r="D41" s="146" t="s">
        <v>189</v>
      </c>
      <c r="E41" s="428"/>
      <c r="F41" s="428"/>
      <c r="G41" s="479"/>
      <c r="H41" s="428"/>
      <c r="I41" s="428"/>
      <c r="J41" s="428"/>
      <c r="K41" s="500"/>
      <c r="L41" s="428"/>
      <c r="M41" s="482"/>
      <c r="N41" s="456"/>
      <c r="R41" s="141"/>
      <c r="S41" s="141"/>
      <c r="T41" s="141"/>
    </row>
    <row r="42" spans="1:22" ht="78" x14ac:dyDescent="0.6">
      <c r="A42" s="469" t="s">
        <v>295</v>
      </c>
      <c r="B42" s="472" t="s">
        <v>106</v>
      </c>
      <c r="C42" s="144" t="s">
        <v>296</v>
      </c>
      <c r="D42" s="144" t="s">
        <v>189</v>
      </c>
      <c r="E42" s="475" t="s">
        <v>88</v>
      </c>
      <c r="F42" s="475" t="s">
        <v>88</v>
      </c>
      <c r="G42" s="477" t="s">
        <v>88</v>
      </c>
      <c r="H42" s="475" t="s">
        <v>88</v>
      </c>
      <c r="I42" s="475" t="s">
        <v>88</v>
      </c>
      <c r="J42" s="475" t="s">
        <v>120</v>
      </c>
      <c r="K42" s="499" t="s">
        <v>367</v>
      </c>
      <c r="L42" s="475" t="s">
        <v>189</v>
      </c>
      <c r="M42" s="480"/>
      <c r="N42" s="454"/>
      <c r="R42" s="141" t="str">
        <f>IF(OR(J42='Drop downs'!$G$7,J42='Drop downs'!$G$5), B42&amp;": "&amp;K42&amp;CHAR(10),"")</f>
        <v/>
      </c>
      <c r="S42" s="141" t="str">
        <f>IF(J42='Drop downs'!$G$2,B42&amp;": "&amp;K42&amp;""," ")</f>
        <v xml:space="preserve"> </v>
      </c>
      <c r="T42" s="141" t="str">
        <f>IF(GI3_Biodiversity!E42='Drop downs'!$B$6,GI3_Biodiversity!B42&amp;": "&amp;GI3_Biodiversity!K42&amp;"","")</f>
        <v/>
      </c>
      <c r="U42" s="126" t="str">
        <f t="shared" si="0"/>
        <v/>
      </c>
      <c r="V42" s="126" t="str">
        <f>IF(N42&gt;0,B42&amp;":"&amp;N42&amp;"
","")</f>
        <v/>
      </c>
    </row>
    <row r="43" spans="1:22" ht="52" x14ac:dyDescent="0.6">
      <c r="A43" s="470"/>
      <c r="B43" s="473"/>
      <c r="C43" s="145" t="s">
        <v>297</v>
      </c>
      <c r="D43" s="145" t="s">
        <v>189</v>
      </c>
      <c r="E43" s="476"/>
      <c r="F43" s="476"/>
      <c r="G43" s="478"/>
      <c r="H43" s="476"/>
      <c r="I43" s="476"/>
      <c r="J43" s="476"/>
      <c r="K43" s="489"/>
      <c r="L43" s="476"/>
      <c r="M43" s="481"/>
      <c r="N43" s="455"/>
      <c r="R43" s="141"/>
      <c r="S43" s="141"/>
      <c r="T43" s="141"/>
    </row>
    <row r="44" spans="1:22" ht="52" x14ac:dyDescent="0.6">
      <c r="A44" s="470"/>
      <c r="B44" s="473"/>
      <c r="C44" s="145" t="s">
        <v>298</v>
      </c>
      <c r="D44" s="145" t="s">
        <v>189</v>
      </c>
      <c r="E44" s="476"/>
      <c r="F44" s="476"/>
      <c r="G44" s="478"/>
      <c r="H44" s="476"/>
      <c r="I44" s="476"/>
      <c r="J44" s="476"/>
      <c r="K44" s="489"/>
      <c r="L44" s="476"/>
      <c r="M44" s="481"/>
      <c r="N44" s="455"/>
      <c r="R44" s="141"/>
      <c r="S44" s="141"/>
      <c r="T44" s="141"/>
    </row>
    <row r="45" spans="1:22" ht="52" x14ac:dyDescent="0.6">
      <c r="A45" s="470"/>
      <c r="B45" s="473"/>
      <c r="C45" s="145" t="s">
        <v>299</v>
      </c>
      <c r="D45" s="145" t="s">
        <v>189</v>
      </c>
      <c r="E45" s="476"/>
      <c r="F45" s="476"/>
      <c r="G45" s="478"/>
      <c r="H45" s="476"/>
      <c r="I45" s="476"/>
      <c r="J45" s="476"/>
      <c r="K45" s="489"/>
      <c r="L45" s="476"/>
      <c r="M45" s="481"/>
      <c r="N45" s="455"/>
      <c r="R45" s="141"/>
      <c r="S45" s="141"/>
      <c r="T45" s="141"/>
    </row>
    <row r="46" spans="1:22" ht="78.5" thickBot="1" x14ac:dyDescent="0.65">
      <c r="A46" s="471"/>
      <c r="B46" s="474"/>
      <c r="C46" s="146" t="s">
        <v>300</v>
      </c>
      <c r="D46" s="146" t="s">
        <v>189</v>
      </c>
      <c r="E46" s="428"/>
      <c r="F46" s="428"/>
      <c r="G46" s="479"/>
      <c r="H46" s="428"/>
      <c r="I46" s="428"/>
      <c r="J46" s="428"/>
      <c r="K46" s="500"/>
      <c r="L46" s="428"/>
      <c r="M46" s="482"/>
      <c r="N46" s="456"/>
      <c r="R46" s="141"/>
      <c r="S46" s="141"/>
      <c r="T46" s="141"/>
    </row>
    <row r="47" spans="1:22" ht="130" x14ac:dyDescent="0.6">
      <c r="A47" s="469" t="s">
        <v>301</v>
      </c>
      <c r="B47" s="472" t="s">
        <v>107</v>
      </c>
      <c r="C47" s="144" t="s">
        <v>302</v>
      </c>
      <c r="D47" s="144" t="s">
        <v>189</v>
      </c>
      <c r="E47" s="475" t="s">
        <v>88</v>
      </c>
      <c r="F47" s="475" t="s">
        <v>88</v>
      </c>
      <c r="G47" s="477" t="s">
        <v>88</v>
      </c>
      <c r="H47" s="475" t="s">
        <v>88</v>
      </c>
      <c r="I47" s="475" t="s">
        <v>88</v>
      </c>
      <c r="J47" s="475" t="s">
        <v>120</v>
      </c>
      <c r="K47" s="499" t="s">
        <v>367</v>
      </c>
      <c r="L47" s="475" t="s">
        <v>189</v>
      </c>
      <c r="M47" s="480"/>
      <c r="N47" s="454"/>
      <c r="R47" s="141" t="str">
        <f>IF(OR(J47='Drop downs'!$G$7,J47='Drop downs'!$G$5), B47&amp;": "&amp;K47&amp;CHAR(10),"")</f>
        <v/>
      </c>
      <c r="S47" s="141" t="str">
        <f>IF(J47='Drop downs'!$G$2,B47&amp;": "&amp;K47&amp;""," ")</f>
        <v xml:space="preserve"> </v>
      </c>
      <c r="T47" s="141" t="str">
        <f>IF(GI3_Biodiversity!E47='Drop downs'!$B$6,GI3_Biodiversity!B47&amp;": "&amp;GI3_Biodiversity!K47&amp;"","")</f>
        <v/>
      </c>
      <c r="U47" s="126" t="str">
        <f t="shared" si="0"/>
        <v/>
      </c>
      <c r="V47" s="126" t="str">
        <f>IF(N47&gt;0,B47&amp;":"&amp;N47&amp;"
","")</f>
        <v/>
      </c>
    </row>
    <row r="48" spans="1:22" ht="119.25" customHeight="1" thickBot="1" x14ac:dyDescent="0.65">
      <c r="A48" s="471"/>
      <c r="B48" s="474"/>
      <c r="C48" s="146" t="s">
        <v>303</v>
      </c>
      <c r="D48" s="146" t="s">
        <v>189</v>
      </c>
      <c r="E48" s="428"/>
      <c r="F48" s="428"/>
      <c r="G48" s="479"/>
      <c r="H48" s="428"/>
      <c r="I48" s="428"/>
      <c r="J48" s="428"/>
      <c r="K48" s="500"/>
      <c r="L48" s="428"/>
      <c r="M48" s="482"/>
      <c r="N48" s="456"/>
      <c r="R48" s="141" t="str">
        <f>IF(OR(J48='Drop downs'!$G$7,J48='Drop downs'!$G$5), B48&amp;": "&amp;K48&amp;CHAR(10),"")</f>
        <v/>
      </c>
      <c r="S48" s="141" t="str">
        <f>IF(J48='Drop downs'!$G$2,B48&amp;": "&amp;K48&amp;""," ")</f>
        <v xml:space="preserve"> </v>
      </c>
      <c r="T48" s="141" t="str">
        <f>IF(GI3_Biodiversity!E48='Drop downs'!$B$6,GI3_Biodiversity!B48&amp;": "&amp;GI3_Biodiversity!K48&amp;"","")</f>
        <v xml:space="preserve">: </v>
      </c>
    </row>
    <row r="49" spans="1:22" ht="78" x14ac:dyDescent="0.6">
      <c r="A49" s="469" t="s">
        <v>304</v>
      </c>
      <c r="B49" s="472" t="s">
        <v>108</v>
      </c>
      <c r="C49" s="140" t="s">
        <v>305</v>
      </c>
      <c r="D49" s="140" t="s">
        <v>189</v>
      </c>
      <c r="E49" s="475" t="s">
        <v>88</v>
      </c>
      <c r="F49" s="475" t="s">
        <v>88</v>
      </c>
      <c r="G49" s="477" t="s">
        <v>88</v>
      </c>
      <c r="H49" s="475" t="s">
        <v>88</v>
      </c>
      <c r="I49" s="475"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IF(GI3_Biodiversity!E49='Drop downs'!$B$6,GI3_Biodiversity!B49&amp;": "&amp;GI3_Biodiversity!K49&amp;"","")</f>
        <v/>
      </c>
      <c r="U49" s="126" t="str">
        <f t="shared" si="0"/>
        <v/>
      </c>
      <c r="V49" s="126" t="str">
        <f>IF(N49&gt;0,B49&amp;":"&amp;N49&amp;"
","")</f>
        <v/>
      </c>
    </row>
    <row r="50" spans="1:22" ht="52" x14ac:dyDescent="0.6">
      <c r="A50" s="470"/>
      <c r="B50" s="473"/>
      <c r="C50" s="142" t="s">
        <v>306</v>
      </c>
      <c r="D50" s="142" t="s">
        <v>189</v>
      </c>
      <c r="E50" s="476"/>
      <c r="F50" s="476"/>
      <c r="G50" s="478"/>
      <c r="H50" s="476"/>
      <c r="I50" s="476"/>
      <c r="J50" s="476"/>
      <c r="K50" s="489"/>
      <c r="L50" s="476"/>
      <c r="M50" s="481"/>
      <c r="N50" s="455"/>
      <c r="R50" s="141"/>
      <c r="S50" s="141"/>
      <c r="T50" s="141"/>
    </row>
    <row r="51" spans="1:22" x14ac:dyDescent="0.6">
      <c r="A51" s="470"/>
      <c r="B51" s="473"/>
      <c r="C51" s="152" t="s">
        <v>307</v>
      </c>
      <c r="D51" s="142" t="s">
        <v>189</v>
      </c>
      <c r="E51" s="476"/>
      <c r="F51" s="476"/>
      <c r="G51" s="478"/>
      <c r="H51" s="476"/>
      <c r="I51" s="476"/>
      <c r="J51" s="476"/>
      <c r="K51" s="489"/>
      <c r="L51" s="476"/>
      <c r="M51" s="481"/>
      <c r="N51" s="455"/>
      <c r="R51" s="141"/>
      <c r="S51" s="141"/>
      <c r="T51" s="141"/>
    </row>
    <row r="52" spans="1:22" x14ac:dyDescent="0.6">
      <c r="A52" s="470"/>
      <c r="B52" s="473"/>
      <c r="C52" s="142" t="s">
        <v>308</v>
      </c>
      <c r="D52" s="142" t="s">
        <v>189</v>
      </c>
      <c r="E52" s="476"/>
      <c r="F52" s="476"/>
      <c r="G52" s="478"/>
      <c r="H52" s="476"/>
      <c r="I52" s="476"/>
      <c r="J52" s="476"/>
      <c r="K52" s="489"/>
      <c r="L52" s="476"/>
      <c r="M52" s="481"/>
      <c r="N52" s="455"/>
      <c r="R52" s="141"/>
      <c r="S52" s="141"/>
      <c r="T52" s="141"/>
    </row>
    <row r="53" spans="1:22" ht="26.5" thickBot="1" x14ac:dyDescent="0.65">
      <c r="A53" s="471"/>
      <c r="B53" s="474"/>
      <c r="C53" s="143" t="s">
        <v>309</v>
      </c>
      <c r="D53" s="143" t="s">
        <v>189</v>
      </c>
      <c r="E53" s="428"/>
      <c r="F53" s="428"/>
      <c r="G53" s="479"/>
      <c r="H53" s="428"/>
      <c r="I53" s="428"/>
      <c r="J53" s="428"/>
      <c r="K53" s="500"/>
      <c r="L53" s="428"/>
      <c r="M53" s="482"/>
      <c r="N53" s="456"/>
      <c r="R53" s="141"/>
      <c r="S53" s="141"/>
      <c r="T53" s="141"/>
    </row>
    <row r="54" spans="1:22" ht="99.75" customHeight="1" x14ac:dyDescent="0.6">
      <c r="A54" s="469" t="s">
        <v>310</v>
      </c>
      <c r="B54" s="472" t="s">
        <v>109</v>
      </c>
      <c r="C54" s="153" t="s">
        <v>311</v>
      </c>
      <c r="D54" s="140" t="s">
        <v>189</v>
      </c>
      <c r="E54" s="475" t="s">
        <v>364</v>
      </c>
      <c r="F54" s="475" t="s">
        <v>354</v>
      </c>
      <c r="G54" s="477" t="s">
        <v>427</v>
      </c>
      <c r="H54" s="475" t="s">
        <v>478</v>
      </c>
      <c r="I54" s="573" t="s">
        <v>357</v>
      </c>
      <c r="J54" s="475" t="s">
        <v>119</v>
      </c>
      <c r="K54" s="499" t="s">
        <v>657</v>
      </c>
      <c r="L54" s="475" t="s">
        <v>189</v>
      </c>
      <c r="M54" s="480"/>
      <c r="N54" s="454"/>
      <c r="R54" s="141" t="str">
        <f>IF(OR(J54='Drop downs'!$G$7,J54='Drop downs'!$G$5), B54&amp;": "&amp;K54&amp;CHAR(10),"")</f>
        <v/>
      </c>
      <c r="S54" s="141" t="str">
        <f>IF(J54='Drop downs'!$G$2,B54&amp;": "&amp;K54&amp;""," ")</f>
        <v xml:space="preserve"> </v>
      </c>
      <c r="T54" s="141" t="str">
        <f>IF(GI3_Biodiversity!E54='Drop downs'!$B$6,GI3_Biodiversity!B54&amp;": "&amp;GI3_Biodiversity!K54&amp;"","")</f>
        <v/>
      </c>
      <c r="U54" s="126" t="str">
        <f t="shared" si="0"/>
        <v/>
      </c>
      <c r="V54" s="126" t="str">
        <f>IF(N54&gt;0,B54&amp;":"&amp;N54&amp;"
","")</f>
        <v/>
      </c>
    </row>
    <row r="55" spans="1:22" ht="111" customHeight="1"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185</v>
      </c>
      <c r="E56" s="428"/>
      <c r="F56" s="428"/>
      <c r="G56" s="479"/>
      <c r="H56" s="428"/>
      <c r="I56" s="574"/>
      <c r="J56" s="428"/>
      <c r="K56" s="500"/>
      <c r="L56" s="428"/>
      <c r="M56" s="482"/>
      <c r="N56" s="456"/>
      <c r="R56" s="141"/>
      <c r="S56" s="141"/>
      <c r="T56" s="141"/>
    </row>
    <row r="57" spans="1:22" ht="60" customHeight="1" x14ac:dyDescent="0.6">
      <c r="A57" s="469" t="s">
        <v>314</v>
      </c>
      <c r="B57" s="472" t="s">
        <v>110</v>
      </c>
      <c r="C57" s="140" t="s">
        <v>315</v>
      </c>
      <c r="D57" s="140" t="s">
        <v>185</v>
      </c>
      <c r="E57" s="475" t="s">
        <v>353</v>
      </c>
      <c r="F57" s="475" t="s">
        <v>398</v>
      </c>
      <c r="G57" s="477" t="s">
        <v>358</v>
      </c>
      <c r="H57" s="410" t="s">
        <v>362</v>
      </c>
      <c r="I57" s="573" t="s">
        <v>357</v>
      </c>
      <c r="J57" s="475" t="s">
        <v>249</v>
      </c>
      <c r="K57" s="715" t="s">
        <v>942</v>
      </c>
      <c r="L57" s="475" t="s">
        <v>185</v>
      </c>
      <c r="M57" s="480"/>
      <c r="N57" s="454"/>
      <c r="R57" s="141" t="str">
        <f>IF(OR(J57='Drop downs'!$G$7,J57='Drop downs'!$G$5), B57&amp;": "&amp;K57&amp;CHAR(10),"")</f>
        <v/>
      </c>
      <c r="S57" s="141" t="str">
        <f>IF(J57='Drop downs'!$G$2,B57&amp;": "&amp;K57&amp;""," ")</f>
        <v>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10% is required by developments. All developments should conserve, enhance, extend and connect biodiversity, utilise nature based solutions and strengthen natural capital where appropriate. The policy also states that developments should improve access to nature, where possible, and developments should decrease deficiencies surrounding access to nature. Therefore, a potential significant positive effect is recorded.</v>
      </c>
      <c r="T57" s="141" t="str">
        <f>IF(GI3_Biodiversity!E57='Drop downs'!$B$6,GI3_Biodiversity!B57&amp;": "&amp;GI3_Biodiversity!K57&amp;"","")</f>
        <v/>
      </c>
      <c r="U57" s="126" t="str">
        <f t="shared" si="0"/>
        <v/>
      </c>
      <c r="V57" s="126" t="str">
        <f>IF(N57&gt;0,B57&amp;":"&amp;N57&amp;"
","")</f>
        <v/>
      </c>
    </row>
    <row r="58" spans="1:22" ht="80.25" customHeight="1" x14ac:dyDescent="0.6">
      <c r="A58" s="470"/>
      <c r="B58" s="473"/>
      <c r="C58" s="142" t="s">
        <v>316</v>
      </c>
      <c r="D58" s="142" t="s">
        <v>185</v>
      </c>
      <c r="E58" s="476"/>
      <c r="F58" s="476"/>
      <c r="G58" s="478"/>
      <c r="H58" s="524"/>
      <c r="I58" s="571"/>
      <c r="J58" s="476"/>
      <c r="K58" s="716"/>
      <c r="L58" s="476"/>
      <c r="M58" s="481"/>
      <c r="N58" s="455"/>
      <c r="R58" s="141"/>
      <c r="S58" s="141"/>
      <c r="T58" s="141"/>
    </row>
    <row r="59" spans="1:22" ht="82.5" customHeight="1" x14ac:dyDescent="0.6">
      <c r="A59" s="470"/>
      <c r="B59" s="473"/>
      <c r="C59" s="142" t="s">
        <v>317</v>
      </c>
      <c r="D59" s="142" t="s">
        <v>185</v>
      </c>
      <c r="E59" s="476"/>
      <c r="F59" s="476"/>
      <c r="G59" s="478"/>
      <c r="H59" s="524"/>
      <c r="I59" s="571"/>
      <c r="J59" s="476"/>
      <c r="K59" s="716"/>
      <c r="L59" s="476"/>
      <c r="M59" s="481"/>
      <c r="N59" s="455"/>
      <c r="R59" s="141"/>
      <c r="S59" s="141"/>
      <c r="T59" s="141"/>
    </row>
    <row r="60" spans="1:22" ht="69" customHeight="1" x14ac:dyDescent="0.6">
      <c r="A60" s="470"/>
      <c r="B60" s="473"/>
      <c r="C60" s="142" t="s">
        <v>318</v>
      </c>
      <c r="D60" s="142" t="s">
        <v>185</v>
      </c>
      <c r="E60" s="476"/>
      <c r="F60" s="476"/>
      <c r="G60" s="478"/>
      <c r="H60" s="524"/>
      <c r="I60" s="571"/>
      <c r="J60" s="476"/>
      <c r="K60" s="716"/>
      <c r="L60" s="476"/>
      <c r="M60" s="481"/>
      <c r="N60" s="455"/>
      <c r="R60" s="141"/>
      <c r="S60" s="141"/>
      <c r="T60" s="141"/>
    </row>
    <row r="61" spans="1:22" ht="97.5" customHeight="1" x14ac:dyDescent="0.6">
      <c r="A61" s="470"/>
      <c r="B61" s="473"/>
      <c r="C61" s="142" t="s">
        <v>319</v>
      </c>
      <c r="D61" s="142" t="s">
        <v>185</v>
      </c>
      <c r="E61" s="476"/>
      <c r="F61" s="476"/>
      <c r="G61" s="478"/>
      <c r="H61" s="524"/>
      <c r="I61" s="571"/>
      <c r="J61" s="476"/>
      <c r="K61" s="716"/>
      <c r="L61" s="476"/>
      <c r="M61" s="481"/>
      <c r="N61" s="455"/>
      <c r="R61" s="141"/>
      <c r="S61" s="141"/>
      <c r="T61" s="141"/>
    </row>
    <row r="62" spans="1:22" ht="111.75" customHeight="1" x14ac:dyDescent="0.6">
      <c r="A62" s="470"/>
      <c r="B62" s="473"/>
      <c r="C62" s="142" t="s">
        <v>320</v>
      </c>
      <c r="D62" s="142" t="s">
        <v>185</v>
      </c>
      <c r="E62" s="476"/>
      <c r="F62" s="476"/>
      <c r="G62" s="478"/>
      <c r="H62" s="524"/>
      <c r="I62" s="571"/>
      <c r="J62" s="476"/>
      <c r="K62" s="716"/>
      <c r="L62" s="476"/>
      <c r="M62" s="481"/>
      <c r="N62" s="455"/>
      <c r="R62" s="141"/>
      <c r="S62" s="141"/>
      <c r="T62" s="141"/>
    </row>
    <row r="63" spans="1:22" ht="84" customHeight="1" x14ac:dyDescent="0.6">
      <c r="A63" s="470"/>
      <c r="B63" s="473"/>
      <c r="C63" s="142" t="s">
        <v>321</v>
      </c>
      <c r="D63" s="142" t="s">
        <v>185</v>
      </c>
      <c r="E63" s="476"/>
      <c r="F63" s="476"/>
      <c r="G63" s="478"/>
      <c r="H63" s="524"/>
      <c r="I63" s="571"/>
      <c r="J63" s="476"/>
      <c r="K63" s="716"/>
      <c r="L63" s="476"/>
      <c r="M63" s="481"/>
      <c r="N63" s="455"/>
      <c r="R63" s="141"/>
      <c r="S63" s="141"/>
      <c r="T63" s="141"/>
    </row>
    <row r="64" spans="1:22" ht="73.5" customHeight="1" thickBot="1" x14ac:dyDescent="0.65">
      <c r="A64" s="471"/>
      <c r="B64" s="474"/>
      <c r="C64" s="143" t="s">
        <v>322</v>
      </c>
      <c r="D64" s="143" t="s">
        <v>185</v>
      </c>
      <c r="E64" s="428"/>
      <c r="F64" s="428"/>
      <c r="G64" s="479"/>
      <c r="H64" s="524"/>
      <c r="I64" s="574"/>
      <c r="J64" s="428"/>
      <c r="K64" s="717"/>
      <c r="L64" s="428"/>
      <c r="M64" s="482"/>
      <c r="N64" s="456"/>
      <c r="R64" s="141"/>
      <c r="S64" s="141"/>
      <c r="T64" s="141"/>
    </row>
    <row r="65" spans="1:22" ht="52" x14ac:dyDescent="0.6">
      <c r="A65" s="469" t="s">
        <v>843</v>
      </c>
      <c r="B65" s="472" t="s">
        <v>111</v>
      </c>
      <c r="C65" s="147" t="s">
        <v>845</v>
      </c>
      <c r="D65" s="140" t="s">
        <v>185</v>
      </c>
      <c r="E65" s="475" t="s">
        <v>353</v>
      </c>
      <c r="F65" s="475" t="s">
        <v>370</v>
      </c>
      <c r="G65" s="477" t="s">
        <v>427</v>
      </c>
      <c r="H65" s="475" t="s">
        <v>478</v>
      </c>
      <c r="I65" s="573" t="s">
        <v>357</v>
      </c>
      <c r="J65" s="475" t="s">
        <v>119</v>
      </c>
      <c r="K65" s="499" t="s">
        <v>943</v>
      </c>
      <c r="L65" s="475" t="s">
        <v>189</v>
      </c>
      <c r="M65" s="480"/>
      <c r="N65" s="454"/>
      <c r="R65" s="141" t="str">
        <f>IF(OR(J65='Drop downs'!$G$7,J65='Drop downs'!$G$5), B65&amp;": "&amp;K65&amp;CHAR(10),"")</f>
        <v/>
      </c>
      <c r="S65" s="141" t="str">
        <f>IF(J65='Drop downs'!$G$2,B65&amp;": "&amp;K65&amp;""," ")</f>
        <v xml:space="preserve"> </v>
      </c>
      <c r="T65" s="141" t="str">
        <f>IF(GI3_Biodiversity!E65='Drop downs'!$B$6,GI3_Biodiversity!B65&amp;": "&amp;GI3_Biodiversity!K65&amp;"","")</f>
        <v/>
      </c>
      <c r="U65" s="126" t="str">
        <f t="shared" si="0"/>
        <v/>
      </c>
      <c r="V65" s="126" t="str">
        <f>IF(N65&gt;0,B65&amp;":"&amp;N65&amp;"
","")</f>
        <v/>
      </c>
    </row>
    <row r="66" spans="1:22" x14ac:dyDescent="0.6">
      <c r="A66" s="470"/>
      <c r="B66" s="473"/>
      <c r="C66" s="148" t="s">
        <v>325</v>
      </c>
      <c r="D66" s="142" t="s">
        <v>189</v>
      </c>
      <c r="E66" s="476"/>
      <c r="F66" s="476"/>
      <c r="G66" s="478"/>
      <c r="H66" s="476"/>
      <c r="I66" s="571"/>
      <c r="J66" s="476"/>
      <c r="K66" s="489"/>
      <c r="L66" s="476"/>
      <c r="M66" s="481"/>
      <c r="N66" s="455"/>
      <c r="R66" s="141"/>
      <c r="S66" s="141"/>
      <c r="T66" s="141"/>
    </row>
    <row r="67" spans="1:22" ht="78" x14ac:dyDescent="0.6">
      <c r="A67" s="470"/>
      <c r="B67" s="473"/>
      <c r="C67" s="148" t="s">
        <v>326</v>
      </c>
      <c r="D67" s="142" t="s">
        <v>189</v>
      </c>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x14ac:dyDescent="0.6">
      <c r="A69" s="470"/>
      <c r="B69" s="473"/>
      <c r="C69" s="148" t="s">
        <v>846</v>
      </c>
      <c r="D69" s="142" t="s">
        <v>189</v>
      </c>
      <c r="E69" s="476"/>
      <c r="F69" s="476"/>
      <c r="G69" s="478"/>
      <c r="H69" s="476"/>
      <c r="I69" s="571"/>
      <c r="J69" s="476"/>
      <c r="K69" s="489"/>
      <c r="L69" s="476"/>
      <c r="M69" s="481"/>
      <c r="N69" s="455"/>
      <c r="R69" s="141"/>
      <c r="S69" s="141"/>
      <c r="T69" s="141"/>
    </row>
    <row r="70" spans="1:22"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517"/>
      <c r="B71" s="474"/>
      <c r="C71" s="149" t="s">
        <v>330</v>
      </c>
      <c r="D71" s="165" t="s">
        <v>189</v>
      </c>
      <c r="E71" s="483"/>
      <c r="F71" s="483"/>
      <c r="G71" s="519"/>
      <c r="H71" s="483"/>
      <c r="I71" s="572"/>
      <c r="J71" s="483"/>
      <c r="K71" s="490"/>
      <c r="L71" s="483"/>
      <c r="M71" s="492"/>
      <c r="N71" s="464"/>
      <c r="R71" s="141"/>
      <c r="S71" s="141"/>
      <c r="T71" s="141"/>
    </row>
    <row r="72" spans="1:22" ht="52" x14ac:dyDescent="0.6">
      <c r="A72" s="516" t="s">
        <v>331</v>
      </c>
      <c r="B72" s="472" t="s">
        <v>112</v>
      </c>
      <c r="C72" s="158" t="s">
        <v>332</v>
      </c>
      <c r="D72" s="164" t="s">
        <v>189</v>
      </c>
      <c r="E72" s="487" t="s">
        <v>88</v>
      </c>
      <c r="F72" s="487" t="s">
        <v>88</v>
      </c>
      <c r="G72" s="518" t="s">
        <v>88</v>
      </c>
      <c r="H72" s="487" t="s">
        <v>88</v>
      </c>
      <c r="I72" s="487" t="s">
        <v>88</v>
      </c>
      <c r="J72" s="487" t="s">
        <v>120</v>
      </c>
      <c r="K72" s="529" t="s">
        <v>367</v>
      </c>
      <c r="L72" s="487" t="s">
        <v>189</v>
      </c>
      <c r="M72" s="491"/>
      <c r="N72" s="463"/>
      <c r="R72" s="141" t="str">
        <f>IF(OR(J72='Drop downs'!$G$7,J72='Drop downs'!$G$5), B72&amp;": "&amp;K72&amp;CHAR(10),"")</f>
        <v/>
      </c>
      <c r="S72" s="141" t="str">
        <f>IF(J72='Drop downs'!$G$2,B72&amp;": "&amp;K72&amp;""," ")</f>
        <v xml:space="preserve"> </v>
      </c>
      <c r="T72" s="141" t="str">
        <f>IF(GI3_Biodiversity!E72='Drop downs'!$B$6,GI3_Biodiversity!B72&amp;": "&amp;GI3_Biodiversity!K72&amp;"","")</f>
        <v/>
      </c>
      <c r="U72" s="126" t="str">
        <f t="shared" si="0"/>
        <v/>
      </c>
      <c r="V72" s="126" t="str">
        <f>IF(N72&gt;0,B72&amp;":"&amp;N72&amp;"
","")</f>
        <v/>
      </c>
    </row>
    <row r="73" spans="1:22" x14ac:dyDescent="0.6">
      <c r="A73" s="470"/>
      <c r="B73" s="473"/>
      <c r="C73" s="148" t="s">
        <v>333</v>
      </c>
      <c r="D73" s="142" t="s">
        <v>189</v>
      </c>
      <c r="E73" s="476"/>
      <c r="F73" s="476"/>
      <c r="G73" s="478"/>
      <c r="H73" s="476"/>
      <c r="I73" s="476"/>
      <c r="J73" s="476"/>
      <c r="K73" s="530"/>
      <c r="L73" s="476"/>
      <c r="M73" s="481"/>
      <c r="N73" s="455"/>
      <c r="R73" s="141"/>
      <c r="S73" s="141"/>
      <c r="T73" s="141"/>
    </row>
    <row r="74" spans="1:22" ht="52" x14ac:dyDescent="0.6">
      <c r="A74" s="470"/>
      <c r="B74" s="473"/>
      <c r="C74" s="148" t="s">
        <v>334</v>
      </c>
      <c r="D74" s="142" t="s">
        <v>189</v>
      </c>
      <c r="E74" s="476"/>
      <c r="F74" s="476"/>
      <c r="G74" s="478"/>
      <c r="H74" s="476"/>
      <c r="I74" s="476"/>
      <c r="J74" s="476"/>
      <c r="K74" s="530"/>
      <c r="L74" s="476"/>
      <c r="M74" s="481"/>
      <c r="N74" s="455"/>
      <c r="R74" s="141"/>
      <c r="S74" s="141"/>
      <c r="T74" s="141"/>
    </row>
    <row r="75" spans="1:22" ht="47.25" customHeight="1" x14ac:dyDescent="0.6">
      <c r="A75" s="470"/>
      <c r="B75" s="473"/>
      <c r="C75" s="148" t="s">
        <v>335</v>
      </c>
      <c r="D75" s="142" t="s">
        <v>189</v>
      </c>
      <c r="E75" s="476"/>
      <c r="F75" s="476"/>
      <c r="G75" s="478"/>
      <c r="H75" s="476"/>
      <c r="I75" s="476"/>
      <c r="J75" s="476"/>
      <c r="K75" s="530"/>
      <c r="L75" s="476"/>
      <c r="M75" s="481"/>
      <c r="N75" s="455"/>
      <c r="R75" s="141"/>
      <c r="S75" s="141"/>
      <c r="T75" s="141"/>
    </row>
    <row r="76" spans="1:22" ht="26.5" thickBot="1" x14ac:dyDescent="0.65">
      <c r="A76" s="517"/>
      <c r="B76" s="474"/>
      <c r="C76" s="157" t="s">
        <v>336</v>
      </c>
      <c r="D76" s="165" t="s">
        <v>189</v>
      </c>
      <c r="E76" s="483"/>
      <c r="F76" s="483"/>
      <c r="G76" s="519"/>
      <c r="H76" s="483"/>
      <c r="I76" s="483"/>
      <c r="J76" s="483"/>
      <c r="K76" s="531"/>
      <c r="L76" s="483"/>
      <c r="M76" s="492"/>
      <c r="N76" s="464"/>
      <c r="R76" s="141"/>
      <c r="S76" s="141"/>
      <c r="T76" s="141"/>
    </row>
    <row r="77" spans="1:22" ht="52" x14ac:dyDescent="0.6">
      <c r="A77" s="526" t="s">
        <v>337</v>
      </c>
      <c r="B77" s="472" t="s">
        <v>113</v>
      </c>
      <c r="C77" s="158" t="s">
        <v>338</v>
      </c>
      <c r="D77" s="150" t="s">
        <v>189</v>
      </c>
      <c r="E77" s="487" t="s">
        <v>364</v>
      </c>
      <c r="F77" s="487" t="s">
        <v>354</v>
      </c>
      <c r="G77" s="518" t="s">
        <v>427</v>
      </c>
      <c r="H77" s="487" t="s">
        <v>478</v>
      </c>
      <c r="I77" s="570" t="s">
        <v>357</v>
      </c>
      <c r="J77" s="487" t="s">
        <v>119</v>
      </c>
      <c r="K77" s="488" t="s">
        <v>658</v>
      </c>
      <c r="L77" s="487" t="s">
        <v>189</v>
      </c>
      <c r="M77" s="491"/>
      <c r="N77" s="463"/>
      <c r="R77" s="141" t="str">
        <f>IF(OR(J77='Drop downs'!$G$7,J77='Drop downs'!$G$5), B77&amp;": "&amp;K77&amp;CHAR(10),"")</f>
        <v/>
      </c>
      <c r="S77" s="141" t="str">
        <f>IF(J77='Drop downs'!$G$2,B77&amp;": "&amp;K77&amp;""," ")</f>
        <v xml:space="preserve"> </v>
      </c>
      <c r="T77" s="141" t="str">
        <f>IF(GI3_Biodiversity!E77='Drop downs'!$B$6,GI3_Biodiversity!B77&amp;": "&amp;GI3_Biodiversity!K77&amp;"","")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571"/>
      <c r="J78" s="476"/>
      <c r="K78" s="489"/>
      <c r="L78" s="476"/>
      <c r="M78" s="481"/>
      <c r="N78" s="455"/>
      <c r="R78" s="141"/>
      <c r="S78" s="141"/>
      <c r="T78" s="141"/>
    </row>
    <row r="79" spans="1:22" x14ac:dyDescent="0.6">
      <c r="A79" s="527"/>
      <c r="B79" s="473"/>
      <c r="C79" s="148" t="s">
        <v>340</v>
      </c>
      <c r="D79" s="145" t="s">
        <v>189</v>
      </c>
      <c r="E79" s="476"/>
      <c r="F79" s="476"/>
      <c r="G79" s="478"/>
      <c r="H79" s="476"/>
      <c r="I79" s="571"/>
      <c r="J79" s="476"/>
      <c r="K79" s="489"/>
      <c r="L79" s="476"/>
      <c r="M79" s="481"/>
      <c r="N79" s="455"/>
      <c r="R79" s="141"/>
      <c r="S79" s="141"/>
      <c r="T79" s="141"/>
    </row>
    <row r="80" spans="1:22" x14ac:dyDescent="0.6">
      <c r="A80" s="527"/>
      <c r="B80" s="473"/>
      <c r="C80" s="159" t="s">
        <v>341</v>
      </c>
      <c r="D80" s="145" t="s">
        <v>185</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185</v>
      </c>
      <c r="E82" s="476"/>
      <c r="F82" s="476"/>
      <c r="G82" s="478"/>
      <c r="H82" s="476"/>
      <c r="I82" s="571"/>
      <c r="J82" s="476"/>
      <c r="K82" s="489"/>
      <c r="L82" s="476"/>
      <c r="M82" s="481"/>
      <c r="N82" s="455"/>
      <c r="R82" s="141"/>
      <c r="S82" s="141"/>
      <c r="T82" s="141"/>
    </row>
    <row r="83" spans="1:22" ht="52.5" thickBot="1" x14ac:dyDescent="0.65">
      <c r="A83" s="512"/>
      <c r="B83" s="474"/>
      <c r="C83" s="155" t="s">
        <v>344</v>
      </c>
      <c r="D83" s="146" t="s">
        <v>189</v>
      </c>
      <c r="E83" s="428"/>
      <c r="F83" s="428"/>
      <c r="G83" s="479"/>
      <c r="H83" s="428"/>
      <c r="I83" s="574"/>
      <c r="J83" s="428"/>
      <c r="K83" s="500"/>
      <c r="L83" s="428"/>
      <c r="M83" s="482"/>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475" t="s">
        <v>88</v>
      </c>
      <c r="J84" s="475" t="s">
        <v>120</v>
      </c>
      <c r="K84" s="499" t="s">
        <v>367</v>
      </c>
      <c r="L84" s="475" t="s">
        <v>189</v>
      </c>
      <c r="M84" s="480"/>
      <c r="N84" s="454"/>
      <c r="R84" s="141" t="str">
        <f>IF(OR(J84='Drop downs'!$G$7,J84='Drop downs'!$G$5), B84&amp;": "&amp;K84&amp;CHAR(10),"")</f>
        <v/>
      </c>
      <c r="S84" s="141" t="str">
        <f>IF(J84='Drop downs'!$G$2,B84&amp;": "&amp;K84&amp;""," ")</f>
        <v xml:space="preserve"> </v>
      </c>
      <c r="T84" s="141" t="str">
        <f>IF(GI3_Biodiversity!E84='Drop downs'!$B$6,GI3_Biodiversity!B84&amp;": "&amp;GI3_Biodiversity!K84&amp;"","")</f>
        <v/>
      </c>
      <c r="U84" s="126" t="str">
        <f t="shared" si="1"/>
        <v/>
      </c>
      <c r="V84" s="126" t="str">
        <f>IF(N84&gt;0,B84&amp;":"&amp;N84&amp;"
","")</f>
        <v/>
      </c>
    </row>
    <row r="85" spans="1:22" ht="52" x14ac:dyDescent="0.6">
      <c r="A85" s="527"/>
      <c r="B85" s="473"/>
      <c r="C85" s="159" t="s">
        <v>347</v>
      </c>
      <c r="D85" s="145" t="s">
        <v>189</v>
      </c>
      <c r="E85" s="476"/>
      <c r="F85" s="476"/>
      <c r="G85" s="478"/>
      <c r="H85" s="476"/>
      <c r="I85" s="476"/>
      <c r="J85" s="476"/>
      <c r="K85" s="489"/>
      <c r="L85" s="476"/>
      <c r="M85" s="481"/>
      <c r="N85" s="455"/>
      <c r="R85" s="141"/>
      <c r="S85" s="141"/>
      <c r="T85" s="141"/>
    </row>
    <row r="86" spans="1:22" x14ac:dyDescent="0.6">
      <c r="A86" s="527"/>
      <c r="B86" s="473"/>
      <c r="C86" s="159" t="s">
        <v>348</v>
      </c>
      <c r="D86" s="145" t="s">
        <v>189</v>
      </c>
      <c r="E86" s="476"/>
      <c r="F86" s="476"/>
      <c r="G86" s="478"/>
      <c r="H86" s="476"/>
      <c r="I86" s="476"/>
      <c r="J86" s="476"/>
      <c r="K86" s="489"/>
      <c r="L86" s="476"/>
      <c r="M86" s="481"/>
      <c r="N86" s="455"/>
      <c r="R86" s="141"/>
      <c r="S86" s="141"/>
      <c r="T86" s="141"/>
    </row>
    <row r="87" spans="1:22" ht="26.5" thickBot="1" x14ac:dyDescent="0.65">
      <c r="A87" s="528"/>
      <c r="B87" s="474"/>
      <c r="C87" s="157" t="s">
        <v>349</v>
      </c>
      <c r="D87" s="151" t="s">
        <v>189</v>
      </c>
      <c r="E87" s="483"/>
      <c r="F87" s="483"/>
      <c r="G87" s="519"/>
      <c r="H87" s="483"/>
      <c r="I87" s="483"/>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34.25" customHeight="1" x14ac:dyDescent="0.6">
      <c r="A92" s="449" t="str">
        <f>S8&amp;S18&amp;S20&amp;S28&amp;S36&amp;S42&amp;S47&amp;S48&amp;S49&amp;S54&amp;S57&amp;S65&amp;S72&amp;S77&amp;S84&amp;S87</f>
        <v xml:space="preserve">          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10% is required by developments. All developments should conserve, enhance, extend and connect biodiversity, utilise nature based solutions and strengthen natural capital where appropriate. The policy also states that developments should improve access to nature, where possible, and developments should decrease deficiencies surrounding access to nature. Therefore, a potential significant positive effect is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OVwu8cKvDP+9ANwSqB0VRZcAsD3a1Mr0c77IGIx8uHlF1dBsjwRjziH73dN5R+WonIRaFI54/3k6KM604p4yWQ==" saltValue="CARLrPIWLpNUnnyl3rxc9Q==" spinCount="100000" sheet="1" objects="1" scenarios="1"/>
  <autoFilter ref="A7:M87" xr:uid="{D2C47CAF-421C-4D58-AA7A-22430CCF83D7}"/>
  <mergeCells count="184">
    <mergeCell ref="A84:A87"/>
    <mergeCell ref="E84:E87"/>
    <mergeCell ref="F84:F87"/>
    <mergeCell ref="G84:G87"/>
    <mergeCell ref="H84:H87"/>
    <mergeCell ref="I84:I87"/>
    <mergeCell ref="J84:J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8:C20">
    <cfRule type="expression" dxfId="686" priority="1">
      <formula>$D8="No"</formula>
    </cfRule>
  </conditionalFormatting>
  <conditionalFormatting sqref="C50:C53">
    <cfRule type="expression" dxfId="685" priority="2">
      <formula>$D50="No"</formula>
    </cfRule>
  </conditionalFormatting>
  <conditionalFormatting sqref="D8:D31 C21:D87">
    <cfRule type="expression" dxfId="684" priority="3">
      <formula>$D8="No"</formula>
    </cfRule>
  </conditionalFormatting>
  <conditionalFormatting sqref="J8 J18 J28 J49 J57 J65 J72 J77 J84">
    <cfRule type="cellIs" dxfId="683" priority="41" operator="equal">
      <formula>"Minor Negative"</formula>
    </cfRule>
    <cfRule type="cellIs" dxfId="682" priority="42" operator="equal">
      <formula>"Uncertain"</formula>
    </cfRule>
    <cfRule type="cellIs" dxfId="681" priority="43" operator="equal">
      <formula>"Neutral"</formula>
    </cfRule>
    <cfRule type="cellIs" dxfId="680" priority="44" operator="equal">
      <formula>"Minor Positive"</formula>
    </cfRule>
    <cfRule type="cellIs" dxfId="679" priority="45" operator="equal">
      <formula>"Significant Positive"</formula>
    </cfRule>
    <cfRule type="cellIs" dxfId="678" priority="40" operator="equal">
      <formula>"Significant Negative"</formula>
    </cfRule>
  </conditionalFormatting>
  <conditionalFormatting sqref="J20">
    <cfRule type="cellIs" dxfId="677" priority="32" operator="equal">
      <formula>"Minor Positive"</formula>
    </cfRule>
    <cfRule type="cellIs" dxfId="676" priority="33" operator="equal">
      <formula>"Significant Positive"</formula>
    </cfRule>
    <cfRule type="cellIs" dxfId="675" priority="28" operator="equal">
      <formula>"Significant Negative"</formula>
    </cfRule>
    <cfRule type="cellIs" dxfId="674" priority="29" operator="equal">
      <formula>"Minor Negative"</formula>
    </cfRule>
    <cfRule type="cellIs" dxfId="673" priority="30" operator="equal">
      <formula>"Uncertain"</formula>
    </cfRule>
    <cfRule type="cellIs" dxfId="672" priority="31" operator="equal">
      <formula>"Neutral"</formula>
    </cfRule>
  </conditionalFormatting>
  <conditionalFormatting sqref="J36">
    <cfRule type="cellIs" dxfId="671" priority="16" operator="equal">
      <formula>"Significant Negative"</formula>
    </cfRule>
    <cfRule type="cellIs" dxfId="670" priority="17" operator="equal">
      <formula>"Minor Negative"</formula>
    </cfRule>
    <cfRule type="cellIs" dxfId="669" priority="18" operator="equal">
      <formula>"Uncertain"</formula>
    </cfRule>
    <cfRule type="cellIs" dxfId="668" priority="19" operator="equal">
      <formula>"Neutral"</formula>
    </cfRule>
    <cfRule type="cellIs" dxfId="667" priority="21" operator="equal">
      <formula>"Significant Positive"</formula>
    </cfRule>
    <cfRule type="cellIs" dxfId="666" priority="20" operator="equal">
      <formula>"Minor Positive"</formula>
    </cfRule>
  </conditionalFormatting>
  <conditionalFormatting sqref="J42">
    <cfRule type="cellIs" dxfId="665" priority="10" operator="equal">
      <formula>"Significant Negative"</formula>
    </cfRule>
    <cfRule type="cellIs" dxfId="664" priority="11" operator="equal">
      <formula>"Minor Negative"</formula>
    </cfRule>
    <cfRule type="cellIs" dxfId="663" priority="12" operator="equal">
      <formula>"Uncertain"</formula>
    </cfRule>
    <cfRule type="cellIs" dxfId="662" priority="13" operator="equal">
      <formula>"Neutral"</formula>
    </cfRule>
    <cfRule type="cellIs" dxfId="661" priority="14" operator="equal">
      <formula>"Minor Positive"</formula>
    </cfRule>
    <cfRule type="cellIs" dxfId="660" priority="15" operator="equal">
      <formula>"Significant Positive"</formula>
    </cfRule>
  </conditionalFormatting>
  <conditionalFormatting sqref="J47">
    <cfRule type="cellIs" dxfId="659" priority="34" operator="equal">
      <formula>"Significant Negative"</formula>
    </cfRule>
    <cfRule type="cellIs" dxfId="658" priority="35" operator="equal">
      <formula>"Minor Negative"</formula>
    </cfRule>
    <cfRule type="cellIs" dxfId="657" priority="36" operator="equal">
      <formula>"Uncertain"</formula>
    </cfRule>
    <cfRule type="cellIs" dxfId="656" priority="37" operator="equal">
      <formula>"Neutral"</formula>
    </cfRule>
    <cfRule type="cellIs" dxfId="655" priority="38" operator="equal">
      <formula>"Minor Positive"</formula>
    </cfRule>
    <cfRule type="cellIs" dxfId="654" priority="39" operator="equal">
      <formula>"Significant Positive"</formula>
    </cfRule>
  </conditionalFormatting>
  <conditionalFormatting sqref="J54">
    <cfRule type="cellIs" dxfId="653" priority="4" operator="equal">
      <formula>"Significant Negative"</formula>
    </cfRule>
    <cfRule type="cellIs" dxfId="652" priority="5" operator="equal">
      <formula>"Minor Negative"</formula>
    </cfRule>
    <cfRule type="cellIs" dxfId="651" priority="6" operator="equal">
      <formula>"Uncertain"</formula>
    </cfRule>
    <cfRule type="cellIs" dxfId="650" priority="7" operator="equal">
      <formula>"Neutral"</formula>
    </cfRule>
    <cfRule type="cellIs" dxfId="649" priority="8" operator="equal">
      <formula>"Minor Positive"</formula>
    </cfRule>
    <cfRule type="cellIs" dxfId="648"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A2F0EBD-D244-4D72-B9F8-FCD93CE43BAB}">
          <x14:formula1>
            <xm:f>'Drop downs'!$A$2:$A$3</xm:f>
          </x14:formula1>
          <xm:sqref>D8:D87</xm:sqref>
        </x14:dataValidation>
        <x14:dataValidation type="list" allowBlank="1" showInputMessage="1" showErrorMessage="1" xr:uid="{0B8FAF8C-BE04-464C-9DE6-88972E6A05ED}">
          <x14:formula1>
            <xm:f>'Drop downs'!$J$2:$J$3</xm:f>
          </x14:formula1>
          <xm:sqref>L8 L18 L20 L28 L36 L42 L84 L54 L57 L65 L72 L77 L47 L49</xm:sqref>
        </x14:dataValidation>
        <x14:dataValidation type="list" allowBlank="1" showInputMessage="1" showErrorMessage="1" xr:uid="{97BFC271-F04D-4622-8CF0-303E9D459D28}">
          <x14:formula1>
            <xm:f>'Drop downs'!$B$2:$B$4</xm:f>
          </x14:formula1>
          <xm:sqref>E8 E18 E20 E28 E36 E42 E84 E54 E57 E65 E72 E77 E47 E49</xm:sqref>
        </x14:dataValidation>
        <x14:dataValidation type="list" allowBlank="1" showInputMessage="1" showErrorMessage="1" xr:uid="{36BD2599-5168-47E3-8860-AD5DE59BB2AE}">
          <x14:formula1>
            <xm:f>'Drop downs'!$C$2:$C$5</xm:f>
          </x14:formula1>
          <xm:sqref>F8 F18 F20 F28 F36 F42 F84 F54 F57 F65 F72 F77 F47 F49</xm:sqref>
        </x14:dataValidation>
        <x14:dataValidation type="list" allowBlank="1" showInputMessage="1" showErrorMessage="1" xr:uid="{099440B9-0DB4-4A52-B857-3738D740519D}">
          <x14:formula1>
            <xm:f>'Drop downs'!$D$2:$D$7</xm:f>
          </x14:formula1>
          <xm:sqref>G8 G18 G20 G28 G36 G42 G84 G54 G57 G65 G72 G77 G47 G49</xm:sqref>
        </x14:dataValidation>
        <x14:dataValidation type="list" allowBlank="1" showInputMessage="1" showErrorMessage="1" xr:uid="{423EC074-5738-44D4-8A1C-37E9DD6074A0}">
          <x14:formula1>
            <xm:f>'Drop downs'!$E$2:$E$6</xm:f>
          </x14:formula1>
          <xm:sqref>H8 H18 H20 H28 H36 H42 H84 H54 H57 H65 H72 H77 H47 H49</xm:sqref>
        </x14:dataValidation>
        <x14:dataValidation type="list" allowBlank="1" showInputMessage="1" showErrorMessage="1" xr:uid="{15EBC085-B729-41F3-8176-7873A0EF5BF8}">
          <x14:formula1>
            <xm:f>'Drop downs'!$F$2:$F$6</xm:f>
          </x14:formula1>
          <xm:sqref>I8 I18 I20 I28 I36 I42 I84 I54 I57 I65 I72 I77 I47 I49</xm:sqref>
        </x14:dataValidation>
        <x14:dataValidation type="list" allowBlank="1" showInputMessage="1" showErrorMessage="1" xr:uid="{B0795D40-9D91-4C53-90A8-FA58DA4CE913}">
          <x14:formula1>
            <xm:f>'Drop downs'!$G$2:$G$7</xm:f>
          </x14:formula1>
          <xm:sqref>J8 J18 J20 J28 J36 J42 J84 J54 J57 J65 J72 J77 J47 J49</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67354-A76A-4E09-A5E6-7CF5FECAF35E}">
  <sheetPr codeName="Sheet52"/>
  <dimension ref="A1:V98"/>
  <sheetViews>
    <sheetView showGridLines="0" zoomScaleNormal="100" workbookViewId="0">
      <selection activeCell="C1" sqref="C1:F1"/>
    </sheetView>
  </sheetViews>
  <sheetFormatPr defaultColWidth="8.54296875" defaultRowHeight="26" x14ac:dyDescent="0.6"/>
  <cols>
    <col min="1" max="1" width="65.089843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72.63281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659</v>
      </c>
      <c r="D1" s="703"/>
      <c r="E1" s="703"/>
      <c r="F1" s="630"/>
      <c r="G1" s="227"/>
      <c r="I1" s="229"/>
      <c r="J1" s="128"/>
      <c r="K1" s="128"/>
    </row>
    <row r="2" spans="1:22" x14ac:dyDescent="0.6">
      <c r="A2" s="125" t="s">
        <v>21</v>
      </c>
      <c r="B2" s="129"/>
      <c r="C2" s="393" t="s">
        <v>641</v>
      </c>
      <c r="D2" s="393"/>
      <c r="E2" s="393"/>
      <c r="F2" s="394"/>
      <c r="I2" s="230"/>
      <c r="J2" s="130"/>
      <c r="K2" s="130"/>
    </row>
    <row r="3" spans="1:22" ht="154" customHeight="1" x14ac:dyDescent="0.6">
      <c r="A3" s="131" t="s">
        <v>22</v>
      </c>
      <c r="B3" s="132"/>
      <c r="C3" s="393" t="s">
        <v>764</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5" thickBot="1" x14ac:dyDescent="0.65">
      <c r="A8" s="469" t="s">
        <v>186</v>
      </c>
      <c r="B8" s="502" t="s">
        <v>101</v>
      </c>
      <c r="C8" s="140" t="s">
        <v>257</v>
      </c>
      <c r="D8" s="140" t="s">
        <v>189</v>
      </c>
      <c r="E8" s="493" t="s">
        <v>88</v>
      </c>
      <c r="F8" s="493" t="s">
        <v>88</v>
      </c>
      <c r="G8" s="505" t="s">
        <v>88</v>
      </c>
      <c r="H8" s="493" t="s">
        <v>88</v>
      </c>
      <c r="I8" s="505" t="s">
        <v>88</v>
      </c>
      <c r="J8" s="475" t="s">
        <v>120</v>
      </c>
      <c r="K8" s="499" t="s">
        <v>367</v>
      </c>
      <c r="L8" s="475" t="s">
        <v>189</v>
      </c>
      <c r="M8" s="480"/>
      <c r="N8" s="454"/>
      <c r="R8" s="141" t="str">
        <f>IF(OR(J8='Drop downs'!$G$7,J8='Drop downs'!$G$5), B8&amp;": "&amp;K8&amp;CHAR(10),"")</f>
        <v/>
      </c>
      <c r="S8" s="141" t="str">
        <f>IF(J8='Drop downs'!$G$2,B8&amp;": "&amp;K8&amp;""," ")</f>
        <v xml:space="preserve"> </v>
      </c>
      <c r="T8" s="141" t="str">
        <f>IF(GI4_Greening_Landscaping_Trees!E8='Drop downs'!$B$6,GI4_Greening_Landscaping_Trees!B8&amp;": "&amp;GI4_Greening_Landscaping_Trees!K8&amp;"","")</f>
        <v/>
      </c>
      <c r="U8" s="126" t="str">
        <f>IF(M8&gt;0,B8&amp;":"&amp;M8&amp;"
","")</f>
        <v/>
      </c>
      <c r="V8" s="126" t="str">
        <f>IF(N8&gt;0,B8&amp;":"&amp;N8&amp;"
","")</f>
        <v/>
      </c>
    </row>
    <row r="9" spans="1:22" ht="52.5" thickBot="1" x14ac:dyDescent="0.65">
      <c r="A9" s="470"/>
      <c r="B9" s="503"/>
      <c r="C9" s="142" t="s">
        <v>258</v>
      </c>
      <c r="D9" s="140" t="s">
        <v>189</v>
      </c>
      <c r="E9" s="494"/>
      <c r="F9" s="494"/>
      <c r="G9" s="506"/>
      <c r="H9" s="494"/>
      <c r="I9" s="506"/>
      <c r="J9" s="476"/>
      <c r="K9" s="489"/>
      <c r="L9" s="476"/>
      <c r="M9" s="481"/>
      <c r="N9" s="455"/>
      <c r="R9" s="141"/>
      <c r="S9" s="141"/>
      <c r="T9" s="141"/>
    </row>
    <row r="10" spans="1:22" ht="26.5" thickBot="1" x14ac:dyDescent="0.65">
      <c r="A10" s="470"/>
      <c r="B10" s="503"/>
      <c r="C10" s="142" t="s">
        <v>259</v>
      </c>
      <c r="D10" s="140" t="s">
        <v>189</v>
      </c>
      <c r="E10" s="494"/>
      <c r="F10" s="494"/>
      <c r="G10" s="506"/>
      <c r="H10" s="494"/>
      <c r="I10" s="506"/>
      <c r="J10" s="476"/>
      <c r="K10" s="489"/>
      <c r="L10" s="476"/>
      <c r="M10" s="481"/>
      <c r="N10" s="455"/>
      <c r="R10" s="141"/>
      <c r="S10" s="141"/>
      <c r="T10" s="141"/>
    </row>
    <row r="11" spans="1:22" ht="52.5" thickBot="1" x14ac:dyDescent="0.65">
      <c r="A11" s="470"/>
      <c r="B11" s="503"/>
      <c r="C11" s="142" t="s">
        <v>260</v>
      </c>
      <c r="D11" s="140" t="s">
        <v>189</v>
      </c>
      <c r="E11" s="494"/>
      <c r="F11" s="494"/>
      <c r="G11" s="506"/>
      <c r="H11" s="494"/>
      <c r="I11" s="506"/>
      <c r="J11" s="476"/>
      <c r="K11" s="489"/>
      <c r="L11" s="476"/>
      <c r="M11" s="481"/>
      <c r="N11" s="455"/>
      <c r="R11" s="141"/>
      <c r="S11" s="141"/>
      <c r="T11" s="141"/>
    </row>
    <row r="12" spans="1:22" ht="52.5" thickBot="1" x14ac:dyDescent="0.65">
      <c r="A12" s="470"/>
      <c r="B12" s="503"/>
      <c r="C12" s="142" t="s">
        <v>261</v>
      </c>
      <c r="D12" s="140" t="s">
        <v>189</v>
      </c>
      <c r="E12" s="494"/>
      <c r="F12" s="494"/>
      <c r="G12" s="506"/>
      <c r="H12" s="494"/>
      <c r="I12" s="506"/>
      <c r="J12" s="476"/>
      <c r="K12" s="489"/>
      <c r="L12" s="476"/>
      <c r="M12" s="481"/>
      <c r="N12" s="455"/>
      <c r="R12" s="141"/>
      <c r="S12" s="141"/>
      <c r="T12" s="141"/>
    </row>
    <row r="13" spans="1:22" ht="26.5" thickBot="1" x14ac:dyDescent="0.65">
      <c r="A13" s="470"/>
      <c r="B13" s="503"/>
      <c r="C13" s="142" t="s">
        <v>262</v>
      </c>
      <c r="D13" s="140" t="s">
        <v>189</v>
      </c>
      <c r="E13" s="494"/>
      <c r="F13" s="494"/>
      <c r="G13" s="506"/>
      <c r="H13" s="494"/>
      <c r="I13" s="506"/>
      <c r="J13" s="476"/>
      <c r="K13" s="489"/>
      <c r="L13" s="476"/>
      <c r="M13" s="481"/>
      <c r="N13" s="455"/>
      <c r="R13" s="141"/>
      <c r="S13" s="141"/>
      <c r="T13" s="141"/>
    </row>
    <row r="14" spans="1:22" ht="78.5" thickBot="1" x14ac:dyDescent="0.65">
      <c r="A14" s="470"/>
      <c r="B14" s="503"/>
      <c r="C14" s="142" t="s">
        <v>263</v>
      </c>
      <c r="D14" s="140" t="s">
        <v>189</v>
      </c>
      <c r="E14" s="494"/>
      <c r="F14" s="494"/>
      <c r="G14" s="506"/>
      <c r="H14" s="494"/>
      <c r="I14" s="506"/>
      <c r="J14" s="476"/>
      <c r="K14" s="489"/>
      <c r="L14" s="476"/>
      <c r="M14" s="481"/>
      <c r="N14" s="455"/>
      <c r="R14" s="141"/>
      <c r="S14" s="141"/>
      <c r="T14" s="141"/>
    </row>
    <row r="15" spans="1:22" ht="52.5" thickBot="1" x14ac:dyDescent="0.65">
      <c r="A15" s="470"/>
      <c r="B15" s="503"/>
      <c r="C15" s="142" t="s">
        <v>264</v>
      </c>
      <c r="D15" s="140" t="s">
        <v>189</v>
      </c>
      <c r="E15" s="494"/>
      <c r="F15" s="494"/>
      <c r="G15" s="506"/>
      <c r="H15" s="494"/>
      <c r="I15" s="506"/>
      <c r="J15" s="476"/>
      <c r="K15" s="489"/>
      <c r="L15" s="476"/>
      <c r="M15" s="481"/>
      <c r="N15" s="455"/>
      <c r="R15" s="141"/>
      <c r="S15" s="141"/>
      <c r="T15" s="141"/>
    </row>
    <row r="16" spans="1:22" ht="78.5" thickBot="1" x14ac:dyDescent="0.65">
      <c r="A16" s="470"/>
      <c r="B16" s="503"/>
      <c r="C16" s="142" t="s">
        <v>265</v>
      </c>
      <c r="D16" s="140" t="s">
        <v>189</v>
      </c>
      <c r="E16" s="494"/>
      <c r="F16" s="494"/>
      <c r="G16" s="506"/>
      <c r="H16" s="494"/>
      <c r="I16" s="506"/>
      <c r="J16" s="476"/>
      <c r="K16" s="489"/>
      <c r="L16" s="476"/>
      <c r="M16" s="481"/>
      <c r="N16" s="455"/>
      <c r="R16" s="141"/>
      <c r="S16" s="141"/>
      <c r="T16" s="141"/>
    </row>
    <row r="17" spans="1:22" ht="52.5" thickBot="1" x14ac:dyDescent="0.65">
      <c r="A17" s="471"/>
      <c r="B17" s="504"/>
      <c r="C17" s="143" t="s">
        <v>266</v>
      </c>
      <c r="D17" s="140" t="s">
        <v>189</v>
      </c>
      <c r="E17" s="495"/>
      <c r="F17" s="495"/>
      <c r="G17" s="507"/>
      <c r="H17" s="495"/>
      <c r="I17" s="507"/>
      <c r="J17" s="428"/>
      <c r="K17" s="500"/>
      <c r="L17" s="428"/>
      <c r="M17" s="482"/>
      <c r="N17" s="456"/>
      <c r="R17" s="141"/>
      <c r="S17" s="141"/>
      <c r="T17" s="141"/>
    </row>
    <row r="18" spans="1:22" ht="79.5" customHeight="1" thickBot="1" x14ac:dyDescent="0.65">
      <c r="A18" s="511" t="s">
        <v>267</v>
      </c>
      <c r="B18" s="472" t="s">
        <v>102</v>
      </c>
      <c r="C18" s="140" t="s">
        <v>268</v>
      </c>
      <c r="D18" s="140" t="s">
        <v>189</v>
      </c>
      <c r="E18" s="475" t="s">
        <v>88</v>
      </c>
      <c r="F18" s="475" t="s">
        <v>88</v>
      </c>
      <c r="G18" s="477" t="s">
        <v>88</v>
      </c>
      <c r="H18" s="475" t="s">
        <v>88</v>
      </c>
      <c r="I18" s="477"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IF(GI4_Greening_Landscaping_Trees!E18='Drop downs'!$B$6,GI4_Greening_Landscaping_Trees!B18&amp;": "&amp;GI4_Greening_Landscaping_Trees!K18&amp;"","")</f>
        <v/>
      </c>
      <c r="U18" s="126" t="str">
        <f t="shared" ref="U18:U72" si="0">IF(M18&gt;0,B18&amp;":"&amp;M18&amp;"
","")</f>
        <v/>
      </c>
      <c r="V18" s="126" t="str">
        <f>IF(N18&gt;0,B18&amp;":"&amp;N18&amp;"
","")</f>
        <v/>
      </c>
    </row>
    <row r="19" spans="1:22" ht="102" customHeight="1" thickBot="1" x14ac:dyDescent="0.65">
      <c r="A19" s="512"/>
      <c r="B19" s="474"/>
      <c r="C19" s="143" t="s">
        <v>269</v>
      </c>
      <c r="D19" s="140" t="s">
        <v>189</v>
      </c>
      <c r="E19" s="428"/>
      <c r="F19" s="428"/>
      <c r="G19" s="479"/>
      <c r="H19" s="428"/>
      <c r="I19" s="479"/>
      <c r="J19" s="428"/>
      <c r="K19" s="500"/>
      <c r="L19" s="428"/>
      <c r="M19" s="482"/>
      <c r="N19" s="456"/>
      <c r="R19" s="141"/>
      <c r="S19" s="141"/>
      <c r="T19" s="141"/>
    </row>
    <row r="20" spans="1:22" ht="156.5" thickBot="1" x14ac:dyDescent="0.65">
      <c r="A20" s="469" t="s">
        <v>270</v>
      </c>
      <c r="B20" s="472" t="s">
        <v>103</v>
      </c>
      <c r="C20" s="144" t="s">
        <v>271</v>
      </c>
      <c r="D20" s="140" t="s">
        <v>189</v>
      </c>
      <c r="E20" s="475" t="s">
        <v>88</v>
      </c>
      <c r="F20" s="475" t="s">
        <v>88</v>
      </c>
      <c r="G20" s="477" t="s">
        <v>88</v>
      </c>
      <c r="H20" s="475" t="s">
        <v>88</v>
      </c>
      <c r="I20" s="477"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IF(GI4_Greening_Landscaping_Trees!E20='Drop downs'!$B$6,GI4_Greening_Landscaping_Trees!B20&amp;": "&amp;GI4_Greening_Landscaping_Trees!K20&amp;"","")</f>
        <v/>
      </c>
      <c r="U20" s="126" t="str">
        <f t="shared" si="0"/>
        <v/>
      </c>
      <c r="V20" s="126" t="str">
        <f>IF(N20&gt;0,B20&amp;":"&amp;N20&amp;"
","")</f>
        <v/>
      </c>
    </row>
    <row r="21" spans="1:22" ht="52.5" thickBot="1" x14ac:dyDescent="0.65">
      <c r="A21" s="470"/>
      <c r="B21" s="473"/>
      <c r="C21" s="145" t="s">
        <v>272</v>
      </c>
      <c r="D21" s="140" t="s">
        <v>189</v>
      </c>
      <c r="E21" s="476"/>
      <c r="F21" s="476"/>
      <c r="G21" s="478"/>
      <c r="H21" s="476"/>
      <c r="I21" s="478"/>
      <c r="J21" s="476"/>
      <c r="K21" s="489"/>
      <c r="L21" s="476"/>
      <c r="M21" s="481"/>
      <c r="N21" s="455"/>
      <c r="R21" s="141"/>
      <c r="S21" s="141"/>
      <c r="T21" s="141"/>
    </row>
    <row r="22" spans="1:22" ht="52.5" thickBot="1" x14ac:dyDescent="0.65">
      <c r="A22" s="470"/>
      <c r="B22" s="473"/>
      <c r="C22" s="145" t="s">
        <v>273</v>
      </c>
      <c r="D22" s="140" t="s">
        <v>189</v>
      </c>
      <c r="E22" s="476"/>
      <c r="F22" s="476"/>
      <c r="G22" s="478"/>
      <c r="H22" s="476"/>
      <c r="I22" s="478"/>
      <c r="J22" s="476"/>
      <c r="K22" s="489"/>
      <c r="L22" s="476"/>
      <c r="M22" s="481"/>
      <c r="N22" s="455"/>
      <c r="R22" s="141"/>
      <c r="S22" s="141"/>
      <c r="T22" s="141"/>
    </row>
    <row r="23" spans="1:22" ht="52.5" thickBot="1" x14ac:dyDescent="0.65">
      <c r="A23" s="470"/>
      <c r="B23" s="473"/>
      <c r="C23" s="145" t="s">
        <v>274</v>
      </c>
      <c r="D23" s="140" t="s">
        <v>189</v>
      </c>
      <c r="E23" s="476"/>
      <c r="F23" s="476"/>
      <c r="G23" s="478"/>
      <c r="H23" s="476"/>
      <c r="I23" s="478"/>
      <c r="J23" s="476"/>
      <c r="K23" s="489"/>
      <c r="L23" s="476"/>
      <c r="M23" s="481"/>
      <c r="N23" s="455"/>
      <c r="R23" s="141"/>
      <c r="S23" s="141"/>
      <c r="T23" s="141"/>
    </row>
    <row r="24" spans="1:22" ht="52.5" thickBot="1" x14ac:dyDescent="0.65">
      <c r="A24" s="470"/>
      <c r="B24" s="473"/>
      <c r="C24" s="145" t="s">
        <v>275</v>
      </c>
      <c r="D24" s="140" t="s">
        <v>189</v>
      </c>
      <c r="E24" s="476"/>
      <c r="F24" s="476"/>
      <c r="G24" s="478"/>
      <c r="H24" s="476"/>
      <c r="I24" s="478"/>
      <c r="J24" s="476"/>
      <c r="K24" s="489"/>
      <c r="L24" s="476"/>
      <c r="M24" s="481"/>
      <c r="N24" s="455"/>
      <c r="R24" s="141"/>
      <c r="S24" s="141"/>
      <c r="T24" s="141"/>
    </row>
    <row r="25" spans="1:22" ht="104.5" thickBot="1" x14ac:dyDescent="0.65">
      <c r="A25" s="470"/>
      <c r="B25" s="473"/>
      <c r="C25" s="145" t="s">
        <v>276</v>
      </c>
      <c r="D25" s="140" t="s">
        <v>189</v>
      </c>
      <c r="E25" s="476"/>
      <c r="F25" s="476"/>
      <c r="G25" s="478"/>
      <c r="H25" s="476"/>
      <c r="I25" s="478"/>
      <c r="J25" s="476"/>
      <c r="K25" s="489"/>
      <c r="L25" s="476"/>
      <c r="M25" s="481"/>
      <c r="N25" s="455"/>
      <c r="R25" s="141"/>
      <c r="S25" s="141"/>
      <c r="T25" s="141"/>
    </row>
    <row r="26" spans="1:22" ht="52.5" thickBot="1" x14ac:dyDescent="0.65">
      <c r="A26" s="470"/>
      <c r="B26" s="473"/>
      <c r="C26" s="145" t="s">
        <v>277</v>
      </c>
      <c r="D26" s="140" t="s">
        <v>189</v>
      </c>
      <c r="E26" s="476"/>
      <c r="F26" s="476"/>
      <c r="G26" s="478"/>
      <c r="H26" s="476"/>
      <c r="I26" s="478"/>
      <c r="J26" s="476"/>
      <c r="K26" s="489"/>
      <c r="L26" s="476"/>
      <c r="M26" s="481"/>
      <c r="N26" s="455"/>
      <c r="R26" s="141"/>
      <c r="S26" s="141"/>
      <c r="T26" s="141"/>
    </row>
    <row r="27" spans="1:22" ht="78.5" thickBot="1" x14ac:dyDescent="0.65">
      <c r="A27" s="471"/>
      <c r="B27" s="474"/>
      <c r="C27" s="146" t="s">
        <v>278</v>
      </c>
      <c r="D27" s="140" t="s">
        <v>189</v>
      </c>
      <c r="E27" s="428"/>
      <c r="F27" s="428"/>
      <c r="G27" s="479"/>
      <c r="H27" s="428"/>
      <c r="I27" s="479"/>
      <c r="J27" s="428"/>
      <c r="K27" s="500"/>
      <c r="L27" s="428"/>
      <c r="M27" s="482"/>
      <c r="N27" s="456"/>
      <c r="R27" s="141"/>
      <c r="S27" s="141"/>
      <c r="T27" s="141"/>
    </row>
    <row r="28" spans="1:22" ht="78.5" thickBot="1" x14ac:dyDescent="0.65">
      <c r="A28" s="469" t="s">
        <v>279</v>
      </c>
      <c r="B28" s="472" t="s">
        <v>104</v>
      </c>
      <c r="C28" s="147" t="s">
        <v>280</v>
      </c>
      <c r="D28" s="144" t="s">
        <v>189</v>
      </c>
      <c r="E28" s="475" t="s">
        <v>88</v>
      </c>
      <c r="F28" s="475" t="s">
        <v>88</v>
      </c>
      <c r="G28" s="477" t="s">
        <v>88</v>
      </c>
      <c r="H28" s="475" t="s">
        <v>88</v>
      </c>
      <c r="I28" s="477" t="s">
        <v>88</v>
      </c>
      <c r="J28" s="475" t="s">
        <v>120</v>
      </c>
      <c r="K28" s="400" t="s">
        <v>367</v>
      </c>
      <c r="L28" s="475" t="s">
        <v>189</v>
      </c>
      <c r="M28" s="480"/>
      <c r="N28" s="454"/>
      <c r="R28" s="141" t="str">
        <f>IF(OR(J28='Drop downs'!$G$7,J28='Drop downs'!$G$5), B28&amp;": "&amp;K28&amp;CHAR(10),"")</f>
        <v/>
      </c>
      <c r="S28" s="141" t="str">
        <f>IF(J28='Drop downs'!$G$2,B28&amp;": "&amp;K28&amp;""," ")</f>
        <v xml:space="preserve"> </v>
      </c>
      <c r="T28" s="141" t="str">
        <f>IF(GI4_Greening_Landscaping_Trees!E28='Drop downs'!$B$6,GI4_Greening_Landscaping_Trees!B28&amp;": "&amp;GI4_Greening_Landscaping_Trees!K28&amp;"","")</f>
        <v/>
      </c>
      <c r="U28" s="126" t="str">
        <f t="shared" si="0"/>
        <v/>
      </c>
      <c r="V28" s="126" t="str">
        <f>IF(N28&gt;0,B28&amp;":"&amp;N28&amp;"
","")</f>
        <v/>
      </c>
    </row>
    <row r="29" spans="1:22" ht="78.5" thickBot="1" x14ac:dyDescent="0.65">
      <c r="A29" s="470"/>
      <c r="B29" s="473"/>
      <c r="C29" s="148" t="s">
        <v>281</v>
      </c>
      <c r="D29" s="144" t="s">
        <v>189</v>
      </c>
      <c r="E29" s="476"/>
      <c r="F29" s="476"/>
      <c r="G29" s="478"/>
      <c r="H29" s="476"/>
      <c r="I29" s="478"/>
      <c r="J29" s="476"/>
      <c r="K29" s="718"/>
      <c r="L29" s="476"/>
      <c r="M29" s="481"/>
      <c r="N29" s="455"/>
      <c r="R29" s="141"/>
      <c r="S29" s="141"/>
      <c r="T29" s="141"/>
    </row>
    <row r="30" spans="1:22" ht="52.5" thickBot="1" x14ac:dyDescent="0.65">
      <c r="A30" s="470"/>
      <c r="B30" s="473"/>
      <c r="C30" s="148" t="s">
        <v>282</v>
      </c>
      <c r="D30" s="144" t="s">
        <v>189</v>
      </c>
      <c r="E30" s="476"/>
      <c r="F30" s="476"/>
      <c r="G30" s="478"/>
      <c r="H30" s="476"/>
      <c r="I30" s="478"/>
      <c r="J30" s="476"/>
      <c r="K30" s="718"/>
      <c r="L30" s="476"/>
      <c r="M30" s="481"/>
      <c r="N30" s="455"/>
      <c r="R30" s="141"/>
      <c r="S30" s="141"/>
      <c r="T30" s="141"/>
    </row>
    <row r="31" spans="1:22" ht="52.5" thickBot="1" x14ac:dyDescent="0.65">
      <c r="A31" s="470"/>
      <c r="B31" s="473"/>
      <c r="C31" s="148" t="s">
        <v>283</v>
      </c>
      <c r="D31" s="144" t="s">
        <v>189</v>
      </c>
      <c r="E31" s="476"/>
      <c r="F31" s="476"/>
      <c r="G31" s="478"/>
      <c r="H31" s="476"/>
      <c r="I31" s="478"/>
      <c r="J31" s="476"/>
      <c r="K31" s="718"/>
      <c r="L31" s="476"/>
      <c r="M31" s="481"/>
      <c r="N31" s="455"/>
      <c r="R31" s="141"/>
      <c r="S31" s="141"/>
      <c r="T31" s="141"/>
    </row>
    <row r="32" spans="1:22" ht="52.5" thickBot="1" x14ac:dyDescent="0.65">
      <c r="A32" s="470"/>
      <c r="B32" s="473"/>
      <c r="C32" s="148" t="s">
        <v>284</v>
      </c>
      <c r="D32" s="144" t="s">
        <v>189</v>
      </c>
      <c r="E32" s="476"/>
      <c r="F32" s="476"/>
      <c r="G32" s="478"/>
      <c r="H32" s="476"/>
      <c r="I32" s="478"/>
      <c r="J32" s="476"/>
      <c r="K32" s="718"/>
      <c r="L32" s="476"/>
      <c r="M32" s="481"/>
      <c r="N32" s="455"/>
      <c r="R32" s="141"/>
      <c r="S32" s="141"/>
      <c r="T32" s="141"/>
    </row>
    <row r="33" spans="1:22" ht="26.5" thickBot="1" x14ac:dyDescent="0.65">
      <c r="A33" s="470"/>
      <c r="B33" s="473"/>
      <c r="C33" s="148" t="s">
        <v>285</v>
      </c>
      <c r="D33" s="144" t="s">
        <v>189</v>
      </c>
      <c r="E33" s="476"/>
      <c r="F33" s="476"/>
      <c r="G33" s="478"/>
      <c r="H33" s="476"/>
      <c r="I33" s="478"/>
      <c r="J33" s="476"/>
      <c r="K33" s="718"/>
      <c r="L33" s="476"/>
      <c r="M33" s="481"/>
      <c r="N33" s="455"/>
      <c r="R33" s="141"/>
      <c r="S33" s="141"/>
      <c r="T33" s="141"/>
    </row>
    <row r="34" spans="1:22" ht="52.5" thickBot="1" x14ac:dyDescent="0.65">
      <c r="A34" s="470"/>
      <c r="B34" s="473"/>
      <c r="C34" s="148" t="s">
        <v>286</v>
      </c>
      <c r="D34" s="144" t="s">
        <v>189</v>
      </c>
      <c r="E34" s="476"/>
      <c r="F34" s="476"/>
      <c r="G34" s="478"/>
      <c r="H34" s="476"/>
      <c r="I34" s="478"/>
      <c r="J34" s="476"/>
      <c r="K34" s="718"/>
      <c r="L34" s="476"/>
      <c r="M34" s="481"/>
      <c r="N34" s="455"/>
      <c r="R34" s="141"/>
      <c r="S34" s="141"/>
      <c r="T34" s="141"/>
    </row>
    <row r="35" spans="1:22" ht="52.5" thickBot="1" x14ac:dyDescent="0.65">
      <c r="A35" s="471"/>
      <c r="B35" s="474"/>
      <c r="C35" s="156" t="s">
        <v>287</v>
      </c>
      <c r="D35" s="144" t="s">
        <v>189</v>
      </c>
      <c r="E35" s="428"/>
      <c r="F35" s="428"/>
      <c r="G35" s="479"/>
      <c r="H35" s="428"/>
      <c r="I35" s="479"/>
      <c r="J35" s="428"/>
      <c r="K35" s="719"/>
      <c r="L35" s="428"/>
      <c r="M35" s="482"/>
      <c r="N35" s="456"/>
      <c r="R35" s="141"/>
      <c r="S35" s="141"/>
      <c r="T35" s="141"/>
    </row>
    <row r="36" spans="1:22" ht="52.5" thickBot="1" x14ac:dyDescent="0.65">
      <c r="A36" s="469" t="s">
        <v>288</v>
      </c>
      <c r="B36" s="472" t="s">
        <v>105</v>
      </c>
      <c r="C36" s="144" t="s">
        <v>289</v>
      </c>
      <c r="D36" s="144" t="s">
        <v>189</v>
      </c>
      <c r="E36" s="475" t="s">
        <v>88</v>
      </c>
      <c r="F36" s="475" t="s">
        <v>88</v>
      </c>
      <c r="G36" s="477" t="s">
        <v>88</v>
      </c>
      <c r="H36" s="475" t="s">
        <v>88</v>
      </c>
      <c r="I36" s="477" t="s">
        <v>88</v>
      </c>
      <c r="J36" s="475" t="s">
        <v>120</v>
      </c>
      <c r="K36" s="499" t="s">
        <v>367</v>
      </c>
      <c r="L36" s="475" t="s">
        <v>189</v>
      </c>
      <c r="M36" s="480"/>
      <c r="N36" s="454"/>
      <c r="R36" s="141" t="str">
        <f>IF(OR(J36='Drop downs'!$G$7,J36='Drop downs'!$G$5), B36&amp;": "&amp;K36&amp;CHAR(10),"")</f>
        <v/>
      </c>
      <c r="S36" s="141" t="str">
        <f>IF(J36='Drop downs'!$G$2,B36&amp;": "&amp;K36&amp;""," ")</f>
        <v xml:space="preserve"> </v>
      </c>
      <c r="T36" s="141" t="str">
        <f>IF(GI4_Greening_Landscaping_Trees!E36='Drop downs'!$B$6,GI4_Greening_Landscaping_Trees!B36&amp;": "&amp;GI4_Greening_Landscaping_Trees!K36&amp;"","")</f>
        <v/>
      </c>
      <c r="U36" s="126" t="str">
        <f t="shared" si="0"/>
        <v/>
      </c>
      <c r="V36" s="126" t="str">
        <f>IF(N36&gt;0,B36&amp;":"&amp;N36&amp;"
","")</f>
        <v/>
      </c>
    </row>
    <row r="37" spans="1:22" ht="52.5" thickBot="1" x14ac:dyDescent="0.65">
      <c r="A37" s="470"/>
      <c r="B37" s="473"/>
      <c r="C37" s="145" t="s">
        <v>290</v>
      </c>
      <c r="D37" s="144" t="s">
        <v>189</v>
      </c>
      <c r="E37" s="476"/>
      <c r="F37" s="476"/>
      <c r="G37" s="478"/>
      <c r="H37" s="476"/>
      <c r="I37" s="478"/>
      <c r="J37" s="476"/>
      <c r="K37" s="489"/>
      <c r="L37" s="476"/>
      <c r="M37" s="481"/>
      <c r="N37" s="455"/>
      <c r="R37" s="141"/>
      <c r="S37" s="141"/>
      <c r="T37" s="141"/>
    </row>
    <row r="38" spans="1:22" ht="52.5" thickBot="1" x14ac:dyDescent="0.65">
      <c r="A38" s="470"/>
      <c r="B38" s="473"/>
      <c r="C38" s="145" t="s">
        <v>291</v>
      </c>
      <c r="D38" s="144" t="s">
        <v>189</v>
      </c>
      <c r="E38" s="476"/>
      <c r="F38" s="476"/>
      <c r="G38" s="478"/>
      <c r="H38" s="476"/>
      <c r="I38" s="478"/>
      <c r="J38" s="476"/>
      <c r="K38" s="489"/>
      <c r="L38" s="476"/>
      <c r="M38" s="481"/>
      <c r="N38" s="455"/>
      <c r="R38" s="141"/>
      <c r="S38" s="141"/>
      <c r="T38" s="141"/>
    </row>
    <row r="39" spans="1:22" ht="78.5" thickBot="1" x14ac:dyDescent="0.65">
      <c r="A39" s="470"/>
      <c r="B39" s="473"/>
      <c r="C39" s="145" t="s">
        <v>292</v>
      </c>
      <c r="D39" s="144" t="s">
        <v>189</v>
      </c>
      <c r="E39" s="476"/>
      <c r="F39" s="476"/>
      <c r="G39" s="478"/>
      <c r="H39" s="476"/>
      <c r="I39" s="478"/>
      <c r="J39" s="476"/>
      <c r="K39" s="489"/>
      <c r="L39" s="476"/>
      <c r="M39" s="481"/>
      <c r="N39" s="455"/>
      <c r="R39" s="141"/>
      <c r="S39" s="141"/>
      <c r="T39" s="141"/>
    </row>
    <row r="40" spans="1:22" ht="104.5" thickBot="1" x14ac:dyDescent="0.65">
      <c r="A40" s="470"/>
      <c r="B40" s="473"/>
      <c r="C40" s="145" t="s">
        <v>293</v>
      </c>
      <c r="D40" s="144" t="s">
        <v>189</v>
      </c>
      <c r="E40" s="476"/>
      <c r="F40" s="476"/>
      <c r="G40" s="478"/>
      <c r="H40" s="476"/>
      <c r="I40" s="478"/>
      <c r="J40" s="476"/>
      <c r="K40" s="489"/>
      <c r="L40" s="476"/>
      <c r="M40" s="481"/>
      <c r="N40" s="455"/>
      <c r="R40" s="141"/>
      <c r="S40" s="141"/>
      <c r="T40" s="141"/>
    </row>
    <row r="41" spans="1:22" ht="78.5" thickBot="1" x14ac:dyDescent="0.65">
      <c r="A41" s="471"/>
      <c r="B41" s="474"/>
      <c r="C41" s="146" t="s">
        <v>294</v>
      </c>
      <c r="D41" s="144" t="s">
        <v>189</v>
      </c>
      <c r="E41" s="428"/>
      <c r="F41" s="428"/>
      <c r="G41" s="479"/>
      <c r="H41" s="428"/>
      <c r="I41" s="479"/>
      <c r="J41" s="428"/>
      <c r="K41" s="500"/>
      <c r="L41" s="428"/>
      <c r="M41" s="482"/>
      <c r="N41" s="456"/>
      <c r="R41" s="141"/>
      <c r="S41" s="141"/>
      <c r="T41" s="141"/>
    </row>
    <row r="42" spans="1:22" ht="78.5" thickBot="1" x14ac:dyDescent="0.65">
      <c r="A42" s="469" t="s">
        <v>295</v>
      </c>
      <c r="B42" s="472" t="s">
        <v>106</v>
      </c>
      <c r="C42" s="144" t="s">
        <v>296</v>
      </c>
      <c r="D42" s="144" t="s">
        <v>189</v>
      </c>
      <c r="E42" s="475" t="s">
        <v>88</v>
      </c>
      <c r="F42" s="475" t="s">
        <v>88</v>
      </c>
      <c r="G42" s="477" t="s">
        <v>88</v>
      </c>
      <c r="H42" s="475" t="s">
        <v>88</v>
      </c>
      <c r="I42" s="477" t="s">
        <v>88</v>
      </c>
      <c r="J42" s="475" t="s">
        <v>120</v>
      </c>
      <c r="K42" s="499" t="s">
        <v>367</v>
      </c>
      <c r="L42" s="475" t="s">
        <v>189</v>
      </c>
      <c r="M42" s="480"/>
      <c r="N42" s="454"/>
      <c r="R42" s="141" t="str">
        <f>IF(OR(J42='Drop downs'!$G$7,J42='Drop downs'!$G$5), B42&amp;": "&amp;K42&amp;CHAR(10),"")</f>
        <v/>
      </c>
      <c r="S42" s="141" t="str">
        <f>IF(J42='Drop downs'!$G$2,B42&amp;": "&amp;K42&amp;""," ")</f>
        <v xml:space="preserve"> </v>
      </c>
      <c r="T42" s="141" t="str">
        <f>IF(GI4_Greening_Landscaping_Trees!E42='Drop downs'!$B$6,GI4_Greening_Landscaping_Trees!B42&amp;": "&amp;GI4_Greening_Landscaping_Trees!K42&amp;"","")</f>
        <v/>
      </c>
      <c r="U42" s="126" t="str">
        <f t="shared" si="0"/>
        <v/>
      </c>
      <c r="V42" s="126" t="str">
        <f>IF(N42&gt;0,B42&amp;":"&amp;N42&amp;"
","")</f>
        <v/>
      </c>
    </row>
    <row r="43" spans="1:22" ht="52.5" thickBot="1" x14ac:dyDescent="0.65">
      <c r="A43" s="470"/>
      <c r="B43" s="473"/>
      <c r="C43" s="145" t="s">
        <v>297</v>
      </c>
      <c r="D43" s="144" t="s">
        <v>189</v>
      </c>
      <c r="E43" s="476"/>
      <c r="F43" s="476"/>
      <c r="G43" s="478"/>
      <c r="H43" s="476"/>
      <c r="I43" s="478"/>
      <c r="J43" s="476"/>
      <c r="K43" s="489"/>
      <c r="L43" s="476"/>
      <c r="M43" s="481"/>
      <c r="N43" s="455"/>
      <c r="R43" s="141"/>
      <c r="S43" s="141"/>
      <c r="T43" s="141"/>
    </row>
    <row r="44" spans="1:22" ht="52.5" thickBot="1" x14ac:dyDescent="0.65">
      <c r="A44" s="470"/>
      <c r="B44" s="473"/>
      <c r="C44" s="145" t="s">
        <v>298</v>
      </c>
      <c r="D44" s="144" t="s">
        <v>189</v>
      </c>
      <c r="E44" s="476"/>
      <c r="F44" s="476"/>
      <c r="G44" s="478"/>
      <c r="H44" s="476"/>
      <c r="I44" s="478"/>
      <c r="J44" s="476"/>
      <c r="K44" s="489"/>
      <c r="L44" s="476"/>
      <c r="M44" s="481"/>
      <c r="N44" s="455"/>
      <c r="R44" s="141"/>
      <c r="S44" s="141"/>
      <c r="T44" s="141"/>
    </row>
    <row r="45" spans="1:22" ht="52.5" thickBot="1" x14ac:dyDescent="0.65">
      <c r="A45" s="470"/>
      <c r="B45" s="473"/>
      <c r="C45" s="145" t="s">
        <v>299</v>
      </c>
      <c r="D45" s="144" t="s">
        <v>189</v>
      </c>
      <c r="E45" s="476"/>
      <c r="F45" s="476"/>
      <c r="G45" s="478"/>
      <c r="H45" s="476"/>
      <c r="I45" s="478"/>
      <c r="J45" s="476"/>
      <c r="K45" s="489"/>
      <c r="L45" s="476"/>
      <c r="M45" s="481"/>
      <c r="N45" s="455"/>
      <c r="R45" s="141"/>
      <c r="S45" s="141"/>
      <c r="T45" s="141"/>
    </row>
    <row r="46" spans="1:22" ht="78.5" thickBot="1" x14ac:dyDescent="0.65">
      <c r="A46" s="471"/>
      <c r="B46" s="474"/>
      <c r="C46" s="146" t="s">
        <v>300</v>
      </c>
      <c r="D46" s="144" t="s">
        <v>189</v>
      </c>
      <c r="E46" s="428"/>
      <c r="F46" s="428"/>
      <c r="G46" s="479"/>
      <c r="H46" s="428"/>
      <c r="I46" s="479"/>
      <c r="J46" s="428"/>
      <c r="K46" s="500"/>
      <c r="L46" s="428"/>
      <c r="M46" s="482"/>
      <c r="N46" s="456"/>
      <c r="R46" s="141"/>
      <c r="S46" s="141"/>
      <c r="T46" s="141"/>
    </row>
    <row r="47" spans="1:22" ht="130" x14ac:dyDescent="0.6">
      <c r="A47" s="469" t="s">
        <v>301</v>
      </c>
      <c r="B47" s="472" t="s">
        <v>107</v>
      </c>
      <c r="C47" s="144" t="s">
        <v>302</v>
      </c>
      <c r="D47" s="144" t="s">
        <v>185</v>
      </c>
      <c r="E47" s="475" t="s">
        <v>364</v>
      </c>
      <c r="F47" s="475" t="s">
        <v>370</v>
      </c>
      <c r="G47" s="477" t="s">
        <v>427</v>
      </c>
      <c r="H47" s="475" t="s">
        <v>478</v>
      </c>
      <c r="I47" s="573" t="s">
        <v>457</v>
      </c>
      <c r="J47" s="475" t="s">
        <v>119</v>
      </c>
      <c r="K47" s="604" t="s">
        <v>660</v>
      </c>
      <c r="L47" s="475" t="s">
        <v>189</v>
      </c>
      <c r="M47" s="480"/>
      <c r="N47" s="454"/>
      <c r="R47" s="141" t="str">
        <f>IF(OR(J47='Drop downs'!$G$7,J47='Drop downs'!$G$5), B47&amp;": "&amp;K47&amp;CHAR(10),"")</f>
        <v/>
      </c>
      <c r="S47" s="141" t="str">
        <f>IF(J47='Drop downs'!$G$2,B47&amp;": "&amp;K47&amp;""," ")</f>
        <v xml:space="preserve"> </v>
      </c>
      <c r="T47" s="141" t="str">
        <f>IF(GI4_Greening_Landscaping_Trees!E47='Drop downs'!$B$6,GI4_Greening_Landscaping_Trees!B47&amp;": "&amp;GI4_Greening_Landscaping_Trees!K47&amp;"","")</f>
        <v/>
      </c>
      <c r="U47" s="126" t="str">
        <f t="shared" si="0"/>
        <v/>
      </c>
      <c r="V47" s="126" t="str">
        <f>IF(N47&gt;0,B47&amp;":"&amp;N47&amp;"
","")</f>
        <v/>
      </c>
    </row>
    <row r="48" spans="1:22" ht="98.25" customHeight="1" thickBot="1" x14ac:dyDescent="0.65">
      <c r="A48" s="471"/>
      <c r="B48" s="474"/>
      <c r="C48" s="146" t="s">
        <v>303</v>
      </c>
      <c r="D48" s="146" t="s">
        <v>189</v>
      </c>
      <c r="E48" s="428"/>
      <c r="F48" s="428"/>
      <c r="G48" s="479"/>
      <c r="H48" s="428"/>
      <c r="I48" s="574"/>
      <c r="J48" s="428"/>
      <c r="K48" s="606"/>
      <c r="L48" s="428"/>
      <c r="M48" s="482"/>
      <c r="N48" s="456"/>
      <c r="R48" s="141" t="str">
        <f>IF(OR(J48='Drop downs'!$G$7,J48='Drop downs'!$G$5), B48&amp;": "&amp;K48&amp;CHAR(10),"")</f>
        <v/>
      </c>
      <c r="S48" s="141" t="str">
        <f>IF(J48='Drop downs'!$G$2,B48&amp;": "&amp;K48&amp;""," ")</f>
        <v xml:space="preserve"> </v>
      </c>
      <c r="T48" s="141" t="str">
        <f>IF(GI4_Greening_Landscaping_Trees!E48='Drop downs'!$B$6,GI4_Greening_Landscaping_Trees!B48&amp;": "&amp;GI4_Greening_Landscaping_Trees!K48&amp;"","")</f>
        <v xml:space="preserve">: </v>
      </c>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IF(GI4_Greening_Landscaping_Trees!E49='Drop downs'!$B$6,GI4_Greening_Landscaping_Trees!B49&amp;": "&amp;GI4_Greening_Landscaping_Trees!K49&amp;"","")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81"/>
      <c r="N50" s="455"/>
      <c r="R50" s="141"/>
      <c r="S50" s="141"/>
      <c r="T50" s="141"/>
    </row>
    <row r="51" spans="1:22" x14ac:dyDescent="0.6">
      <c r="A51" s="470"/>
      <c r="B51" s="473"/>
      <c r="C51" s="152" t="s">
        <v>307</v>
      </c>
      <c r="D51" s="142" t="s">
        <v>189</v>
      </c>
      <c r="E51" s="476"/>
      <c r="F51" s="476"/>
      <c r="G51" s="478"/>
      <c r="H51" s="476"/>
      <c r="I51" s="478"/>
      <c r="J51" s="476"/>
      <c r="K51" s="489"/>
      <c r="L51" s="476"/>
      <c r="M51" s="481"/>
      <c r="N51" s="455"/>
      <c r="R51" s="141"/>
      <c r="S51" s="141"/>
      <c r="T51" s="141"/>
    </row>
    <row r="52" spans="1:22" x14ac:dyDescent="0.6">
      <c r="A52" s="470"/>
      <c r="B52" s="473"/>
      <c r="C52" s="142" t="s">
        <v>308</v>
      </c>
      <c r="D52" s="142" t="s">
        <v>189</v>
      </c>
      <c r="E52" s="476"/>
      <c r="F52" s="476"/>
      <c r="G52" s="478"/>
      <c r="H52" s="476"/>
      <c r="I52" s="478"/>
      <c r="J52" s="476"/>
      <c r="K52" s="489"/>
      <c r="L52" s="476"/>
      <c r="M52" s="481"/>
      <c r="N52" s="455"/>
      <c r="R52" s="141"/>
      <c r="S52" s="141"/>
      <c r="T52" s="141"/>
    </row>
    <row r="53" spans="1:22" ht="26.5" thickBot="1" x14ac:dyDescent="0.65">
      <c r="A53" s="471"/>
      <c r="B53" s="474"/>
      <c r="C53" s="143" t="s">
        <v>309</v>
      </c>
      <c r="D53" s="142" t="s">
        <v>189</v>
      </c>
      <c r="E53" s="428"/>
      <c r="F53" s="428"/>
      <c r="G53" s="479"/>
      <c r="H53" s="428"/>
      <c r="I53" s="479"/>
      <c r="J53" s="428"/>
      <c r="K53" s="500"/>
      <c r="L53" s="428"/>
      <c r="M53" s="482"/>
      <c r="N53" s="456"/>
      <c r="R53" s="141"/>
      <c r="S53" s="141"/>
      <c r="T53" s="141"/>
    </row>
    <row r="54" spans="1:22" ht="90" customHeight="1" x14ac:dyDescent="0.6">
      <c r="A54" s="469" t="s">
        <v>310</v>
      </c>
      <c r="B54" s="472" t="s">
        <v>109</v>
      </c>
      <c r="C54" s="153" t="s">
        <v>311</v>
      </c>
      <c r="D54" s="140" t="s">
        <v>185</v>
      </c>
      <c r="E54" s="475" t="s">
        <v>353</v>
      </c>
      <c r="F54" s="475" t="s">
        <v>354</v>
      </c>
      <c r="G54" s="477" t="s">
        <v>358</v>
      </c>
      <c r="H54" s="475" t="s">
        <v>478</v>
      </c>
      <c r="I54" s="573" t="s">
        <v>368</v>
      </c>
      <c r="J54" s="475" t="s">
        <v>119</v>
      </c>
      <c r="K54" s="604" t="s">
        <v>763</v>
      </c>
      <c r="L54" s="475" t="s">
        <v>189</v>
      </c>
      <c r="M54" s="480"/>
      <c r="N54" s="454"/>
      <c r="R54" s="141" t="str">
        <f>IF(OR(J54='Drop downs'!$G$7,J54='Drop downs'!$G$5), B54&amp;": "&amp;K54&amp;CHAR(10),"")</f>
        <v/>
      </c>
      <c r="S54" s="141" t="str">
        <f>IF(J54='Drop downs'!$G$2,B54&amp;": "&amp;K54&amp;""," ")</f>
        <v xml:space="preserve"> </v>
      </c>
      <c r="T54" s="141" t="str">
        <f>IF(GI4_Greening_Landscaping_Trees!E54='Drop downs'!$B$6,GI4_Greening_Landscaping_Trees!B54&amp;": "&amp;GI4_Greening_Landscaping_Trees!K54&amp;"","")</f>
        <v/>
      </c>
      <c r="U54" s="126" t="str">
        <f t="shared" si="0"/>
        <v/>
      </c>
      <c r="V54" s="126" t="str">
        <f>IF(N54&gt;0,B54&amp;":"&amp;N54&amp;"
","")</f>
        <v/>
      </c>
    </row>
    <row r="55" spans="1:22" ht="110.25" customHeight="1" x14ac:dyDescent="0.6">
      <c r="A55" s="470"/>
      <c r="B55" s="473"/>
      <c r="C55" s="154" t="s">
        <v>312</v>
      </c>
      <c r="D55" s="142" t="s">
        <v>185</v>
      </c>
      <c r="E55" s="476"/>
      <c r="F55" s="476"/>
      <c r="G55" s="478"/>
      <c r="H55" s="476"/>
      <c r="I55" s="571"/>
      <c r="J55" s="476"/>
      <c r="K55" s="605"/>
      <c r="L55" s="476"/>
      <c r="M55" s="481"/>
      <c r="N55" s="455"/>
      <c r="R55" s="141"/>
      <c r="S55" s="141"/>
      <c r="T55" s="141"/>
    </row>
    <row r="56" spans="1:22" ht="78.5" thickBot="1" x14ac:dyDescent="0.65">
      <c r="A56" s="471"/>
      <c r="B56" s="474"/>
      <c r="C56" s="155" t="s">
        <v>313</v>
      </c>
      <c r="D56" s="143"/>
      <c r="E56" s="428"/>
      <c r="F56" s="428"/>
      <c r="G56" s="479"/>
      <c r="H56" s="428"/>
      <c r="I56" s="574"/>
      <c r="J56" s="428"/>
      <c r="K56" s="606"/>
      <c r="L56" s="428"/>
      <c r="M56" s="482"/>
      <c r="N56" s="456"/>
      <c r="R56" s="141"/>
      <c r="S56" s="141"/>
      <c r="T56" s="141"/>
    </row>
    <row r="57" spans="1:22" ht="82.5" customHeight="1" thickBot="1" x14ac:dyDescent="0.65">
      <c r="A57" s="469" t="s">
        <v>314</v>
      </c>
      <c r="B57" s="472" t="s">
        <v>110</v>
      </c>
      <c r="C57" s="140" t="s">
        <v>315</v>
      </c>
      <c r="D57" s="140" t="s">
        <v>189</v>
      </c>
      <c r="E57" s="475" t="s">
        <v>353</v>
      </c>
      <c r="F57" s="475" t="s">
        <v>354</v>
      </c>
      <c r="G57" s="477" t="s">
        <v>358</v>
      </c>
      <c r="H57" s="475" t="s">
        <v>478</v>
      </c>
      <c r="I57" s="573" t="s">
        <v>368</v>
      </c>
      <c r="J57" s="475" t="s">
        <v>249</v>
      </c>
      <c r="K57" s="660" t="s">
        <v>819</v>
      </c>
      <c r="L57" s="475" t="s">
        <v>185</v>
      </c>
      <c r="M57" s="480"/>
      <c r="N57" s="454"/>
      <c r="R57" s="141" t="str">
        <f>IF(OR(J57='Drop downs'!$G$7,J57='Drop downs'!$G$5), B57&amp;": "&amp;K57&amp;CHAR(10),"")</f>
        <v/>
      </c>
      <c r="S57" s="141" t="str">
        <f>IF(J57='Drop downs'!$G$2,B57&amp;": "&amp;K57&amp;""," ")</f>
        <v>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Trees identified for protection must be protected during construction, with appropriate Root Protection Areas identified and safeguarded.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v>
      </c>
      <c r="T57" s="141" t="str">
        <f>IF(GI4_Greening_Landscaping_Trees!E57='Drop downs'!$B$6,GI4_Greening_Landscaping_Trees!B57&amp;": "&amp;GI4_Greening_Landscaping_Trees!K57&amp;"","")</f>
        <v/>
      </c>
      <c r="U57" s="126" t="str">
        <f t="shared" si="0"/>
        <v/>
      </c>
      <c r="V57" s="126" t="str">
        <f>IF(N57&gt;0,B57&amp;":"&amp;N57&amp;"
","")</f>
        <v/>
      </c>
    </row>
    <row r="58" spans="1:22" ht="87" customHeight="1" thickBot="1" x14ac:dyDescent="0.65">
      <c r="A58" s="470"/>
      <c r="B58" s="473"/>
      <c r="C58" s="142" t="s">
        <v>316</v>
      </c>
      <c r="D58" s="140" t="s">
        <v>189</v>
      </c>
      <c r="E58" s="476"/>
      <c r="F58" s="476"/>
      <c r="G58" s="478"/>
      <c r="H58" s="476"/>
      <c r="I58" s="571"/>
      <c r="J58" s="476"/>
      <c r="K58" s="615"/>
      <c r="L58" s="476"/>
      <c r="M58" s="481"/>
      <c r="N58" s="455"/>
      <c r="R58" s="141"/>
      <c r="S58" s="141"/>
      <c r="T58" s="141"/>
    </row>
    <row r="59" spans="1:22" ht="90.75" customHeight="1" thickBot="1" x14ac:dyDescent="0.65">
      <c r="A59" s="470"/>
      <c r="B59" s="473"/>
      <c r="C59" s="142" t="s">
        <v>317</v>
      </c>
      <c r="D59" s="140" t="s">
        <v>189</v>
      </c>
      <c r="E59" s="476"/>
      <c r="F59" s="476"/>
      <c r="G59" s="478"/>
      <c r="H59" s="476"/>
      <c r="I59" s="571"/>
      <c r="J59" s="476"/>
      <c r="K59" s="615"/>
      <c r="L59" s="476"/>
      <c r="M59" s="481"/>
      <c r="N59" s="455"/>
      <c r="R59" s="141"/>
      <c r="S59" s="141"/>
      <c r="T59" s="141"/>
    </row>
    <row r="60" spans="1:22" ht="105" customHeight="1" x14ac:dyDescent="0.6">
      <c r="A60" s="470"/>
      <c r="B60" s="473"/>
      <c r="C60" s="142" t="s">
        <v>318</v>
      </c>
      <c r="D60" s="140" t="s">
        <v>185</v>
      </c>
      <c r="E60" s="476"/>
      <c r="F60" s="476"/>
      <c r="G60" s="478"/>
      <c r="H60" s="476"/>
      <c r="I60" s="571"/>
      <c r="J60" s="476"/>
      <c r="K60" s="615"/>
      <c r="L60" s="476"/>
      <c r="M60" s="481"/>
      <c r="N60" s="455"/>
      <c r="R60" s="141"/>
      <c r="S60" s="141"/>
      <c r="T60" s="141"/>
    </row>
    <row r="61" spans="1:22" ht="88.5" customHeight="1" x14ac:dyDescent="0.6">
      <c r="A61" s="470"/>
      <c r="B61" s="473"/>
      <c r="C61" s="142" t="s">
        <v>319</v>
      </c>
      <c r="D61" s="142" t="s">
        <v>185</v>
      </c>
      <c r="E61" s="476"/>
      <c r="F61" s="476"/>
      <c r="G61" s="478"/>
      <c r="H61" s="476"/>
      <c r="I61" s="571"/>
      <c r="J61" s="476"/>
      <c r="K61" s="615"/>
      <c r="L61" s="476"/>
      <c r="M61" s="481"/>
      <c r="N61" s="455"/>
      <c r="R61" s="141"/>
      <c r="S61" s="141"/>
      <c r="T61" s="141"/>
    </row>
    <row r="62" spans="1:22" ht="106.5" customHeight="1" x14ac:dyDescent="0.6">
      <c r="A62" s="470"/>
      <c r="B62" s="473"/>
      <c r="C62" s="142" t="s">
        <v>320</v>
      </c>
      <c r="D62" s="142" t="s">
        <v>189</v>
      </c>
      <c r="E62" s="476"/>
      <c r="F62" s="476"/>
      <c r="G62" s="478"/>
      <c r="H62" s="476"/>
      <c r="I62" s="571"/>
      <c r="J62" s="476"/>
      <c r="K62" s="615"/>
      <c r="L62" s="476"/>
      <c r="M62" s="481"/>
      <c r="N62" s="455"/>
      <c r="R62" s="141"/>
      <c r="S62" s="141"/>
      <c r="T62" s="141"/>
    </row>
    <row r="63" spans="1:22" ht="131.25" customHeight="1" x14ac:dyDescent="0.6">
      <c r="A63" s="470"/>
      <c r="B63" s="473"/>
      <c r="C63" s="142" t="s">
        <v>321</v>
      </c>
      <c r="D63" s="142" t="s">
        <v>185</v>
      </c>
      <c r="E63" s="476"/>
      <c r="F63" s="476"/>
      <c r="G63" s="478"/>
      <c r="H63" s="476"/>
      <c r="I63" s="571"/>
      <c r="J63" s="476"/>
      <c r="K63" s="615"/>
      <c r="L63" s="476"/>
      <c r="M63" s="481"/>
      <c r="N63" s="455"/>
      <c r="R63" s="141"/>
      <c r="S63" s="141"/>
      <c r="T63" s="141"/>
    </row>
    <row r="64" spans="1:22" ht="123" customHeight="1" thickBot="1" x14ac:dyDescent="0.65">
      <c r="A64" s="471"/>
      <c r="B64" s="474"/>
      <c r="C64" s="143" t="s">
        <v>322</v>
      </c>
      <c r="D64" s="143" t="s">
        <v>189</v>
      </c>
      <c r="E64" s="428"/>
      <c r="F64" s="428"/>
      <c r="G64" s="479"/>
      <c r="H64" s="428"/>
      <c r="I64" s="574"/>
      <c r="J64" s="428"/>
      <c r="K64" s="616"/>
      <c r="L64" s="428"/>
      <c r="M64" s="482"/>
      <c r="N64" s="456"/>
      <c r="R64" s="141"/>
      <c r="S64" s="141"/>
      <c r="T64" s="141"/>
    </row>
    <row r="65" spans="1:22" ht="52" x14ac:dyDescent="0.6">
      <c r="A65" s="469" t="s">
        <v>843</v>
      </c>
      <c r="B65" s="472" t="s">
        <v>111</v>
      </c>
      <c r="C65" s="147" t="s">
        <v>845</v>
      </c>
      <c r="D65" s="140" t="s">
        <v>185</v>
      </c>
      <c r="E65" s="475" t="s">
        <v>353</v>
      </c>
      <c r="F65" s="475" t="s">
        <v>354</v>
      </c>
      <c r="G65" s="477" t="s">
        <v>358</v>
      </c>
      <c r="H65" s="475" t="s">
        <v>478</v>
      </c>
      <c r="I65" s="573" t="s">
        <v>368</v>
      </c>
      <c r="J65" s="475" t="s">
        <v>119</v>
      </c>
      <c r="K65" s="499" t="s">
        <v>661</v>
      </c>
      <c r="L65" s="475" t="s">
        <v>189</v>
      </c>
      <c r="M65" s="480"/>
      <c r="N65" s="454"/>
      <c r="R65" s="141" t="str">
        <f>IF(OR(J65='Drop downs'!$G$7,J65='Drop downs'!$G$5), B65&amp;": "&amp;K65&amp;CHAR(10),"")</f>
        <v/>
      </c>
      <c r="S65" s="141" t="str">
        <f>IF(J65='Drop downs'!$G$2,B65&amp;": "&amp;K65&amp;""," ")</f>
        <v xml:space="preserve"> </v>
      </c>
      <c r="T65" s="141" t="str">
        <f>IF(GI4_Greening_Landscaping_Trees!E65='Drop downs'!$B$6,GI4_Greening_Landscaping_Trees!B65&amp;": "&amp;GI4_Greening_Landscaping_Trees!K65&amp;"","")</f>
        <v/>
      </c>
      <c r="U65" s="126" t="str">
        <f t="shared" si="0"/>
        <v/>
      </c>
      <c r="V65" s="126" t="str">
        <f>IF(N65&gt;0,B65&amp;":"&amp;N65&amp;"
","")</f>
        <v/>
      </c>
    </row>
    <row r="66" spans="1:22" x14ac:dyDescent="0.6">
      <c r="A66" s="470"/>
      <c r="B66" s="473"/>
      <c r="C66" s="148" t="s">
        <v>325</v>
      </c>
      <c r="D66" s="142" t="s">
        <v>189</v>
      </c>
      <c r="E66" s="476"/>
      <c r="F66" s="476"/>
      <c r="G66" s="478"/>
      <c r="H66" s="476"/>
      <c r="I66" s="571"/>
      <c r="J66" s="476"/>
      <c r="K66" s="489"/>
      <c r="L66" s="476"/>
      <c r="M66" s="481"/>
      <c r="N66" s="455"/>
      <c r="R66" s="141"/>
      <c r="S66" s="141"/>
      <c r="T66" s="141"/>
    </row>
    <row r="67" spans="1:22" ht="104" x14ac:dyDescent="0.6">
      <c r="A67" s="470"/>
      <c r="B67" s="473"/>
      <c r="C67" s="148" t="s">
        <v>326</v>
      </c>
      <c r="D67" s="142"/>
      <c r="E67" s="476"/>
      <c r="F67" s="476"/>
      <c r="G67" s="478"/>
      <c r="H67" s="476"/>
      <c r="I67" s="571"/>
      <c r="J67" s="476"/>
      <c r="K67" s="489"/>
      <c r="L67" s="476"/>
      <c r="M67" s="481"/>
      <c r="N67" s="455"/>
      <c r="R67" s="141"/>
      <c r="S67" s="141"/>
      <c r="T67" s="141"/>
    </row>
    <row r="68" spans="1:22" ht="52" x14ac:dyDescent="0.6">
      <c r="A68" s="470"/>
      <c r="B68" s="473"/>
      <c r="C68" s="148" t="s">
        <v>327</v>
      </c>
      <c r="D68" s="142" t="s">
        <v>189</v>
      </c>
      <c r="E68" s="476"/>
      <c r="F68" s="476"/>
      <c r="G68" s="478"/>
      <c r="H68" s="476"/>
      <c r="I68" s="571"/>
      <c r="J68" s="476"/>
      <c r="K68" s="489"/>
      <c r="L68" s="476"/>
      <c r="M68" s="481"/>
      <c r="N68" s="455"/>
      <c r="R68" s="141"/>
      <c r="S68" s="141"/>
      <c r="T68" s="141"/>
    </row>
    <row r="69" spans="1:22" x14ac:dyDescent="0.6">
      <c r="A69" s="470"/>
      <c r="B69" s="473"/>
      <c r="C69" s="148" t="s">
        <v>846</v>
      </c>
      <c r="D69" s="142" t="s">
        <v>189</v>
      </c>
      <c r="E69" s="476"/>
      <c r="F69" s="476"/>
      <c r="G69" s="478"/>
      <c r="H69" s="476"/>
      <c r="I69" s="571"/>
      <c r="J69" s="476"/>
      <c r="K69" s="489"/>
      <c r="L69" s="476"/>
      <c r="M69" s="481"/>
      <c r="N69" s="455"/>
      <c r="R69" s="141"/>
      <c r="S69" s="141"/>
      <c r="T69" s="141"/>
    </row>
    <row r="70" spans="1:22" x14ac:dyDescent="0.6">
      <c r="A70" s="470"/>
      <c r="B70" s="473"/>
      <c r="C70" s="148" t="s">
        <v>329</v>
      </c>
      <c r="D70" s="142" t="s">
        <v>189</v>
      </c>
      <c r="E70" s="476"/>
      <c r="F70" s="476"/>
      <c r="G70" s="478"/>
      <c r="H70" s="476"/>
      <c r="I70" s="571"/>
      <c r="J70" s="476"/>
      <c r="K70" s="489"/>
      <c r="L70" s="476"/>
      <c r="M70" s="481"/>
      <c r="N70" s="455"/>
      <c r="R70" s="141"/>
      <c r="S70" s="141"/>
      <c r="T70" s="141"/>
    </row>
    <row r="71" spans="1:22" ht="52.5" thickBot="1" x14ac:dyDescent="0.65">
      <c r="A71" s="471"/>
      <c r="B71" s="474"/>
      <c r="C71" s="156" t="s">
        <v>330</v>
      </c>
      <c r="D71" s="143" t="s">
        <v>189</v>
      </c>
      <c r="E71" s="428"/>
      <c r="F71" s="428"/>
      <c r="G71" s="479"/>
      <c r="H71" s="428"/>
      <c r="I71" s="574"/>
      <c r="J71" s="428"/>
      <c r="K71" s="500"/>
      <c r="L71" s="428"/>
      <c r="M71" s="482"/>
      <c r="N71" s="456"/>
      <c r="R71" s="141"/>
      <c r="S71" s="141"/>
      <c r="T71" s="141"/>
    </row>
    <row r="72" spans="1:22" ht="52" x14ac:dyDescent="0.6">
      <c r="A72" s="469" t="s">
        <v>331</v>
      </c>
      <c r="B72" s="472" t="s">
        <v>112</v>
      </c>
      <c r="C72" s="147" t="s">
        <v>332</v>
      </c>
      <c r="D72" s="140" t="s">
        <v>185</v>
      </c>
      <c r="E72" s="475" t="s">
        <v>353</v>
      </c>
      <c r="F72" s="475" t="s">
        <v>354</v>
      </c>
      <c r="G72" s="477" t="s">
        <v>358</v>
      </c>
      <c r="H72" s="475" t="s">
        <v>478</v>
      </c>
      <c r="I72" s="573" t="s">
        <v>368</v>
      </c>
      <c r="J72" s="475" t="s">
        <v>119</v>
      </c>
      <c r="K72" s="650" t="s">
        <v>818</v>
      </c>
      <c r="L72" s="475" t="s">
        <v>189</v>
      </c>
      <c r="M72" s="480"/>
      <c r="N72" s="454"/>
      <c r="R72" s="141" t="str">
        <f>IF(OR(J72='Drop downs'!$G$7,J72='Drop downs'!$G$5), B72&amp;": "&amp;K72&amp;CHAR(10),"")</f>
        <v/>
      </c>
      <c r="S72" s="141" t="str">
        <f>IF(J72='Drop downs'!$G$2,B72&amp;": "&amp;K72&amp;""," ")</f>
        <v xml:space="preserve"> </v>
      </c>
      <c r="T72" s="141" t="str">
        <f>IF(GI4_Greening_Landscaping_Trees!E72='Drop downs'!$B$6,GI4_Greening_Landscaping_Trees!B72&amp;": "&amp;GI4_Greening_Landscaping_Trees!K72&amp;"","")</f>
        <v/>
      </c>
      <c r="U72" s="126" t="str">
        <f t="shared" si="0"/>
        <v/>
      </c>
      <c r="V72" s="126" t="str">
        <f>IF(N72&gt;0,B72&amp;":"&amp;N72&amp;"
","")</f>
        <v/>
      </c>
    </row>
    <row r="73" spans="1:22" ht="51" customHeight="1" x14ac:dyDescent="0.6">
      <c r="A73" s="470"/>
      <c r="B73" s="473"/>
      <c r="C73" s="148" t="s">
        <v>333</v>
      </c>
      <c r="D73" s="142" t="s">
        <v>189</v>
      </c>
      <c r="E73" s="476"/>
      <c r="F73" s="476"/>
      <c r="G73" s="478"/>
      <c r="H73" s="476"/>
      <c r="I73" s="571"/>
      <c r="J73" s="476"/>
      <c r="K73" s="651"/>
      <c r="L73" s="476"/>
      <c r="M73" s="481"/>
      <c r="N73" s="455"/>
      <c r="R73" s="141"/>
      <c r="S73" s="141"/>
      <c r="T73" s="141"/>
    </row>
    <row r="74" spans="1:22" ht="52" x14ac:dyDescent="0.6">
      <c r="A74" s="470"/>
      <c r="B74" s="473"/>
      <c r="C74" s="148" t="s">
        <v>334</v>
      </c>
      <c r="D74" s="142" t="s">
        <v>189</v>
      </c>
      <c r="E74" s="476"/>
      <c r="F74" s="476"/>
      <c r="G74" s="478"/>
      <c r="H74" s="476"/>
      <c r="I74" s="571"/>
      <c r="J74" s="476"/>
      <c r="K74" s="651"/>
      <c r="L74" s="476"/>
      <c r="M74" s="481"/>
      <c r="N74" s="455"/>
      <c r="R74" s="141"/>
      <c r="S74" s="141"/>
      <c r="T74" s="141"/>
    </row>
    <row r="75" spans="1:22" ht="46.5" customHeight="1" x14ac:dyDescent="0.6">
      <c r="A75" s="470"/>
      <c r="B75" s="473"/>
      <c r="C75" s="148" t="s">
        <v>335</v>
      </c>
      <c r="D75" s="142" t="s">
        <v>189</v>
      </c>
      <c r="E75" s="476"/>
      <c r="F75" s="476"/>
      <c r="G75" s="478"/>
      <c r="H75" s="476"/>
      <c r="I75" s="571"/>
      <c r="J75" s="476"/>
      <c r="K75" s="651"/>
      <c r="L75" s="476"/>
      <c r="M75" s="481"/>
      <c r="N75" s="455"/>
      <c r="R75" s="141"/>
      <c r="S75" s="141"/>
      <c r="T75" s="141"/>
    </row>
    <row r="76" spans="1:22" ht="56.5" customHeight="1" thickBot="1" x14ac:dyDescent="0.65">
      <c r="A76" s="471"/>
      <c r="B76" s="474"/>
      <c r="C76" s="185" t="s">
        <v>336</v>
      </c>
      <c r="D76" s="143" t="s">
        <v>185</v>
      </c>
      <c r="E76" s="428"/>
      <c r="F76" s="428"/>
      <c r="G76" s="479"/>
      <c r="H76" s="428"/>
      <c r="I76" s="574"/>
      <c r="J76" s="428"/>
      <c r="K76" s="720"/>
      <c r="L76" s="428"/>
      <c r="M76" s="482"/>
      <c r="N76" s="456"/>
      <c r="R76" s="141"/>
      <c r="S76" s="141"/>
      <c r="T76" s="141"/>
    </row>
    <row r="77" spans="1:22" ht="52" x14ac:dyDescent="0.6">
      <c r="A77" s="511" t="s">
        <v>337</v>
      </c>
      <c r="B77" s="472" t="s">
        <v>113</v>
      </c>
      <c r="C77" s="147" t="s">
        <v>338</v>
      </c>
      <c r="D77" s="144" t="s">
        <v>189</v>
      </c>
      <c r="E77" s="475" t="s">
        <v>364</v>
      </c>
      <c r="F77" s="475" t="s">
        <v>370</v>
      </c>
      <c r="G77" s="477" t="s">
        <v>358</v>
      </c>
      <c r="H77" s="475" t="s">
        <v>478</v>
      </c>
      <c r="I77" s="573" t="s">
        <v>457</v>
      </c>
      <c r="J77" s="475" t="s">
        <v>119</v>
      </c>
      <c r="K77" s="499" t="s">
        <v>658</v>
      </c>
      <c r="L77" s="475" t="s">
        <v>189</v>
      </c>
      <c r="M77" s="480"/>
      <c r="N77" s="454"/>
      <c r="R77" s="141" t="str">
        <f>IF(OR(J77='Drop downs'!$G$7,J77='Drop downs'!$G$5), B77&amp;": "&amp;K77&amp;CHAR(10),"")</f>
        <v/>
      </c>
      <c r="S77" s="141" t="str">
        <f>IF(J77='Drop downs'!$G$2,B77&amp;": "&amp;K77&amp;""," ")</f>
        <v xml:space="preserve"> </v>
      </c>
      <c r="T77" s="141" t="str">
        <f>IF(GI4_Greening_Landscaping_Trees!E77='Drop downs'!$B$6,GI4_Greening_Landscaping_Trees!B77&amp;": "&amp;GI4_Greening_Landscaping_Trees!K77&amp;"","")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571"/>
      <c r="J78" s="476"/>
      <c r="K78" s="489"/>
      <c r="L78" s="476"/>
      <c r="M78" s="481"/>
      <c r="N78" s="455"/>
      <c r="R78" s="141"/>
      <c r="S78" s="141"/>
      <c r="T78" s="141"/>
    </row>
    <row r="79" spans="1:22" x14ac:dyDescent="0.6">
      <c r="A79" s="527"/>
      <c r="B79" s="473"/>
      <c r="C79" s="148" t="s">
        <v>340</v>
      </c>
      <c r="D79" s="145"/>
      <c r="E79" s="476"/>
      <c r="F79" s="476"/>
      <c r="G79" s="478"/>
      <c r="H79" s="476"/>
      <c r="I79" s="571"/>
      <c r="J79" s="476"/>
      <c r="K79" s="489"/>
      <c r="L79" s="476"/>
      <c r="M79" s="481"/>
      <c r="N79" s="455"/>
      <c r="R79" s="141"/>
      <c r="S79" s="141"/>
      <c r="T79" s="141"/>
    </row>
    <row r="80" spans="1:22" x14ac:dyDescent="0.6">
      <c r="A80" s="527"/>
      <c r="B80" s="473"/>
      <c r="C80" s="159" t="s">
        <v>341</v>
      </c>
      <c r="D80" s="145"/>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c r="E82" s="476"/>
      <c r="F82" s="476"/>
      <c r="G82" s="478"/>
      <c r="H82" s="476"/>
      <c r="I82" s="571"/>
      <c r="J82" s="476"/>
      <c r="K82" s="489"/>
      <c r="L82" s="476"/>
      <c r="M82" s="481"/>
      <c r="N82" s="455"/>
      <c r="R82" s="141"/>
      <c r="S82" s="141"/>
      <c r="T82" s="141"/>
    </row>
    <row r="83" spans="1:22" ht="52.5" thickBot="1" x14ac:dyDescent="0.65">
      <c r="A83" s="512"/>
      <c r="B83" s="474"/>
      <c r="C83" s="155" t="s">
        <v>344</v>
      </c>
      <c r="D83" s="146" t="s">
        <v>189</v>
      </c>
      <c r="E83" s="428"/>
      <c r="F83" s="428"/>
      <c r="G83" s="479"/>
      <c r="H83" s="428"/>
      <c r="I83" s="574"/>
      <c r="J83" s="428"/>
      <c r="K83" s="500"/>
      <c r="L83" s="428"/>
      <c r="M83" s="482"/>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367</v>
      </c>
      <c r="L84" s="475" t="s">
        <v>189</v>
      </c>
      <c r="M84" s="480"/>
      <c r="N84" s="454"/>
      <c r="R84" s="141" t="str">
        <f>IF(OR(J84='Drop downs'!$G$7,J84='Drop downs'!$G$5), B84&amp;": "&amp;K84&amp;CHAR(10),"")</f>
        <v/>
      </c>
      <c r="S84" s="141" t="str">
        <f>IF(J84='Drop downs'!$G$2,B84&amp;": "&amp;K84&amp;""," ")</f>
        <v xml:space="preserve"> </v>
      </c>
      <c r="T84" s="141" t="str">
        <f>IF(GI4_Greening_Landscaping_Trees!E84='Drop downs'!$B$6,GI4_Greening_Landscaping_Trees!B84&amp;": "&amp;GI4_Greening_Landscaping_Trees!K84&amp;"","")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481"/>
      <c r="N85" s="455"/>
      <c r="R85" s="141"/>
      <c r="S85" s="141"/>
      <c r="T85" s="141"/>
    </row>
    <row r="86" spans="1:22" ht="52" x14ac:dyDescent="0.6">
      <c r="A86" s="527"/>
      <c r="B86" s="473"/>
      <c r="C86" s="159" t="s">
        <v>348</v>
      </c>
      <c r="D86" s="145" t="s">
        <v>189</v>
      </c>
      <c r="E86" s="476"/>
      <c r="F86" s="476"/>
      <c r="G86" s="478"/>
      <c r="H86" s="476"/>
      <c r="I86" s="478"/>
      <c r="J86" s="476"/>
      <c r="K86" s="489"/>
      <c r="L86" s="476"/>
      <c r="M86" s="481"/>
      <c r="N86" s="455"/>
      <c r="R86" s="141"/>
      <c r="S86" s="141"/>
      <c r="T86" s="141"/>
    </row>
    <row r="87" spans="1:22" ht="26.5" thickBot="1" x14ac:dyDescent="0.65">
      <c r="A87" s="528"/>
      <c r="B87" s="474"/>
      <c r="C87" s="157" t="s">
        <v>349</v>
      </c>
      <c r="D87" s="151" t="s">
        <v>189</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35" customHeight="1" x14ac:dyDescent="0.6">
      <c r="A92" s="449" t="str">
        <f>S8&amp;S18&amp;S20&amp;S28&amp;S36&amp;S42&amp;S47&amp;S48&amp;S49&amp;S54&amp;S57&amp;S65&amp;S72&amp;S77&amp;S84&amp;S87</f>
        <v xml:space="preserve">          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Trees identified for protection must be protected during construction, with appropriate Root Protection Areas identified and safeguarded.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XRl67qg9plclTXp7CILPDhvnGg73baFKmpO3pRmclFe+8y2iGo/+cRmfujY3iHE6Hr9l7cAqyVszQwiqJcGtMw==" saltValue="b3QDPOWh4XjDtFdKhHTIJg==" spinCount="100000" sheet="1" objects="1" scenarios="1"/>
  <autoFilter ref="A7:M87" xr:uid="{D2C47CAF-421C-4D58-AA7A-22430CCF83D7}"/>
  <mergeCells count="184">
    <mergeCell ref="A84:A87"/>
    <mergeCell ref="E84:E87"/>
    <mergeCell ref="F84:F87"/>
    <mergeCell ref="G84:G87"/>
    <mergeCell ref="H84:H87"/>
    <mergeCell ref="I84:I87"/>
    <mergeCell ref="J84:J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50:C53">
    <cfRule type="expression" dxfId="647" priority="2">
      <formula>$D50="No"</formula>
    </cfRule>
  </conditionalFormatting>
  <conditionalFormatting sqref="C8:D87">
    <cfRule type="expression" dxfId="646" priority="1">
      <formula>$D8="No"</formula>
    </cfRule>
  </conditionalFormatting>
  <conditionalFormatting sqref="J8 J18 J28 J49 J57 J65 J72 J77 J84">
    <cfRule type="cellIs" dxfId="645" priority="40" operator="equal">
      <formula>"Significant Negative"</formula>
    </cfRule>
    <cfRule type="cellIs" dxfId="644" priority="41" operator="equal">
      <formula>"Minor Negative"</formula>
    </cfRule>
    <cfRule type="cellIs" dxfId="643" priority="42" operator="equal">
      <formula>"Uncertain"</formula>
    </cfRule>
    <cfRule type="cellIs" dxfId="642" priority="43" operator="equal">
      <formula>"Neutral"</formula>
    </cfRule>
    <cfRule type="cellIs" dxfId="641" priority="44" operator="equal">
      <formula>"Minor Positive"</formula>
    </cfRule>
    <cfRule type="cellIs" dxfId="640" priority="45" operator="equal">
      <formula>"Significant Positive"</formula>
    </cfRule>
  </conditionalFormatting>
  <conditionalFormatting sqref="J20">
    <cfRule type="cellIs" dxfId="639" priority="33" operator="equal">
      <formula>"Significant Positive"</formula>
    </cfRule>
    <cfRule type="cellIs" dxfId="638" priority="28" operator="equal">
      <formula>"Significant Negative"</formula>
    </cfRule>
    <cfRule type="cellIs" dxfId="637" priority="29" operator="equal">
      <formula>"Minor Negative"</formula>
    </cfRule>
    <cfRule type="cellIs" dxfId="636" priority="30" operator="equal">
      <formula>"Uncertain"</formula>
    </cfRule>
    <cfRule type="cellIs" dxfId="635" priority="31" operator="equal">
      <formula>"Neutral"</formula>
    </cfRule>
    <cfRule type="cellIs" dxfId="634" priority="32" operator="equal">
      <formula>"Minor Positive"</formula>
    </cfRule>
  </conditionalFormatting>
  <conditionalFormatting sqref="J36">
    <cfRule type="cellIs" dxfId="633" priority="16" operator="equal">
      <formula>"Significant Negative"</formula>
    </cfRule>
    <cfRule type="cellIs" dxfId="632" priority="17" operator="equal">
      <formula>"Minor Negative"</formula>
    </cfRule>
    <cfRule type="cellIs" dxfId="631" priority="18" operator="equal">
      <formula>"Uncertain"</formula>
    </cfRule>
    <cfRule type="cellIs" dxfId="630" priority="19" operator="equal">
      <formula>"Neutral"</formula>
    </cfRule>
    <cfRule type="cellIs" dxfId="629" priority="20" operator="equal">
      <formula>"Minor Positive"</formula>
    </cfRule>
    <cfRule type="cellIs" dxfId="628" priority="21" operator="equal">
      <formula>"Significant Positive"</formula>
    </cfRule>
  </conditionalFormatting>
  <conditionalFormatting sqref="J42">
    <cfRule type="cellIs" dxfId="627" priority="10" operator="equal">
      <formula>"Significant Negative"</formula>
    </cfRule>
    <cfRule type="cellIs" dxfId="626" priority="11" operator="equal">
      <formula>"Minor Negative"</formula>
    </cfRule>
    <cfRule type="cellIs" dxfId="625" priority="12" operator="equal">
      <formula>"Uncertain"</formula>
    </cfRule>
    <cfRule type="cellIs" dxfId="624" priority="13" operator="equal">
      <formula>"Neutral"</formula>
    </cfRule>
    <cfRule type="cellIs" dxfId="623" priority="14" operator="equal">
      <formula>"Minor Positive"</formula>
    </cfRule>
    <cfRule type="cellIs" dxfId="622" priority="15" operator="equal">
      <formula>"Significant Positive"</formula>
    </cfRule>
  </conditionalFormatting>
  <conditionalFormatting sqref="J47">
    <cfRule type="cellIs" dxfId="621" priority="34" operator="equal">
      <formula>"Significant Negative"</formula>
    </cfRule>
    <cfRule type="cellIs" dxfId="620" priority="35" operator="equal">
      <formula>"Minor Negative"</formula>
    </cfRule>
    <cfRule type="cellIs" dxfId="619" priority="36" operator="equal">
      <formula>"Uncertain"</formula>
    </cfRule>
    <cfRule type="cellIs" dxfId="618" priority="37" operator="equal">
      <formula>"Neutral"</formula>
    </cfRule>
    <cfRule type="cellIs" dxfId="617" priority="38" operator="equal">
      <formula>"Minor Positive"</formula>
    </cfRule>
    <cfRule type="cellIs" dxfId="616" priority="39" operator="equal">
      <formula>"Significant Positive"</formula>
    </cfRule>
  </conditionalFormatting>
  <conditionalFormatting sqref="J54">
    <cfRule type="cellIs" dxfId="615" priority="4" operator="equal">
      <formula>"Significant Negative"</formula>
    </cfRule>
    <cfRule type="cellIs" dxfId="614" priority="5" operator="equal">
      <formula>"Minor Negative"</formula>
    </cfRule>
    <cfRule type="cellIs" dxfId="613" priority="6" operator="equal">
      <formula>"Uncertain"</formula>
    </cfRule>
    <cfRule type="cellIs" dxfId="612" priority="7" operator="equal">
      <formula>"Neutral"</formula>
    </cfRule>
    <cfRule type="cellIs" dxfId="611" priority="8" operator="equal">
      <formula>"Minor Positive"</formula>
    </cfRule>
    <cfRule type="cellIs" dxfId="610"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2885DB-B12F-45F6-96EB-EE4A673AF612}">
          <x14:formula1>
            <xm:f>'Drop downs'!$G$2:$G$7</xm:f>
          </x14:formula1>
          <xm:sqref>J8 J18 J20 J28 J36 J42 J84 J54 J57 J65 J72 J77 J47 J49</xm:sqref>
        </x14:dataValidation>
        <x14:dataValidation type="list" allowBlank="1" showInputMessage="1" showErrorMessage="1" xr:uid="{75838A07-23B1-49B8-804E-5E5E86D36B43}">
          <x14:formula1>
            <xm:f>'Drop downs'!$F$2:$F$6</xm:f>
          </x14:formula1>
          <xm:sqref>I8 I18 I20 I28 I36 I42 I84 I54 I57 I65 I72 I77 I47 I49</xm:sqref>
        </x14:dataValidation>
        <x14:dataValidation type="list" allowBlank="1" showInputMessage="1" showErrorMessage="1" xr:uid="{FBF45453-2E82-48CD-92BD-793995F1FA3D}">
          <x14:formula1>
            <xm:f>'Drop downs'!$E$2:$E$6</xm:f>
          </x14:formula1>
          <xm:sqref>H8 H18 H20 H28 H36 H42 H84 H54 H57 H65 H72 H77 H47 H49</xm:sqref>
        </x14:dataValidation>
        <x14:dataValidation type="list" allowBlank="1" showInputMessage="1" showErrorMessage="1" xr:uid="{D52CD377-FD6C-4267-8A82-D46D37937FEB}">
          <x14:formula1>
            <xm:f>'Drop downs'!$D$2:$D$7</xm:f>
          </x14:formula1>
          <xm:sqref>G8 G18 G20 G28 G36 G42 G84 G54 G57 G65 G72 G77 G47 G49</xm:sqref>
        </x14:dataValidation>
        <x14:dataValidation type="list" allowBlank="1" showInputMessage="1" showErrorMessage="1" xr:uid="{B2994105-F1F5-4B46-8016-041F868530AF}">
          <x14:formula1>
            <xm:f>'Drop downs'!$C$2:$C$5</xm:f>
          </x14:formula1>
          <xm:sqref>F8 F18 F20 F28 F36 F42 F84 F54 F57 F65 F72 F77 F47 F49</xm:sqref>
        </x14:dataValidation>
        <x14:dataValidation type="list" allowBlank="1" showInputMessage="1" showErrorMessage="1" xr:uid="{C60C247D-0FC8-4AA5-9470-BEE4DDB33AB3}">
          <x14:formula1>
            <xm:f>'Drop downs'!$B$2:$B$4</xm:f>
          </x14:formula1>
          <xm:sqref>E8 E18 E20 E28 E36 E42 E84 E54 E57 E65 E72 E77 E47 E49</xm:sqref>
        </x14:dataValidation>
        <x14:dataValidation type="list" allowBlank="1" showInputMessage="1" showErrorMessage="1" xr:uid="{CA6CBE47-BEF6-41F6-8A75-8BDFBEDD895C}">
          <x14:formula1>
            <xm:f>'Drop downs'!$J$2:$J$3</xm:f>
          </x14:formula1>
          <xm:sqref>L8 L18 L20 L28 L36 L42 L84 L54 L57 L65 L72 L77 L47 L49</xm:sqref>
        </x14:dataValidation>
        <x14:dataValidation type="list" allowBlank="1" showInputMessage="1" showErrorMessage="1" xr:uid="{E320D2D1-1A89-4041-8373-AAEECF3F520D}">
          <x14:formula1>
            <xm:f>'Drop downs'!$A$2:$A$3</xm:f>
          </x14:formula1>
          <xm:sqref>D8:D87</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59604-4FA5-4CB5-8EC3-C039DF700E00}">
  <sheetPr codeName="Sheet56"/>
  <dimension ref="A1:V98"/>
  <sheetViews>
    <sheetView showGridLines="0" zoomScaleNormal="100" workbookViewId="0">
      <selection activeCell="C1" sqref="C1:F1"/>
    </sheetView>
  </sheetViews>
  <sheetFormatPr defaultColWidth="8.54296875" defaultRowHeight="26" x14ac:dyDescent="0.6"/>
  <cols>
    <col min="1" max="1" width="65.17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453125" style="228" customWidth="1"/>
    <col min="10" max="10" width="20.7265625" style="126" customWidth="1"/>
    <col min="11" max="11" width="64.72656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662</v>
      </c>
      <c r="D1" s="703"/>
      <c r="E1" s="703"/>
      <c r="F1" s="630"/>
      <c r="G1" s="227"/>
      <c r="I1" s="229"/>
      <c r="J1" s="128"/>
      <c r="K1" s="128"/>
    </row>
    <row r="2" spans="1:22" x14ac:dyDescent="0.6">
      <c r="A2" s="125" t="s">
        <v>21</v>
      </c>
      <c r="B2" s="129"/>
      <c r="C2" s="393" t="s">
        <v>641</v>
      </c>
      <c r="D2" s="393"/>
      <c r="E2" s="393"/>
      <c r="F2" s="394"/>
      <c r="I2" s="230"/>
      <c r="J2" s="130"/>
      <c r="K2" s="130"/>
    </row>
    <row r="3" spans="1:22" ht="76.5" customHeight="1" x14ac:dyDescent="0.6">
      <c r="A3" s="131" t="s">
        <v>22</v>
      </c>
      <c r="B3" s="132"/>
      <c r="C3" s="393" t="s">
        <v>663</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367</v>
      </c>
      <c r="L8" s="475" t="s">
        <v>189</v>
      </c>
      <c r="M8" s="480"/>
      <c r="N8" s="454"/>
      <c r="R8" s="141" t="str">
        <f>IF(OR(J8='Drop downs'!$G$7,J8='Drop downs'!$G$5), B8&amp;": "&amp;K8&amp;CHAR(10),"")</f>
        <v/>
      </c>
      <c r="S8" s="141" t="str">
        <f>IF(J8='Drop downs'!$G$2,B8&amp;": "&amp;K8&amp;""," ")</f>
        <v xml:space="preserve"> </v>
      </c>
      <c r="T8" s="141" t="str">
        <f>IF(GI5_Food_Growing!E8='Drop downs'!$B$6,GI5_Food_Growing!B8&amp;": "&amp;GI5_Food_Growing!K8&amp;"","")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81"/>
      <c r="N9" s="455"/>
      <c r="R9" s="141"/>
      <c r="S9" s="141"/>
      <c r="T9" s="141"/>
    </row>
    <row r="10" spans="1:22" x14ac:dyDescent="0.6">
      <c r="A10" s="470"/>
      <c r="B10" s="503"/>
      <c r="C10" s="142" t="s">
        <v>259</v>
      </c>
      <c r="D10" s="142" t="s">
        <v>189</v>
      </c>
      <c r="E10" s="494"/>
      <c r="F10" s="494"/>
      <c r="G10" s="506"/>
      <c r="H10" s="494"/>
      <c r="I10" s="506"/>
      <c r="J10" s="476"/>
      <c r="K10" s="489"/>
      <c r="L10" s="476"/>
      <c r="M10" s="481"/>
      <c r="N10" s="455"/>
      <c r="R10" s="141"/>
      <c r="S10" s="141"/>
      <c r="T10" s="141"/>
    </row>
    <row r="11" spans="1:22" ht="52" x14ac:dyDescent="0.6">
      <c r="A11" s="470"/>
      <c r="B11" s="503"/>
      <c r="C11" s="142" t="s">
        <v>260</v>
      </c>
      <c r="D11" s="142" t="s">
        <v>189</v>
      </c>
      <c r="E11" s="494"/>
      <c r="F11" s="494"/>
      <c r="G11" s="506"/>
      <c r="H11" s="494"/>
      <c r="I11" s="506"/>
      <c r="J11" s="476"/>
      <c r="K11" s="489"/>
      <c r="L11" s="476"/>
      <c r="M11" s="481"/>
      <c r="N11" s="455"/>
      <c r="R11" s="141"/>
      <c r="S11" s="141"/>
      <c r="T11" s="141"/>
    </row>
    <row r="12" spans="1:22" ht="52" x14ac:dyDescent="0.6">
      <c r="A12" s="470"/>
      <c r="B12" s="503"/>
      <c r="C12" s="142" t="s">
        <v>261</v>
      </c>
      <c r="D12" s="142" t="s">
        <v>189</v>
      </c>
      <c r="E12" s="494"/>
      <c r="F12" s="494"/>
      <c r="G12" s="506"/>
      <c r="H12" s="494"/>
      <c r="I12" s="506"/>
      <c r="J12" s="476"/>
      <c r="K12" s="489"/>
      <c r="L12" s="476"/>
      <c r="M12" s="481"/>
      <c r="N12" s="455"/>
      <c r="R12" s="141"/>
      <c r="S12" s="141"/>
      <c r="T12" s="141"/>
    </row>
    <row r="13" spans="1:22" x14ac:dyDescent="0.6">
      <c r="A13" s="470"/>
      <c r="B13" s="503"/>
      <c r="C13" s="142" t="s">
        <v>262</v>
      </c>
      <c r="D13" s="142" t="s">
        <v>189</v>
      </c>
      <c r="E13" s="494"/>
      <c r="F13" s="494"/>
      <c r="G13" s="506"/>
      <c r="H13" s="494"/>
      <c r="I13" s="506"/>
      <c r="J13" s="476"/>
      <c r="K13" s="489"/>
      <c r="L13" s="476"/>
      <c r="M13" s="481"/>
      <c r="N13" s="455"/>
      <c r="R13" s="141"/>
      <c r="S13" s="141"/>
      <c r="T13" s="141"/>
    </row>
    <row r="14" spans="1:22" ht="78" x14ac:dyDescent="0.6">
      <c r="A14" s="470"/>
      <c r="B14" s="503"/>
      <c r="C14" s="142" t="s">
        <v>263</v>
      </c>
      <c r="D14" s="142" t="s">
        <v>189</v>
      </c>
      <c r="E14" s="494"/>
      <c r="F14" s="494"/>
      <c r="G14" s="506"/>
      <c r="H14" s="494"/>
      <c r="I14" s="506"/>
      <c r="J14" s="476"/>
      <c r="K14" s="489"/>
      <c r="L14" s="476"/>
      <c r="M14" s="481"/>
      <c r="N14" s="455"/>
      <c r="R14" s="141"/>
      <c r="S14" s="141"/>
      <c r="T14" s="141"/>
    </row>
    <row r="15" spans="1:22" ht="52" x14ac:dyDescent="0.6">
      <c r="A15" s="470"/>
      <c r="B15" s="503"/>
      <c r="C15" s="142" t="s">
        <v>264</v>
      </c>
      <c r="D15" s="142" t="s">
        <v>189</v>
      </c>
      <c r="E15" s="494"/>
      <c r="F15" s="494"/>
      <c r="G15" s="506"/>
      <c r="H15" s="494"/>
      <c r="I15" s="506"/>
      <c r="J15" s="476"/>
      <c r="K15" s="489"/>
      <c r="L15" s="476"/>
      <c r="M15" s="481"/>
      <c r="N15" s="455"/>
      <c r="R15" s="141"/>
      <c r="S15" s="141"/>
      <c r="T15" s="141"/>
    </row>
    <row r="16" spans="1:22" ht="78" x14ac:dyDescent="0.6">
      <c r="A16" s="470"/>
      <c r="B16" s="503"/>
      <c r="C16" s="142" t="s">
        <v>265</v>
      </c>
      <c r="D16" s="142" t="s">
        <v>189</v>
      </c>
      <c r="E16" s="494"/>
      <c r="F16" s="494"/>
      <c r="G16" s="506"/>
      <c r="H16" s="494"/>
      <c r="I16" s="506"/>
      <c r="J16" s="476"/>
      <c r="K16" s="489"/>
      <c r="L16" s="476"/>
      <c r="M16" s="481"/>
      <c r="N16" s="455"/>
      <c r="R16" s="141"/>
      <c r="S16" s="141"/>
      <c r="T16" s="141"/>
    </row>
    <row r="17" spans="1:22" ht="52.5" thickBot="1" x14ac:dyDescent="0.65">
      <c r="A17" s="517"/>
      <c r="B17" s="504"/>
      <c r="C17" s="165" t="s">
        <v>266</v>
      </c>
      <c r="D17" s="165" t="s">
        <v>189</v>
      </c>
      <c r="E17" s="619"/>
      <c r="F17" s="619"/>
      <c r="G17" s="620"/>
      <c r="H17" s="619"/>
      <c r="I17" s="620"/>
      <c r="J17" s="483"/>
      <c r="K17" s="490"/>
      <c r="L17" s="483"/>
      <c r="M17" s="492"/>
      <c r="N17" s="464"/>
      <c r="R17" s="141"/>
      <c r="S17" s="141"/>
      <c r="T17" s="141"/>
    </row>
    <row r="18" spans="1:22" ht="75" customHeight="1" x14ac:dyDescent="0.6">
      <c r="A18" s="526" t="s">
        <v>267</v>
      </c>
      <c r="B18" s="472" t="s">
        <v>102</v>
      </c>
      <c r="C18" s="164" t="s">
        <v>268</v>
      </c>
      <c r="D18" s="164" t="s">
        <v>189</v>
      </c>
      <c r="E18" s="487" t="s">
        <v>88</v>
      </c>
      <c r="F18" s="487" t="s">
        <v>88</v>
      </c>
      <c r="G18" s="518" t="s">
        <v>88</v>
      </c>
      <c r="H18" s="487" t="s">
        <v>88</v>
      </c>
      <c r="I18" s="518" t="s">
        <v>88</v>
      </c>
      <c r="J18" s="487" t="s">
        <v>120</v>
      </c>
      <c r="K18" s="488" t="s">
        <v>367</v>
      </c>
      <c r="L18" s="487" t="s">
        <v>189</v>
      </c>
      <c r="M18" s="491"/>
      <c r="N18" s="463"/>
      <c r="R18" s="141" t="str">
        <f>IF(OR(J18='Drop downs'!$G$7,J18='Drop downs'!$G$5), B18&amp;": "&amp;K18&amp;CHAR(10),"")</f>
        <v/>
      </c>
      <c r="S18" s="141" t="str">
        <f>IF(J18='Drop downs'!$G$2,B18&amp;": "&amp;K18&amp;""," ")</f>
        <v xml:space="preserve"> </v>
      </c>
      <c r="T18" s="141" t="str">
        <f>IF(GI5_Food_Growing!E18='Drop downs'!$B$6,GI5_Food_Growing!B18&amp;": "&amp;GI5_Food_Growing!K18&amp;"","")</f>
        <v/>
      </c>
      <c r="U18" s="126" t="str">
        <f t="shared" ref="U18:U72" si="0">IF(M18&gt;0,B18&amp;":"&amp;M18&amp;"
","")</f>
        <v/>
      </c>
      <c r="V18" s="126" t="str">
        <f>IF(N18&gt;0,B18&amp;":"&amp;N18&amp;"
","")</f>
        <v/>
      </c>
    </row>
    <row r="19" spans="1:22" ht="89.25" customHeight="1" thickBot="1" x14ac:dyDescent="0.65">
      <c r="A19" s="528"/>
      <c r="B19" s="474"/>
      <c r="C19" s="165" t="s">
        <v>269</v>
      </c>
      <c r="D19" s="165" t="s">
        <v>189</v>
      </c>
      <c r="E19" s="483"/>
      <c r="F19" s="483"/>
      <c r="G19" s="519"/>
      <c r="H19" s="483"/>
      <c r="I19" s="519"/>
      <c r="J19" s="483"/>
      <c r="K19" s="490"/>
      <c r="L19" s="483"/>
      <c r="M19" s="492"/>
      <c r="N19" s="464"/>
      <c r="R19" s="141"/>
      <c r="S19" s="141"/>
      <c r="T19" s="141"/>
    </row>
    <row r="20" spans="1:22" ht="156" x14ac:dyDescent="0.6">
      <c r="A20" s="516" t="s">
        <v>270</v>
      </c>
      <c r="B20" s="472" t="s">
        <v>103</v>
      </c>
      <c r="C20" s="150" t="s">
        <v>271</v>
      </c>
      <c r="D20" s="150" t="s">
        <v>189</v>
      </c>
      <c r="E20" s="487" t="s">
        <v>88</v>
      </c>
      <c r="F20" s="487" t="s">
        <v>88</v>
      </c>
      <c r="G20" s="518" t="s">
        <v>88</v>
      </c>
      <c r="H20" s="487" t="s">
        <v>88</v>
      </c>
      <c r="I20" s="518" t="s">
        <v>88</v>
      </c>
      <c r="J20" s="487" t="s">
        <v>120</v>
      </c>
      <c r="K20" s="488" t="s">
        <v>367</v>
      </c>
      <c r="L20" s="487" t="s">
        <v>189</v>
      </c>
      <c r="M20" s="491"/>
      <c r="N20" s="463"/>
      <c r="R20" s="141" t="str">
        <f>IF(OR(J20='Drop downs'!$G$7,J20='Drop downs'!$G$5), B20&amp;": "&amp;K20&amp;CHAR(10),"")</f>
        <v/>
      </c>
      <c r="S20" s="141" t="str">
        <f>IF(J20='Drop downs'!$G$2,B20&amp;": "&amp;K20&amp;""," ")</f>
        <v xml:space="preserve"> </v>
      </c>
      <c r="T20" s="141" t="str">
        <f>IF(GI5_Food_Growing!E20='Drop downs'!$B$6,GI5_Food_Growing!B20&amp;": "&amp;GI5_Food_Growing!K20&amp;"","")</f>
        <v/>
      </c>
      <c r="U20" s="126" t="str">
        <f t="shared" si="0"/>
        <v/>
      </c>
      <c r="V20" s="126" t="str">
        <f>IF(N20&gt;0,B20&amp;":"&amp;N20&amp;"
","")</f>
        <v/>
      </c>
    </row>
    <row r="21" spans="1:22" ht="52" x14ac:dyDescent="0.6">
      <c r="A21" s="470"/>
      <c r="B21" s="473"/>
      <c r="C21" s="145" t="s">
        <v>272</v>
      </c>
      <c r="D21" s="150" t="s">
        <v>189</v>
      </c>
      <c r="E21" s="476"/>
      <c r="F21" s="476"/>
      <c r="G21" s="478"/>
      <c r="H21" s="476"/>
      <c r="I21" s="478"/>
      <c r="J21" s="476"/>
      <c r="K21" s="489"/>
      <c r="L21" s="476"/>
      <c r="M21" s="481"/>
      <c r="N21" s="455"/>
      <c r="R21" s="141"/>
      <c r="S21" s="141"/>
      <c r="T21" s="141"/>
    </row>
    <row r="22" spans="1:22" ht="52" x14ac:dyDescent="0.6">
      <c r="A22" s="470"/>
      <c r="B22" s="473"/>
      <c r="C22" s="145" t="s">
        <v>273</v>
      </c>
      <c r="D22" s="150" t="s">
        <v>189</v>
      </c>
      <c r="E22" s="476"/>
      <c r="F22" s="476"/>
      <c r="G22" s="478"/>
      <c r="H22" s="476"/>
      <c r="I22" s="478"/>
      <c r="J22" s="476"/>
      <c r="K22" s="489"/>
      <c r="L22" s="476"/>
      <c r="M22" s="481"/>
      <c r="N22" s="455"/>
      <c r="R22" s="141"/>
      <c r="S22" s="141"/>
      <c r="T22" s="141"/>
    </row>
    <row r="23" spans="1:22" ht="52" x14ac:dyDescent="0.6">
      <c r="A23" s="470"/>
      <c r="B23" s="473"/>
      <c r="C23" s="145" t="s">
        <v>274</v>
      </c>
      <c r="D23" s="150" t="s">
        <v>189</v>
      </c>
      <c r="E23" s="476"/>
      <c r="F23" s="476"/>
      <c r="G23" s="478"/>
      <c r="H23" s="476"/>
      <c r="I23" s="478"/>
      <c r="J23" s="476"/>
      <c r="K23" s="489"/>
      <c r="L23" s="476"/>
      <c r="M23" s="481"/>
      <c r="N23" s="455"/>
      <c r="R23" s="141"/>
      <c r="S23" s="141"/>
      <c r="T23" s="141"/>
    </row>
    <row r="24" spans="1:22" ht="52" x14ac:dyDescent="0.6">
      <c r="A24" s="470"/>
      <c r="B24" s="473"/>
      <c r="C24" s="145" t="s">
        <v>275</v>
      </c>
      <c r="D24" s="150" t="s">
        <v>189</v>
      </c>
      <c r="E24" s="476"/>
      <c r="F24" s="476"/>
      <c r="G24" s="478"/>
      <c r="H24" s="476"/>
      <c r="I24" s="478"/>
      <c r="J24" s="476"/>
      <c r="K24" s="489"/>
      <c r="L24" s="476"/>
      <c r="M24" s="481"/>
      <c r="N24" s="455"/>
      <c r="R24" s="141"/>
      <c r="S24" s="141"/>
      <c r="T24" s="141"/>
    </row>
    <row r="25" spans="1:22" ht="104" x14ac:dyDescent="0.6">
      <c r="A25" s="470"/>
      <c r="B25" s="473"/>
      <c r="C25" s="145" t="s">
        <v>276</v>
      </c>
      <c r="D25" s="150" t="s">
        <v>189</v>
      </c>
      <c r="E25" s="476"/>
      <c r="F25" s="476"/>
      <c r="G25" s="478"/>
      <c r="H25" s="476"/>
      <c r="I25" s="478"/>
      <c r="J25" s="476"/>
      <c r="K25" s="489"/>
      <c r="L25" s="476"/>
      <c r="M25" s="481"/>
      <c r="N25" s="455"/>
      <c r="R25" s="141"/>
      <c r="S25" s="141"/>
      <c r="T25" s="141"/>
    </row>
    <row r="26" spans="1:22" ht="52" x14ac:dyDescent="0.6">
      <c r="A26" s="470"/>
      <c r="B26" s="473"/>
      <c r="C26" s="145" t="s">
        <v>277</v>
      </c>
      <c r="D26" s="150" t="s">
        <v>189</v>
      </c>
      <c r="E26" s="476"/>
      <c r="F26" s="476"/>
      <c r="G26" s="478"/>
      <c r="H26" s="476"/>
      <c r="I26" s="478"/>
      <c r="J26" s="476"/>
      <c r="K26" s="489"/>
      <c r="L26" s="476"/>
      <c r="M26" s="481"/>
      <c r="N26" s="455"/>
      <c r="R26" s="141"/>
      <c r="S26" s="141"/>
      <c r="T26" s="141"/>
    </row>
    <row r="27" spans="1:22" ht="78.5" thickBot="1" x14ac:dyDescent="0.65">
      <c r="A27" s="517"/>
      <c r="B27" s="474"/>
      <c r="C27" s="151" t="s">
        <v>278</v>
      </c>
      <c r="D27" s="150" t="s">
        <v>189</v>
      </c>
      <c r="E27" s="483"/>
      <c r="F27" s="483"/>
      <c r="G27" s="519"/>
      <c r="H27" s="483"/>
      <c r="I27" s="519"/>
      <c r="J27" s="483"/>
      <c r="K27" s="490"/>
      <c r="L27" s="483"/>
      <c r="M27" s="492"/>
      <c r="N27" s="464"/>
      <c r="R27" s="141"/>
      <c r="S27" s="141"/>
      <c r="T27" s="141"/>
    </row>
    <row r="28" spans="1:22" ht="78" x14ac:dyDescent="0.6">
      <c r="A28" s="516" t="s">
        <v>279</v>
      </c>
      <c r="B28" s="472" t="s">
        <v>104</v>
      </c>
      <c r="C28" s="158" t="s">
        <v>280</v>
      </c>
      <c r="D28" s="150" t="s">
        <v>189</v>
      </c>
      <c r="E28" s="487" t="s">
        <v>353</v>
      </c>
      <c r="F28" s="487" t="s">
        <v>370</v>
      </c>
      <c r="G28" s="518" t="s">
        <v>427</v>
      </c>
      <c r="H28" s="487" t="s">
        <v>478</v>
      </c>
      <c r="I28" s="570" t="s">
        <v>357</v>
      </c>
      <c r="J28" s="487" t="s">
        <v>119</v>
      </c>
      <c r="K28" s="488" t="s">
        <v>664</v>
      </c>
      <c r="L28" s="487" t="s">
        <v>189</v>
      </c>
      <c r="M28" s="491"/>
      <c r="N28" s="463"/>
      <c r="R28" s="141" t="str">
        <f>IF(OR(J28='Drop downs'!$G$7,J28='Drop downs'!$G$5), B28&amp;": "&amp;K28&amp;CHAR(10),"")</f>
        <v/>
      </c>
      <c r="S28" s="141" t="str">
        <f>IF(J28='Drop downs'!$G$2,B28&amp;": "&amp;K28&amp;""," ")</f>
        <v xml:space="preserve"> </v>
      </c>
      <c r="T28" s="141" t="str">
        <f>IF(GI5_Food_Growing!E28='Drop downs'!$B$6,GI5_Food_Growing!B28&amp;": "&amp;GI5_Food_Growing!K28&amp;"","")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82.5" customHeight="1" x14ac:dyDescent="0.6">
      <c r="A30" s="470"/>
      <c r="B30" s="473"/>
      <c r="C30" s="148" t="s">
        <v>282</v>
      </c>
      <c r="D30" s="145" t="s">
        <v>189</v>
      </c>
      <c r="E30" s="476"/>
      <c r="F30" s="476"/>
      <c r="G30" s="478"/>
      <c r="H30" s="476"/>
      <c r="I30" s="571"/>
      <c r="J30" s="476"/>
      <c r="K30" s="489"/>
      <c r="L30" s="476"/>
      <c r="M30" s="481"/>
      <c r="N30" s="455"/>
      <c r="R30" s="141"/>
      <c r="S30" s="141"/>
      <c r="T30" s="141"/>
    </row>
    <row r="31" spans="1:22" ht="69" customHeight="1"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ht="50.25" customHeight="1" x14ac:dyDescent="0.6">
      <c r="A33" s="470"/>
      <c r="B33" s="473"/>
      <c r="C33" s="148" t="s">
        <v>285</v>
      </c>
      <c r="D33" s="145" t="s">
        <v>185</v>
      </c>
      <c r="E33" s="476"/>
      <c r="F33" s="476"/>
      <c r="G33" s="478"/>
      <c r="H33" s="476"/>
      <c r="I33" s="571"/>
      <c r="J33" s="476"/>
      <c r="K33" s="489"/>
      <c r="L33" s="476"/>
      <c r="M33" s="481"/>
      <c r="N33" s="455"/>
      <c r="R33" s="141"/>
      <c r="S33" s="141"/>
      <c r="T33" s="141"/>
    </row>
    <row r="34" spans="1:22" ht="52" x14ac:dyDescent="0.6">
      <c r="A34" s="470"/>
      <c r="B34" s="473"/>
      <c r="C34" s="148" t="s">
        <v>286</v>
      </c>
      <c r="D34" s="145" t="s">
        <v>185</v>
      </c>
      <c r="E34" s="476"/>
      <c r="F34" s="476"/>
      <c r="G34" s="478"/>
      <c r="H34" s="476"/>
      <c r="I34" s="571"/>
      <c r="J34" s="476"/>
      <c r="K34" s="489"/>
      <c r="L34" s="476"/>
      <c r="M34" s="481"/>
      <c r="N34" s="455"/>
      <c r="R34" s="141"/>
      <c r="S34" s="141"/>
      <c r="T34" s="141"/>
    </row>
    <row r="35" spans="1:22" ht="52.5" thickBot="1" x14ac:dyDescent="0.65">
      <c r="A35" s="517"/>
      <c r="B35" s="474"/>
      <c r="C35" s="149" t="s">
        <v>287</v>
      </c>
      <c r="D35" s="151" t="s">
        <v>189</v>
      </c>
      <c r="E35" s="483"/>
      <c r="F35" s="483"/>
      <c r="G35" s="519"/>
      <c r="H35" s="483"/>
      <c r="I35" s="572"/>
      <c r="J35" s="483"/>
      <c r="K35" s="490"/>
      <c r="L35" s="483"/>
      <c r="M35" s="492"/>
      <c r="N35" s="464"/>
      <c r="R35" s="141"/>
      <c r="S35" s="141"/>
      <c r="T35" s="141"/>
    </row>
    <row r="36" spans="1:22" ht="52" x14ac:dyDescent="0.6">
      <c r="A36" s="516" t="s">
        <v>288</v>
      </c>
      <c r="B36" s="472" t="s">
        <v>105</v>
      </c>
      <c r="C36" s="150" t="s">
        <v>289</v>
      </c>
      <c r="D36" s="150" t="s">
        <v>189</v>
      </c>
      <c r="E36" s="487" t="s">
        <v>88</v>
      </c>
      <c r="F36" s="487" t="s">
        <v>88</v>
      </c>
      <c r="G36" s="518" t="s">
        <v>88</v>
      </c>
      <c r="H36" s="487" t="s">
        <v>88</v>
      </c>
      <c r="I36" s="518" t="s">
        <v>88</v>
      </c>
      <c r="J36" s="487" t="s">
        <v>120</v>
      </c>
      <c r="K36" s="488" t="s">
        <v>367</v>
      </c>
      <c r="L36" s="487" t="s">
        <v>189</v>
      </c>
      <c r="M36" s="491"/>
      <c r="N36" s="463"/>
      <c r="R36" s="141" t="str">
        <f>IF(OR(J36='Drop downs'!$G$7,J36='Drop downs'!$G$5), B36&amp;": "&amp;K36&amp;CHAR(10),"")</f>
        <v/>
      </c>
      <c r="S36" s="141" t="str">
        <f>IF(J36='Drop downs'!$G$2,B36&amp;": "&amp;K36&amp;""," ")</f>
        <v xml:space="preserve"> </v>
      </c>
      <c r="T36" s="141" t="str">
        <f>IF(GI5_Food_Growing!E36='Drop downs'!$B$6,GI5_Food_Growing!B36&amp;": "&amp;GI5_Food_Growing!K36&amp;"","")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517"/>
      <c r="B41" s="474"/>
      <c r="C41" s="151" t="s">
        <v>294</v>
      </c>
      <c r="D41" s="151" t="s">
        <v>189</v>
      </c>
      <c r="E41" s="483"/>
      <c r="F41" s="483"/>
      <c r="G41" s="519"/>
      <c r="H41" s="483"/>
      <c r="I41" s="519"/>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18" t="s">
        <v>88</v>
      </c>
      <c r="J42" s="487" t="s">
        <v>120</v>
      </c>
      <c r="K42" s="488" t="s">
        <v>367</v>
      </c>
      <c r="L42" s="487" t="s">
        <v>189</v>
      </c>
      <c r="M42" s="491"/>
      <c r="N42" s="463"/>
      <c r="R42" s="141" t="str">
        <f>IF(OR(J42='Drop downs'!$G$7,J42='Drop downs'!$G$5), B42&amp;": "&amp;K42&amp;CHAR(10),"")</f>
        <v/>
      </c>
      <c r="S42" s="141" t="str">
        <f>IF(J42='Drop downs'!$G$2,B42&amp;": "&amp;K42&amp;""," ")</f>
        <v xml:space="preserve"> </v>
      </c>
      <c r="T42" s="141" t="str">
        <f>IF(GI5_Food_Growing!E42='Drop downs'!$B$6,GI5_Food_Growing!B42&amp;": "&amp;GI5_Food_Growing!K42&amp;"","")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81"/>
      <c r="N43" s="455"/>
      <c r="R43" s="141"/>
      <c r="S43" s="141"/>
      <c r="T43" s="141"/>
    </row>
    <row r="44" spans="1:22" ht="52" x14ac:dyDescent="0.6">
      <c r="A44" s="470"/>
      <c r="B44" s="473"/>
      <c r="C44" s="145" t="s">
        <v>298</v>
      </c>
      <c r="D44" s="145" t="s">
        <v>189</v>
      </c>
      <c r="E44" s="476"/>
      <c r="F44" s="476"/>
      <c r="G44" s="478"/>
      <c r="H44" s="476"/>
      <c r="I44" s="478"/>
      <c r="J44" s="476"/>
      <c r="K44" s="489"/>
      <c r="L44" s="476"/>
      <c r="M44" s="481"/>
      <c r="N44" s="455"/>
      <c r="R44" s="141"/>
      <c r="S44" s="141"/>
      <c r="T44" s="141"/>
    </row>
    <row r="45" spans="1:22" ht="52" x14ac:dyDescent="0.6">
      <c r="A45" s="470"/>
      <c r="B45" s="473"/>
      <c r="C45" s="145" t="s">
        <v>299</v>
      </c>
      <c r="D45" s="145" t="s">
        <v>189</v>
      </c>
      <c r="E45" s="476"/>
      <c r="F45" s="476"/>
      <c r="G45" s="478"/>
      <c r="H45" s="476"/>
      <c r="I45" s="478"/>
      <c r="J45" s="476"/>
      <c r="K45" s="489"/>
      <c r="L45" s="476"/>
      <c r="M45" s="481"/>
      <c r="N45" s="455"/>
      <c r="R45" s="141"/>
      <c r="S45" s="141"/>
      <c r="T45" s="141"/>
    </row>
    <row r="46" spans="1:22" ht="78.5" thickBot="1" x14ac:dyDescent="0.65">
      <c r="A46" s="517"/>
      <c r="B46" s="474"/>
      <c r="C46" s="151" t="s">
        <v>300</v>
      </c>
      <c r="D46" s="151" t="s">
        <v>189</v>
      </c>
      <c r="E46" s="483"/>
      <c r="F46" s="483"/>
      <c r="G46" s="519"/>
      <c r="H46" s="483"/>
      <c r="I46" s="519"/>
      <c r="J46" s="483"/>
      <c r="K46" s="490"/>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18" t="s">
        <v>88</v>
      </c>
      <c r="J47" s="487" t="s">
        <v>120</v>
      </c>
      <c r="K47" s="488" t="s">
        <v>367</v>
      </c>
      <c r="L47" s="487" t="s">
        <v>189</v>
      </c>
      <c r="M47" s="491"/>
      <c r="N47" s="463"/>
      <c r="R47" s="141" t="str">
        <f>IF(OR(J47='Drop downs'!$G$7,J47='Drop downs'!$G$5), B47&amp;": "&amp;K47&amp;CHAR(10),"")</f>
        <v/>
      </c>
      <c r="S47" s="141" t="str">
        <f>IF(J47='Drop downs'!$G$2,B47&amp;": "&amp;K47&amp;""," ")</f>
        <v xml:space="preserve"> </v>
      </c>
      <c r="T47" s="141" t="str">
        <f>IF(GI5_Food_Growing!E47='Drop downs'!$B$6,GI5_Food_Growing!B47&amp;": "&amp;GI5_Food_Growing!K47&amp;"","")</f>
        <v/>
      </c>
      <c r="U47" s="126" t="str">
        <f t="shared" si="0"/>
        <v/>
      </c>
      <c r="V47" s="126" t="str">
        <f>IF(N47&gt;0,B47&amp;":"&amp;N47&amp;"
","")</f>
        <v/>
      </c>
    </row>
    <row r="48" spans="1:22" ht="115.5" customHeight="1" thickBot="1" x14ac:dyDescent="0.65">
      <c r="A48" s="517"/>
      <c r="B48" s="474"/>
      <c r="C48" s="151" t="s">
        <v>303</v>
      </c>
      <c r="D48" s="151" t="s">
        <v>189</v>
      </c>
      <c r="E48" s="483"/>
      <c r="F48" s="483"/>
      <c r="G48" s="519"/>
      <c r="H48" s="483"/>
      <c r="I48" s="519"/>
      <c r="J48" s="483"/>
      <c r="K48" s="490"/>
      <c r="L48" s="483"/>
      <c r="M48" s="492"/>
      <c r="N48" s="464"/>
      <c r="R48" s="141" t="str">
        <f>IF(OR(J48='Drop downs'!$G$7,J48='Drop downs'!$G$5), B48&amp;": "&amp;K48&amp;CHAR(10),"")</f>
        <v/>
      </c>
      <c r="S48" s="141" t="str">
        <f>IF(J48='Drop downs'!$G$2,B48&amp;": "&amp;K48&amp;""," ")</f>
        <v xml:space="preserve"> </v>
      </c>
      <c r="T48" s="141" t="str">
        <f>IF(GI5_Food_Growing!E48='Drop downs'!$B$6,GI5_Food_Growing!B48&amp;": "&amp;GI5_Food_Growing!K48&amp;"","")</f>
        <v xml:space="preserve">: </v>
      </c>
    </row>
    <row r="49" spans="1:22" ht="78" x14ac:dyDescent="0.6">
      <c r="A49" s="516" t="s">
        <v>304</v>
      </c>
      <c r="B49" s="472" t="s">
        <v>108</v>
      </c>
      <c r="C49" s="164" t="s">
        <v>305</v>
      </c>
      <c r="D49" s="164" t="s">
        <v>189</v>
      </c>
      <c r="E49" s="487" t="s">
        <v>88</v>
      </c>
      <c r="F49" s="487" t="s">
        <v>88</v>
      </c>
      <c r="G49" s="518" t="s">
        <v>88</v>
      </c>
      <c r="H49" s="487" t="s">
        <v>88</v>
      </c>
      <c r="I49" s="518" t="s">
        <v>88</v>
      </c>
      <c r="J49" s="487" t="s">
        <v>120</v>
      </c>
      <c r="K49" s="488" t="s">
        <v>367</v>
      </c>
      <c r="L49" s="487" t="s">
        <v>189</v>
      </c>
      <c r="M49" s="491"/>
      <c r="N49" s="463"/>
      <c r="R49" s="141" t="str">
        <f>IF(OR(J49='Drop downs'!$G$7,J49='Drop downs'!$G$5), B49&amp;": "&amp;K49&amp;CHAR(10),"")</f>
        <v/>
      </c>
      <c r="S49" s="141" t="str">
        <f>IF(J49='Drop downs'!$G$2,B49&amp;": "&amp;K49&amp;""," ")</f>
        <v xml:space="preserve"> </v>
      </c>
      <c r="T49" s="141" t="str">
        <f>IF(GI5_Food_Growing!E49='Drop downs'!$B$6,GI5_Food_Growing!B49&amp;": "&amp;GI5_Food_Growing!K49&amp;"","")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81"/>
      <c r="N50" s="455"/>
      <c r="R50" s="141"/>
      <c r="S50" s="141"/>
      <c r="T50" s="141"/>
    </row>
    <row r="51" spans="1:22" ht="48.75" customHeight="1" x14ac:dyDescent="0.6">
      <c r="A51" s="470"/>
      <c r="B51" s="473"/>
      <c r="C51" s="152" t="s">
        <v>307</v>
      </c>
      <c r="D51" s="142" t="s">
        <v>189</v>
      </c>
      <c r="E51" s="476"/>
      <c r="F51" s="476"/>
      <c r="G51" s="478"/>
      <c r="H51" s="476"/>
      <c r="I51" s="478"/>
      <c r="J51" s="476"/>
      <c r="K51" s="489"/>
      <c r="L51" s="476"/>
      <c r="M51" s="481"/>
      <c r="N51" s="455"/>
      <c r="R51" s="141"/>
      <c r="S51" s="141"/>
      <c r="T51" s="141"/>
    </row>
    <row r="52" spans="1:22" x14ac:dyDescent="0.6">
      <c r="A52" s="470"/>
      <c r="B52" s="473"/>
      <c r="C52" s="142" t="s">
        <v>308</v>
      </c>
      <c r="D52" s="142" t="s">
        <v>189</v>
      </c>
      <c r="E52" s="476"/>
      <c r="F52" s="476"/>
      <c r="G52" s="478"/>
      <c r="H52" s="476"/>
      <c r="I52" s="478"/>
      <c r="J52" s="476"/>
      <c r="K52" s="489"/>
      <c r="L52" s="476"/>
      <c r="M52" s="481"/>
      <c r="N52" s="455"/>
      <c r="R52" s="141"/>
      <c r="S52" s="141"/>
      <c r="T52" s="141"/>
    </row>
    <row r="53" spans="1:22" ht="26.5" thickBot="1" x14ac:dyDescent="0.65">
      <c r="A53" s="517"/>
      <c r="B53" s="474"/>
      <c r="C53" s="165" t="s">
        <v>309</v>
      </c>
      <c r="D53" s="165" t="s">
        <v>189</v>
      </c>
      <c r="E53" s="483"/>
      <c r="F53" s="483"/>
      <c r="G53" s="519"/>
      <c r="H53" s="483"/>
      <c r="I53" s="519"/>
      <c r="J53" s="483"/>
      <c r="K53" s="490"/>
      <c r="L53" s="483"/>
      <c r="M53" s="492"/>
      <c r="N53" s="464"/>
      <c r="R53" s="141"/>
      <c r="S53" s="141"/>
      <c r="T53" s="141"/>
    </row>
    <row r="54" spans="1:22" ht="99.75" customHeight="1" x14ac:dyDescent="0.6">
      <c r="A54" s="516" t="s">
        <v>310</v>
      </c>
      <c r="B54" s="472" t="s">
        <v>109</v>
      </c>
      <c r="C54" s="176" t="s">
        <v>311</v>
      </c>
      <c r="D54" s="164" t="s">
        <v>185</v>
      </c>
      <c r="E54" s="487" t="s">
        <v>364</v>
      </c>
      <c r="F54" s="487" t="s">
        <v>370</v>
      </c>
      <c r="G54" s="518" t="s">
        <v>427</v>
      </c>
      <c r="H54" s="487" t="s">
        <v>478</v>
      </c>
      <c r="I54" s="570" t="s">
        <v>368</v>
      </c>
      <c r="J54" s="487" t="s">
        <v>119</v>
      </c>
      <c r="K54" s="643" t="s">
        <v>665</v>
      </c>
      <c r="L54" s="487" t="s">
        <v>189</v>
      </c>
      <c r="M54" s="491"/>
      <c r="N54" s="463"/>
      <c r="R54" s="141" t="str">
        <f>IF(OR(J54='Drop downs'!$G$7,J54='Drop downs'!$G$5), B54&amp;": "&amp;K54&amp;CHAR(10),"")</f>
        <v/>
      </c>
      <c r="S54" s="141" t="str">
        <f>IF(J54='Drop downs'!$G$2,B54&amp;": "&amp;K54&amp;""," ")</f>
        <v xml:space="preserve"> </v>
      </c>
      <c r="T54" s="141" t="str">
        <f>IF(GI5_Food_Growing!E54='Drop downs'!$B$6,GI5_Food_Growing!B54&amp;": "&amp;GI5_Food_Growing!K54&amp;"","")</f>
        <v/>
      </c>
      <c r="U54" s="126" t="str">
        <f t="shared" si="0"/>
        <v/>
      </c>
      <c r="V54" s="126" t="str">
        <f>IF(N54&gt;0,B54&amp;":"&amp;N54&amp;"
","")</f>
        <v/>
      </c>
    </row>
    <row r="55" spans="1:22" ht="95.25" customHeight="1" x14ac:dyDescent="0.6">
      <c r="A55" s="470"/>
      <c r="B55" s="473"/>
      <c r="C55" s="154" t="s">
        <v>312</v>
      </c>
      <c r="D55" s="142" t="s">
        <v>189</v>
      </c>
      <c r="E55" s="476"/>
      <c r="F55" s="476"/>
      <c r="G55" s="478"/>
      <c r="H55" s="476"/>
      <c r="I55" s="571"/>
      <c r="J55" s="476"/>
      <c r="K55" s="605"/>
      <c r="L55" s="476"/>
      <c r="M55" s="481"/>
      <c r="N55" s="455"/>
      <c r="R55" s="141"/>
      <c r="S55" s="141"/>
      <c r="T55" s="141"/>
    </row>
    <row r="56" spans="1:22" ht="113.25" customHeight="1" thickBot="1" x14ac:dyDescent="0.65">
      <c r="A56" s="517"/>
      <c r="B56" s="474"/>
      <c r="C56" s="160" t="s">
        <v>313</v>
      </c>
      <c r="D56" s="165" t="s">
        <v>189</v>
      </c>
      <c r="E56" s="483"/>
      <c r="F56" s="483"/>
      <c r="G56" s="519"/>
      <c r="H56" s="483"/>
      <c r="I56" s="572"/>
      <c r="J56" s="483"/>
      <c r="K56" s="617"/>
      <c r="L56" s="483"/>
      <c r="M56" s="492"/>
      <c r="N56" s="464"/>
      <c r="R56" s="141"/>
      <c r="S56" s="141"/>
      <c r="T56" s="141"/>
    </row>
    <row r="57" spans="1:22" ht="72.75" customHeight="1" x14ac:dyDescent="0.6">
      <c r="A57" s="516" t="s">
        <v>314</v>
      </c>
      <c r="B57" s="472" t="s">
        <v>110</v>
      </c>
      <c r="C57" s="164" t="s">
        <v>315</v>
      </c>
      <c r="D57" s="164" t="s">
        <v>189</v>
      </c>
      <c r="E57" s="524" t="s">
        <v>353</v>
      </c>
      <c r="F57" s="524" t="s">
        <v>370</v>
      </c>
      <c r="G57" s="522" t="s">
        <v>427</v>
      </c>
      <c r="H57" s="524" t="s">
        <v>478</v>
      </c>
      <c r="I57" s="584" t="s">
        <v>368</v>
      </c>
      <c r="J57" s="524" t="s">
        <v>119</v>
      </c>
      <c r="K57" s="423" t="s">
        <v>666</v>
      </c>
      <c r="L57" s="524" t="s">
        <v>185</v>
      </c>
      <c r="M57" s="721"/>
      <c r="N57" s="568"/>
      <c r="R57" s="141" t="str">
        <f>IF(OR(J57='Drop downs'!$G$7,J57='Drop downs'!$G$5), B57&amp;": "&amp;K57&amp;CHAR(10),"")</f>
        <v/>
      </c>
      <c r="S57" s="141" t="str">
        <f>IF(J57='Drop downs'!$G$2,B57&amp;": "&amp;K57&amp;""," ")</f>
        <v xml:space="preserve"> </v>
      </c>
      <c r="T57" s="141" t="str">
        <f>IF(GI5_Food_Growing!E57='Drop downs'!$B$6,GI5_Food_Growing!B57&amp;": "&amp;GI5_Food_Growing!K57&amp;"","")</f>
        <v/>
      </c>
      <c r="U57" s="126" t="str">
        <f t="shared" si="0"/>
        <v/>
      </c>
      <c r="V57" s="126" t="str">
        <f>IF(N57&gt;0,B57&amp;":"&amp;N57&amp;"
","")</f>
        <v/>
      </c>
    </row>
    <row r="58" spans="1:22" ht="77.25" customHeight="1" x14ac:dyDescent="0.6">
      <c r="A58" s="470"/>
      <c r="B58" s="473"/>
      <c r="C58" s="142" t="s">
        <v>316</v>
      </c>
      <c r="D58" s="142" t="s">
        <v>189</v>
      </c>
      <c r="E58" s="524"/>
      <c r="F58" s="524"/>
      <c r="G58" s="522"/>
      <c r="H58" s="524"/>
      <c r="I58" s="584"/>
      <c r="J58" s="524"/>
      <c r="K58" s="423"/>
      <c r="L58" s="524"/>
      <c r="M58" s="721"/>
      <c r="N58" s="568"/>
      <c r="R58" s="141"/>
      <c r="S58" s="141"/>
      <c r="T58" s="141"/>
    </row>
    <row r="59" spans="1:22" ht="52" x14ac:dyDescent="0.6">
      <c r="A59" s="470"/>
      <c r="B59" s="473"/>
      <c r="C59" s="142" t="s">
        <v>317</v>
      </c>
      <c r="D59" s="142" t="s">
        <v>189</v>
      </c>
      <c r="E59" s="524"/>
      <c r="F59" s="524"/>
      <c r="G59" s="522"/>
      <c r="H59" s="524"/>
      <c r="I59" s="584"/>
      <c r="J59" s="524"/>
      <c r="K59" s="423"/>
      <c r="L59" s="524"/>
      <c r="M59" s="721"/>
      <c r="N59" s="568"/>
      <c r="R59" s="141"/>
      <c r="S59" s="141"/>
      <c r="T59" s="141"/>
    </row>
    <row r="60" spans="1:22" ht="52" x14ac:dyDescent="0.6">
      <c r="A60" s="470"/>
      <c r="B60" s="473"/>
      <c r="C60" s="142" t="s">
        <v>318</v>
      </c>
      <c r="D60" s="142" t="s">
        <v>189</v>
      </c>
      <c r="E60" s="524"/>
      <c r="F60" s="524"/>
      <c r="G60" s="522"/>
      <c r="H60" s="524"/>
      <c r="I60" s="584"/>
      <c r="J60" s="524"/>
      <c r="K60" s="423"/>
      <c r="L60" s="524"/>
      <c r="M60" s="721"/>
      <c r="N60" s="568"/>
      <c r="R60" s="141"/>
      <c r="S60" s="141"/>
      <c r="T60" s="141"/>
    </row>
    <row r="61" spans="1:22" x14ac:dyDescent="0.6">
      <c r="A61" s="470"/>
      <c r="B61" s="473"/>
      <c r="C61" s="142" t="s">
        <v>319</v>
      </c>
      <c r="D61" s="142" t="s">
        <v>189</v>
      </c>
      <c r="E61" s="524"/>
      <c r="F61" s="524"/>
      <c r="G61" s="522"/>
      <c r="H61" s="524"/>
      <c r="I61" s="584"/>
      <c r="J61" s="524"/>
      <c r="K61" s="423"/>
      <c r="L61" s="524"/>
      <c r="M61" s="721"/>
      <c r="N61" s="568"/>
      <c r="R61" s="141"/>
      <c r="S61" s="141"/>
      <c r="T61" s="141"/>
    </row>
    <row r="62" spans="1:22" x14ac:dyDescent="0.6">
      <c r="A62" s="470"/>
      <c r="B62" s="473"/>
      <c r="C62" s="142" t="s">
        <v>320</v>
      </c>
      <c r="D62" s="142" t="s">
        <v>185</v>
      </c>
      <c r="E62" s="524"/>
      <c r="F62" s="524"/>
      <c r="G62" s="522"/>
      <c r="H62" s="524"/>
      <c r="I62" s="584"/>
      <c r="J62" s="524"/>
      <c r="K62" s="423"/>
      <c r="L62" s="524"/>
      <c r="M62" s="721"/>
      <c r="N62" s="568"/>
      <c r="R62" s="141"/>
      <c r="S62" s="141"/>
      <c r="T62" s="141"/>
    </row>
    <row r="63" spans="1:22" ht="78" x14ac:dyDescent="0.6">
      <c r="A63" s="470"/>
      <c r="B63" s="473"/>
      <c r="C63" s="142" t="s">
        <v>321</v>
      </c>
      <c r="D63" s="142" t="s">
        <v>185</v>
      </c>
      <c r="E63" s="524"/>
      <c r="F63" s="524"/>
      <c r="G63" s="522"/>
      <c r="H63" s="524"/>
      <c r="I63" s="584"/>
      <c r="J63" s="524"/>
      <c r="K63" s="423"/>
      <c r="L63" s="524"/>
      <c r="M63" s="721"/>
      <c r="N63" s="568"/>
      <c r="R63" s="141"/>
      <c r="S63" s="141"/>
      <c r="T63" s="141"/>
    </row>
    <row r="64" spans="1:22" ht="26.5" thickBot="1" x14ac:dyDescent="0.65">
      <c r="A64" s="517"/>
      <c r="B64" s="474"/>
      <c r="C64" s="165" t="s">
        <v>322</v>
      </c>
      <c r="D64" s="165" t="s">
        <v>189</v>
      </c>
      <c r="E64" s="525"/>
      <c r="F64" s="525"/>
      <c r="G64" s="523"/>
      <c r="H64" s="525"/>
      <c r="I64" s="585"/>
      <c r="J64" s="525"/>
      <c r="K64" s="424"/>
      <c r="L64" s="525"/>
      <c r="M64" s="722"/>
      <c r="N64" s="569"/>
      <c r="R64" s="141"/>
      <c r="S64" s="141"/>
      <c r="T64" s="141"/>
    </row>
    <row r="65" spans="1:22" ht="52" x14ac:dyDescent="0.6">
      <c r="A65" s="516" t="s">
        <v>843</v>
      </c>
      <c r="B65" s="472" t="s">
        <v>111</v>
      </c>
      <c r="C65" s="158" t="s">
        <v>845</v>
      </c>
      <c r="D65" s="164" t="s">
        <v>189</v>
      </c>
      <c r="E65" s="487" t="s">
        <v>88</v>
      </c>
      <c r="F65" s="487" t="s">
        <v>88</v>
      </c>
      <c r="G65" s="518" t="s">
        <v>88</v>
      </c>
      <c r="H65" s="487" t="s">
        <v>88</v>
      </c>
      <c r="I65" s="518" t="s">
        <v>88</v>
      </c>
      <c r="J65" s="487" t="s">
        <v>120</v>
      </c>
      <c r="K65" s="488" t="s">
        <v>367</v>
      </c>
      <c r="L65" s="487" t="s">
        <v>189</v>
      </c>
      <c r="M65" s="491"/>
      <c r="N65" s="463"/>
      <c r="R65" s="141" t="str">
        <f>IF(OR(J65='Drop downs'!$G$7,J65='Drop downs'!$G$5), B65&amp;": "&amp;K65&amp;CHAR(10),"")</f>
        <v/>
      </c>
      <c r="S65" s="141" t="str">
        <f>IF(J65='Drop downs'!$G$2,B65&amp;": "&amp;K65&amp;""," ")</f>
        <v xml:space="preserve"> </v>
      </c>
      <c r="T65" s="141" t="str">
        <f>IF(GI5_Food_Growing!E65='Drop downs'!$B$6,GI5_Food_Growing!B65&amp;": "&amp;GI5_Food_Growing!K65&amp;"","")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104"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517"/>
      <c r="B71" s="474"/>
      <c r="C71" s="149" t="s">
        <v>330</v>
      </c>
      <c r="D71" s="165" t="s">
        <v>189</v>
      </c>
      <c r="E71" s="483"/>
      <c r="F71" s="483"/>
      <c r="G71" s="519"/>
      <c r="H71" s="483"/>
      <c r="I71" s="519"/>
      <c r="J71" s="483"/>
      <c r="K71" s="490"/>
      <c r="L71" s="483"/>
      <c r="M71" s="492"/>
      <c r="N71" s="464"/>
      <c r="R71" s="141"/>
      <c r="S71" s="141"/>
      <c r="T71" s="141"/>
    </row>
    <row r="72" spans="1:22" ht="52" x14ac:dyDescent="0.6">
      <c r="A72" s="516" t="s">
        <v>331</v>
      </c>
      <c r="B72" s="472" t="s">
        <v>112</v>
      </c>
      <c r="C72" s="158" t="s">
        <v>332</v>
      </c>
      <c r="D72" s="164" t="s">
        <v>189</v>
      </c>
      <c r="E72" s="487" t="s">
        <v>88</v>
      </c>
      <c r="F72" s="487" t="s">
        <v>88</v>
      </c>
      <c r="G72" s="518" t="s">
        <v>88</v>
      </c>
      <c r="H72" s="487" t="s">
        <v>88</v>
      </c>
      <c r="I72" s="518" t="s">
        <v>88</v>
      </c>
      <c r="J72" s="487" t="s">
        <v>120</v>
      </c>
      <c r="K72" s="529" t="s">
        <v>367</v>
      </c>
      <c r="L72" s="487" t="s">
        <v>189</v>
      </c>
      <c r="M72" s="491"/>
      <c r="N72" s="463"/>
      <c r="R72" s="141" t="str">
        <f>IF(OR(J72='Drop downs'!$G$7,J72='Drop downs'!$G$5), B72&amp;": "&amp;K72&amp;CHAR(10),"")</f>
        <v/>
      </c>
      <c r="S72" s="141" t="str">
        <f>IF(J72='Drop downs'!$G$2,B72&amp;": "&amp;K72&amp;""," ")</f>
        <v xml:space="preserve"> </v>
      </c>
      <c r="T72" s="141" t="str">
        <f>IF(GI5_Food_Growing!E72='Drop downs'!$B$6,GI5_Food_Growing!B72&amp;": "&amp;GI5_Food_Growing!K72&amp;"","")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530"/>
      <c r="L73" s="476"/>
      <c r="M73" s="481"/>
      <c r="N73" s="455"/>
      <c r="R73" s="141"/>
      <c r="S73" s="141"/>
      <c r="T73" s="141"/>
    </row>
    <row r="74" spans="1:22" ht="52" x14ac:dyDescent="0.6">
      <c r="A74" s="470"/>
      <c r="B74" s="473"/>
      <c r="C74" s="148" t="s">
        <v>334</v>
      </c>
      <c r="D74" s="142" t="s">
        <v>189</v>
      </c>
      <c r="E74" s="476"/>
      <c r="F74" s="476"/>
      <c r="G74" s="478"/>
      <c r="H74" s="476"/>
      <c r="I74" s="478"/>
      <c r="J74" s="476"/>
      <c r="K74" s="530"/>
      <c r="L74" s="476"/>
      <c r="M74" s="481"/>
      <c r="N74" s="455"/>
      <c r="R74" s="141"/>
      <c r="S74" s="141"/>
      <c r="T74" s="141"/>
    </row>
    <row r="75" spans="1:22" x14ac:dyDescent="0.6">
      <c r="A75" s="470"/>
      <c r="B75" s="473"/>
      <c r="C75" s="148" t="s">
        <v>335</v>
      </c>
      <c r="D75" s="142" t="s">
        <v>189</v>
      </c>
      <c r="E75" s="476"/>
      <c r="F75" s="476"/>
      <c r="G75" s="478"/>
      <c r="H75" s="476"/>
      <c r="I75" s="478"/>
      <c r="J75" s="476"/>
      <c r="K75" s="530"/>
      <c r="L75" s="476"/>
      <c r="M75" s="481"/>
      <c r="N75" s="455"/>
      <c r="R75" s="141"/>
      <c r="S75" s="141"/>
      <c r="T75" s="141"/>
    </row>
    <row r="76" spans="1:22" ht="26.5" thickBot="1" x14ac:dyDescent="0.65">
      <c r="A76" s="517"/>
      <c r="B76" s="474"/>
      <c r="C76" s="157" t="s">
        <v>336</v>
      </c>
      <c r="D76" s="165" t="s">
        <v>189</v>
      </c>
      <c r="E76" s="483"/>
      <c r="F76" s="483"/>
      <c r="G76" s="519"/>
      <c r="H76" s="483"/>
      <c r="I76" s="519"/>
      <c r="J76" s="483"/>
      <c r="K76" s="531"/>
      <c r="L76" s="483"/>
      <c r="M76" s="492"/>
      <c r="N76" s="464"/>
      <c r="R76" s="141"/>
      <c r="S76" s="141"/>
      <c r="T76" s="141"/>
    </row>
    <row r="77" spans="1:22" ht="52" x14ac:dyDescent="0.6">
      <c r="A77" s="526" t="s">
        <v>337</v>
      </c>
      <c r="B77" s="472" t="s">
        <v>113</v>
      </c>
      <c r="C77" s="158" t="s">
        <v>338</v>
      </c>
      <c r="D77" s="150" t="s">
        <v>189</v>
      </c>
      <c r="E77" s="487" t="s">
        <v>353</v>
      </c>
      <c r="F77" s="487" t="s">
        <v>370</v>
      </c>
      <c r="G77" s="518" t="s">
        <v>427</v>
      </c>
      <c r="H77" s="487" t="s">
        <v>478</v>
      </c>
      <c r="I77" s="570" t="s">
        <v>368</v>
      </c>
      <c r="J77" s="487" t="s">
        <v>119</v>
      </c>
      <c r="K77" s="488" t="s">
        <v>667</v>
      </c>
      <c r="L77" s="487" t="s">
        <v>189</v>
      </c>
      <c r="M77" s="491"/>
      <c r="N77" s="463"/>
      <c r="R77" s="141" t="str">
        <f>IF(OR(J77='Drop downs'!$G$7,J77='Drop downs'!$G$5), B77&amp;": "&amp;K77&amp;CHAR(10),"")</f>
        <v/>
      </c>
      <c r="S77" s="141" t="str">
        <f>IF(J77='Drop downs'!$G$2,B77&amp;": "&amp;K77&amp;""," ")</f>
        <v xml:space="preserve"> </v>
      </c>
      <c r="T77" s="141" t="str">
        <f>IF(GI5_Food_Growing!E77='Drop downs'!$B$6,GI5_Food_Growing!B77&amp;": "&amp;GI5_Food_Growing!K77&amp;"","")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571"/>
      <c r="J78" s="476"/>
      <c r="K78" s="489"/>
      <c r="L78" s="476"/>
      <c r="M78" s="481"/>
      <c r="N78" s="455"/>
      <c r="R78" s="141"/>
      <c r="S78" s="141"/>
      <c r="T78" s="141"/>
    </row>
    <row r="79" spans="1:22" x14ac:dyDescent="0.6">
      <c r="A79" s="527"/>
      <c r="B79" s="473"/>
      <c r="C79" s="148" t="s">
        <v>340</v>
      </c>
      <c r="D79" s="145" t="s">
        <v>185</v>
      </c>
      <c r="E79" s="476"/>
      <c r="F79" s="476"/>
      <c r="G79" s="478"/>
      <c r="H79" s="476"/>
      <c r="I79" s="571"/>
      <c r="J79" s="476"/>
      <c r="K79" s="489"/>
      <c r="L79" s="476"/>
      <c r="M79" s="481"/>
      <c r="N79" s="455"/>
      <c r="R79" s="141"/>
      <c r="S79" s="141"/>
      <c r="T79" s="141"/>
    </row>
    <row r="80" spans="1:22" x14ac:dyDescent="0.6">
      <c r="A80" s="527"/>
      <c r="B80" s="473"/>
      <c r="C80" s="159" t="s">
        <v>341</v>
      </c>
      <c r="D80" s="145" t="s">
        <v>185</v>
      </c>
      <c r="E80" s="476"/>
      <c r="F80" s="476"/>
      <c r="G80" s="478"/>
      <c r="H80" s="476"/>
      <c r="I80" s="571"/>
      <c r="J80" s="476"/>
      <c r="K80" s="489"/>
      <c r="L80" s="476"/>
      <c r="M80" s="481"/>
      <c r="N80" s="455"/>
      <c r="R80" s="141"/>
      <c r="S80" s="141"/>
      <c r="T80" s="141"/>
    </row>
    <row r="81" spans="1:22" ht="78" x14ac:dyDescent="0.6">
      <c r="A81" s="527"/>
      <c r="B81" s="473"/>
      <c r="C81" s="159" t="s">
        <v>342</v>
      </c>
      <c r="D81" s="145" t="s">
        <v>189</v>
      </c>
      <c r="E81" s="476"/>
      <c r="F81" s="476"/>
      <c r="G81" s="478"/>
      <c r="H81" s="476"/>
      <c r="I81" s="571"/>
      <c r="J81" s="476"/>
      <c r="K81" s="489"/>
      <c r="L81" s="476"/>
      <c r="M81" s="481"/>
      <c r="N81" s="455"/>
      <c r="R81" s="141"/>
      <c r="S81" s="141"/>
      <c r="T81" s="141"/>
    </row>
    <row r="82" spans="1:22" ht="78" x14ac:dyDescent="0.6">
      <c r="A82" s="527"/>
      <c r="B82" s="473"/>
      <c r="C82" s="159" t="s">
        <v>343</v>
      </c>
      <c r="D82" s="145" t="s">
        <v>189</v>
      </c>
      <c r="E82" s="476"/>
      <c r="F82" s="476"/>
      <c r="G82" s="478"/>
      <c r="H82" s="476"/>
      <c r="I82" s="571"/>
      <c r="J82" s="476"/>
      <c r="K82" s="489"/>
      <c r="L82" s="476"/>
      <c r="M82" s="481"/>
      <c r="N82" s="455"/>
      <c r="R82" s="141"/>
      <c r="S82" s="141"/>
      <c r="T82" s="141"/>
    </row>
    <row r="83" spans="1:22" ht="52.5" thickBot="1" x14ac:dyDescent="0.65">
      <c r="A83" s="528"/>
      <c r="B83" s="474"/>
      <c r="C83" s="160" t="s">
        <v>344</v>
      </c>
      <c r="D83" s="151" t="s">
        <v>189</v>
      </c>
      <c r="E83" s="483"/>
      <c r="F83" s="483"/>
      <c r="G83" s="519"/>
      <c r="H83" s="483"/>
      <c r="I83" s="572"/>
      <c r="J83" s="483"/>
      <c r="K83" s="490"/>
      <c r="L83" s="483"/>
      <c r="M83" s="492"/>
      <c r="N83" s="464"/>
      <c r="R83" s="141"/>
      <c r="S83" s="141"/>
      <c r="T83" s="141"/>
    </row>
    <row r="84" spans="1:22" ht="52" x14ac:dyDescent="0.6">
      <c r="A84" s="526" t="s">
        <v>345</v>
      </c>
      <c r="B84" s="472" t="s">
        <v>114</v>
      </c>
      <c r="C84" s="161" t="s">
        <v>346</v>
      </c>
      <c r="D84" s="150" t="s">
        <v>189</v>
      </c>
      <c r="E84" s="487" t="s">
        <v>88</v>
      </c>
      <c r="F84" s="487" t="s">
        <v>88</v>
      </c>
      <c r="G84" s="518" t="s">
        <v>88</v>
      </c>
      <c r="H84" s="487" t="s">
        <v>88</v>
      </c>
      <c r="I84" s="518" t="s">
        <v>88</v>
      </c>
      <c r="J84" s="487" t="s">
        <v>120</v>
      </c>
      <c r="K84" s="488" t="s">
        <v>367</v>
      </c>
      <c r="L84" s="487" t="s">
        <v>189</v>
      </c>
      <c r="M84" s="491"/>
      <c r="N84" s="463"/>
      <c r="R84" s="141" t="str">
        <f>IF(OR(J84='Drop downs'!$G$7,J84='Drop downs'!$G$5), B84&amp;": "&amp;K84&amp;CHAR(10),"")</f>
        <v/>
      </c>
      <c r="S84" s="141" t="str">
        <f>IF(J84='Drop downs'!$G$2,B84&amp;": "&amp;K84&amp;""," ")</f>
        <v xml:space="preserve"> </v>
      </c>
      <c r="T84" s="141" t="str">
        <f>IF(GI5_Food_Growing!E84='Drop downs'!$B$6,GI5_Food_Growing!B84&amp;": "&amp;GI5_Food_Growing!K84&amp;"","")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481"/>
      <c r="N85" s="455"/>
      <c r="R85" s="141"/>
      <c r="S85" s="141"/>
      <c r="T85" s="141"/>
    </row>
    <row r="86" spans="1:22" ht="52" x14ac:dyDescent="0.6">
      <c r="A86" s="527"/>
      <c r="B86" s="473"/>
      <c r="C86" s="159" t="s">
        <v>348</v>
      </c>
      <c r="D86" s="145" t="s">
        <v>189</v>
      </c>
      <c r="E86" s="476"/>
      <c r="F86" s="476"/>
      <c r="G86" s="478"/>
      <c r="H86" s="476"/>
      <c r="I86" s="478"/>
      <c r="J86" s="476"/>
      <c r="K86" s="489"/>
      <c r="L86" s="476"/>
      <c r="M86" s="481"/>
      <c r="N86" s="455"/>
      <c r="R86" s="141"/>
      <c r="S86" s="141"/>
      <c r="T86" s="141"/>
    </row>
    <row r="87" spans="1:22" ht="26.5" thickBot="1" x14ac:dyDescent="0.65">
      <c r="A87" s="528"/>
      <c r="B87" s="474"/>
      <c r="C87" s="157" t="s">
        <v>349</v>
      </c>
      <c r="D87" s="151" t="s">
        <v>189</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iHnXYJqyp9n14BU4DAljhY3hssP4j53+tmr5TE+MFGngoaD0p92Ws7tI+fJ2K0Xdzrzgf6NYtRvR7Hn0wcsD+A==" saltValue="LxsvhePBWjikmM5b+DQXTw==" spinCount="100000" sheet="1" objects="1" scenarios="1"/>
  <autoFilter ref="A7:M87" xr:uid="{D2C47CAF-421C-4D58-AA7A-22430CCF83D7}"/>
  <mergeCells count="184">
    <mergeCell ref="A84:A87"/>
    <mergeCell ref="E84:E87"/>
    <mergeCell ref="F84:F87"/>
    <mergeCell ref="G84:G87"/>
    <mergeCell ref="H84:H87"/>
    <mergeCell ref="I84:I87"/>
    <mergeCell ref="J84:J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 ref="A65:A71"/>
    <mergeCell ref="E65:E71"/>
    <mergeCell ref="F65:F71"/>
    <mergeCell ref="G65:G71"/>
    <mergeCell ref="H65:H71"/>
    <mergeCell ref="I65:I71"/>
    <mergeCell ref="J65:J71"/>
    <mergeCell ref="K65:K71"/>
    <mergeCell ref="L65:L71"/>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28:B35"/>
    <mergeCell ref="B36:B41"/>
    <mergeCell ref="B42:B46"/>
    <mergeCell ref="B47:B48"/>
    <mergeCell ref="B49:B53"/>
    <mergeCell ref="B54:B56"/>
    <mergeCell ref="B57:B64"/>
    <mergeCell ref="B65:B71"/>
    <mergeCell ref="B72:B7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s>
  <conditionalFormatting sqref="C50:C53">
    <cfRule type="expression" dxfId="609" priority="8">
      <formula>$D50="No"</formula>
    </cfRule>
  </conditionalFormatting>
  <conditionalFormatting sqref="C8:D87">
    <cfRule type="expression" dxfId="608" priority="7">
      <formula>$D8="No"</formula>
    </cfRule>
  </conditionalFormatting>
  <conditionalFormatting sqref="J8 J18 J28 J49 J57 J65 J72 J77 J84">
    <cfRule type="cellIs" dxfId="607" priority="46" operator="equal">
      <formula>"Significant Negative"</formula>
    </cfRule>
    <cfRule type="cellIs" dxfId="606" priority="47" operator="equal">
      <formula>"Minor Negative"</formula>
    </cfRule>
    <cfRule type="cellIs" dxfId="605" priority="48" operator="equal">
      <formula>"Uncertain"</formula>
    </cfRule>
    <cfRule type="cellIs" dxfId="604" priority="49" operator="equal">
      <formula>"Neutral"</formula>
    </cfRule>
    <cfRule type="cellIs" dxfId="603" priority="50" operator="equal">
      <formula>"Minor Positive"</formula>
    </cfRule>
    <cfRule type="cellIs" dxfId="602" priority="51" operator="equal">
      <formula>"Significant Positive"</formula>
    </cfRule>
  </conditionalFormatting>
  <conditionalFormatting sqref="J20">
    <cfRule type="cellIs" dxfId="601" priority="39" operator="equal">
      <formula>"Significant Positive"</formula>
    </cfRule>
    <cfRule type="cellIs" dxfId="600" priority="34" operator="equal">
      <formula>"Significant Negative"</formula>
    </cfRule>
    <cfRule type="cellIs" dxfId="599" priority="35" operator="equal">
      <formula>"Minor Negative"</formula>
    </cfRule>
    <cfRule type="cellIs" dxfId="598" priority="36" operator="equal">
      <formula>"Uncertain"</formula>
    </cfRule>
    <cfRule type="cellIs" dxfId="597" priority="37" operator="equal">
      <formula>"Neutral"</formula>
    </cfRule>
    <cfRule type="cellIs" dxfId="596" priority="38" operator="equal">
      <formula>"Minor Positive"</formula>
    </cfRule>
  </conditionalFormatting>
  <conditionalFormatting sqref="J36">
    <cfRule type="cellIs" dxfId="595" priority="22" operator="equal">
      <formula>"Significant Negative"</formula>
    </cfRule>
    <cfRule type="cellIs" dxfId="594" priority="23" operator="equal">
      <formula>"Minor Negative"</formula>
    </cfRule>
    <cfRule type="cellIs" dxfId="593" priority="24" operator="equal">
      <formula>"Uncertain"</formula>
    </cfRule>
    <cfRule type="cellIs" dxfId="592" priority="25" operator="equal">
      <formula>"Neutral"</formula>
    </cfRule>
    <cfRule type="cellIs" dxfId="591" priority="26" operator="equal">
      <formula>"Minor Positive"</formula>
    </cfRule>
    <cfRule type="cellIs" dxfId="590" priority="27" operator="equal">
      <formula>"Significant Positive"</formula>
    </cfRule>
  </conditionalFormatting>
  <conditionalFormatting sqref="J42">
    <cfRule type="cellIs" dxfId="589" priority="16" operator="equal">
      <formula>"Significant Negative"</formula>
    </cfRule>
    <cfRule type="cellIs" dxfId="588" priority="17" operator="equal">
      <formula>"Minor Negative"</formula>
    </cfRule>
    <cfRule type="cellIs" dxfId="587" priority="18" operator="equal">
      <formula>"Uncertain"</formula>
    </cfRule>
    <cfRule type="cellIs" dxfId="586" priority="19" operator="equal">
      <formula>"Neutral"</formula>
    </cfRule>
    <cfRule type="cellIs" dxfId="585" priority="20" operator="equal">
      <formula>"Minor Positive"</formula>
    </cfRule>
    <cfRule type="cellIs" dxfId="584" priority="21" operator="equal">
      <formula>"Significant Positive"</formula>
    </cfRule>
  </conditionalFormatting>
  <conditionalFormatting sqref="J47">
    <cfRule type="cellIs" dxfId="583" priority="40" operator="equal">
      <formula>"Significant Negative"</formula>
    </cfRule>
    <cfRule type="cellIs" dxfId="582" priority="41" operator="equal">
      <formula>"Minor Negative"</formula>
    </cfRule>
    <cfRule type="cellIs" dxfId="581" priority="42" operator="equal">
      <formula>"Uncertain"</formula>
    </cfRule>
    <cfRule type="cellIs" dxfId="580" priority="43" operator="equal">
      <formula>"Neutral"</formula>
    </cfRule>
    <cfRule type="cellIs" dxfId="579" priority="44" operator="equal">
      <formula>"Minor Positive"</formula>
    </cfRule>
    <cfRule type="cellIs" dxfId="578" priority="45" operator="equal">
      <formula>"Significant Positive"</formula>
    </cfRule>
  </conditionalFormatting>
  <conditionalFormatting sqref="J54">
    <cfRule type="cellIs" dxfId="577" priority="10" operator="equal">
      <formula>"Significant Negative"</formula>
    </cfRule>
    <cfRule type="cellIs" dxfId="576" priority="11" operator="equal">
      <formula>"Minor Negative"</formula>
    </cfRule>
    <cfRule type="cellIs" dxfId="575" priority="12" operator="equal">
      <formula>"Uncertain"</formula>
    </cfRule>
    <cfRule type="cellIs" dxfId="574" priority="13" operator="equal">
      <formula>"Neutral"</formula>
    </cfRule>
    <cfRule type="cellIs" dxfId="573" priority="14" operator="equal">
      <formula>"Minor Positive"</formula>
    </cfRule>
    <cfRule type="cellIs" dxfId="572"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6E116C5-5A81-407A-A37B-2F0FCD180867}">
          <x14:formula1>
            <xm:f>'Drop downs'!$G$2:$G$7</xm:f>
          </x14:formula1>
          <xm:sqref>J8 J18 J20 J28 J49 J42 J84 J54 J57 J65 J72 J77 J47 J36</xm:sqref>
        </x14:dataValidation>
        <x14:dataValidation type="list" allowBlank="1" showInputMessage="1" showErrorMessage="1" xr:uid="{98C018A8-0F49-4B54-B9D3-F0A4801A50DC}">
          <x14:formula1>
            <xm:f>'Drop downs'!$F$2:$F$6</xm:f>
          </x14:formula1>
          <xm:sqref>I8 I18 I20 I28 I49 I42 I84 I54 I57 I65 I72 I77 I47 I36</xm:sqref>
        </x14:dataValidation>
        <x14:dataValidation type="list" allowBlank="1" showInputMessage="1" showErrorMessage="1" xr:uid="{A254E95A-98E4-44C1-BDBC-00E42EF4DAFD}">
          <x14:formula1>
            <xm:f>'Drop downs'!$E$2:$E$6</xm:f>
          </x14:formula1>
          <xm:sqref>H8 H18 H20 H28 H49 H42 H84 H54 H57 H65 H72 H77 H47 H36</xm:sqref>
        </x14:dataValidation>
        <x14:dataValidation type="list" allowBlank="1" showInputMessage="1" showErrorMessage="1" xr:uid="{265C6BAE-513B-4119-BA18-423634FA7844}">
          <x14:formula1>
            <xm:f>'Drop downs'!$D$2:$D$7</xm:f>
          </x14:formula1>
          <xm:sqref>G8 G18 G20 G28 G49 G42 G84 G54 G57 G65 G72 G77 G47 G36</xm:sqref>
        </x14:dataValidation>
        <x14:dataValidation type="list" allowBlank="1" showInputMessage="1" showErrorMessage="1" xr:uid="{88A23E00-051B-4B21-89FA-279493A81A8A}">
          <x14:formula1>
            <xm:f>'Drop downs'!$C$2:$C$5</xm:f>
          </x14:formula1>
          <xm:sqref>F8 F18 F20 F28 F49 F42 F84 F54 F57 F65 F72 F77 F47 F36</xm:sqref>
        </x14:dataValidation>
        <x14:dataValidation type="list" allowBlank="1" showInputMessage="1" showErrorMessage="1" xr:uid="{EA3F385E-BA18-41C8-B60E-EF23017E2A50}">
          <x14:formula1>
            <xm:f>'Drop downs'!$B$2:$B$4</xm:f>
          </x14:formula1>
          <xm:sqref>E8 E18 E20 E49 E42 E84 E54 E57 E65 E72 E77 E47 E28 E36</xm:sqref>
        </x14:dataValidation>
        <x14:dataValidation type="list" allowBlank="1" showInputMessage="1" showErrorMessage="1" xr:uid="{07580695-5704-498A-A47E-7B999BDB378B}">
          <x14:formula1>
            <xm:f>'Drop downs'!$J$2:$J$3</xm:f>
          </x14:formula1>
          <xm:sqref>L8 L18 L20 L28 L36 L42 L84 L54 L57 L65 L72 L77 L47 L49</xm:sqref>
        </x14:dataValidation>
        <x14:dataValidation type="list" allowBlank="1" showInputMessage="1" showErrorMessage="1" xr:uid="{5B4867A4-7936-439A-AF52-FD68E1456245}">
          <x14:formula1>
            <xm:f>'Drop downs'!$A$2:$A$3</xm:f>
          </x14:formula1>
          <xm:sqref>D8:D87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DDC1-9F48-47BD-919B-82BF9DEA1C14}">
  <sheetPr codeName="Sheet153"/>
  <dimension ref="A1:V98"/>
  <sheetViews>
    <sheetView showGridLines="0" zoomScaleNormal="100" workbookViewId="0">
      <selection activeCell="C1" sqref="C1:F1"/>
    </sheetView>
  </sheetViews>
  <sheetFormatPr defaultColWidth="8.54296875" defaultRowHeight="26" x14ac:dyDescent="0.6"/>
  <cols>
    <col min="1" max="1" width="68.453125" style="126" customWidth="1"/>
    <col min="2" max="2" width="5.816406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28" customWidth="1"/>
    <col min="10" max="10" width="20.7265625" style="126" customWidth="1"/>
    <col min="11" max="11" width="98.1796875" style="126" customWidth="1"/>
    <col min="12" max="12" width="20.7265625" style="126" customWidth="1"/>
    <col min="13" max="13" width="37.453125" style="126" customWidth="1"/>
    <col min="14" max="14" width="34.5429687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668</v>
      </c>
      <c r="D1" s="703"/>
      <c r="E1" s="703"/>
      <c r="F1" s="630"/>
      <c r="G1" s="227"/>
      <c r="I1" s="229"/>
      <c r="J1" s="128"/>
      <c r="K1" s="128"/>
    </row>
    <row r="2" spans="1:22" x14ac:dyDescent="0.6">
      <c r="A2" s="125" t="s">
        <v>21</v>
      </c>
      <c r="B2" s="129"/>
      <c r="C2" s="393" t="s">
        <v>669</v>
      </c>
      <c r="D2" s="393"/>
      <c r="E2" s="393"/>
      <c r="F2" s="394"/>
      <c r="I2" s="230"/>
      <c r="J2" s="130"/>
      <c r="K2" s="130"/>
    </row>
    <row r="3" spans="1:22" ht="164.5" customHeight="1" x14ac:dyDescent="0.6">
      <c r="A3" s="131" t="s">
        <v>22</v>
      </c>
      <c r="B3" s="132"/>
      <c r="C3" s="393" t="s">
        <v>978</v>
      </c>
      <c r="D3" s="393"/>
      <c r="E3" s="393"/>
      <c r="F3" s="394"/>
      <c r="I3" s="230"/>
      <c r="J3" s="130"/>
      <c r="K3" s="130"/>
    </row>
    <row r="4" spans="1:22" x14ac:dyDescent="0.6">
      <c r="A4" s="131" t="s">
        <v>23</v>
      </c>
      <c r="B4" s="133"/>
      <c r="C4" s="395" t="s">
        <v>372</v>
      </c>
      <c r="D4" s="395"/>
      <c r="E4" s="395"/>
      <c r="F4" s="396"/>
      <c r="I4" s="230"/>
      <c r="J4" s="130"/>
      <c r="K4" s="130"/>
    </row>
    <row r="6" spans="1:22" x14ac:dyDescent="0.6">
      <c r="A6" s="501" t="s">
        <v>24</v>
      </c>
      <c r="B6" s="501"/>
      <c r="C6" s="501"/>
      <c r="D6" s="134"/>
      <c r="E6" s="592" t="s">
        <v>25</v>
      </c>
      <c r="F6" s="592"/>
      <c r="G6" s="592"/>
      <c r="H6" s="592"/>
      <c r="I6" s="592"/>
      <c r="J6" s="592"/>
      <c r="K6" s="592"/>
      <c r="L6" s="592"/>
      <c r="M6" s="592"/>
      <c r="N6" s="592"/>
      <c r="R6" s="135"/>
      <c r="S6" s="135"/>
      <c r="T6" s="135"/>
      <c r="U6" s="135"/>
    </row>
    <row r="7" spans="1:22" ht="130.5" thickBot="1" x14ac:dyDescent="0.65">
      <c r="A7" s="136" t="s">
        <v>253</v>
      </c>
      <c r="B7" s="136" t="s">
        <v>27</v>
      </c>
      <c r="C7" s="136" t="s">
        <v>254</v>
      </c>
      <c r="D7" s="189" t="s">
        <v>255</v>
      </c>
      <c r="E7" s="189" t="s">
        <v>30</v>
      </c>
      <c r="F7" s="189" t="s">
        <v>31</v>
      </c>
      <c r="G7" s="232" t="s">
        <v>32</v>
      </c>
      <c r="H7" s="189" t="s">
        <v>33</v>
      </c>
      <c r="I7" s="232" t="s">
        <v>34</v>
      </c>
      <c r="J7" s="189" t="s">
        <v>35</v>
      </c>
      <c r="K7" s="189" t="s">
        <v>36</v>
      </c>
      <c r="L7" s="189" t="s">
        <v>37</v>
      </c>
      <c r="M7" s="136" t="s">
        <v>38</v>
      </c>
      <c r="N7" s="137"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397" t="s">
        <v>186</v>
      </c>
      <c r="B8" s="502" t="s">
        <v>101</v>
      </c>
      <c r="C8" s="190" t="s">
        <v>257</v>
      </c>
      <c r="D8" s="191" t="s">
        <v>189</v>
      </c>
      <c r="E8" s="493" t="s">
        <v>88</v>
      </c>
      <c r="F8" s="493" t="s">
        <v>88</v>
      </c>
      <c r="G8" s="505" t="s">
        <v>88</v>
      </c>
      <c r="H8" s="493" t="s">
        <v>88</v>
      </c>
      <c r="I8" s="505" t="s">
        <v>88</v>
      </c>
      <c r="J8" s="475" t="s">
        <v>120</v>
      </c>
      <c r="K8" s="499" t="s">
        <v>494</v>
      </c>
      <c r="L8" s="428" t="s">
        <v>189</v>
      </c>
      <c r="M8" s="428"/>
      <c r="N8" s="428"/>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724"/>
      <c r="B9" s="503"/>
      <c r="C9" s="192" t="s">
        <v>258</v>
      </c>
      <c r="D9" s="191" t="s">
        <v>189</v>
      </c>
      <c r="E9" s="494"/>
      <c r="F9" s="494"/>
      <c r="G9" s="506"/>
      <c r="H9" s="494"/>
      <c r="I9" s="506"/>
      <c r="J9" s="476"/>
      <c r="K9" s="489"/>
      <c r="L9" s="524"/>
      <c r="M9" s="524"/>
      <c r="N9" s="524"/>
      <c r="R9" s="141"/>
      <c r="S9" s="141"/>
      <c r="T9" s="141"/>
    </row>
    <row r="10" spans="1:22" x14ac:dyDescent="0.6">
      <c r="A10" s="724"/>
      <c r="B10" s="503"/>
      <c r="C10" s="192" t="s">
        <v>259</v>
      </c>
      <c r="D10" s="191" t="s">
        <v>189</v>
      </c>
      <c r="E10" s="494"/>
      <c r="F10" s="494"/>
      <c r="G10" s="506"/>
      <c r="H10" s="494"/>
      <c r="I10" s="506"/>
      <c r="J10" s="476"/>
      <c r="K10" s="489"/>
      <c r="L10" s="524"/>
      <c r="M10" s="524"/>
      <c r="N10" s="524"/>
      <c r="R10" s="141"/>
      <c r="S10" s="141"/>
      <c r="T10" s="141"/>
    </row>
    <row r="11" spans="1:22" ht="52" x14ac:dyDescent="0.6">
      <c r="A11" s="724"/>
      <c r="B11" s="503"/>
      <c r="C11" s="192" t="s">
        <v>260</v>
      </c>
      <c r="D11" s="191" t="s">
        <v>189</v>
      </c>
      <c r="E11" s="494"/>
      <c r="F11" s="494"/>
      <c r="G11" s="506"/>
      <c r="H11" s="494"/>
      <c r="I11" s="506"/>
      <c r="J11" s="476"/>
      <c r="K11" s="489"/>
      <c r="L11" s="524"/>
      <c r="M11" s="524"/>
      <c r="N11" s="524"/>
      <c r="R11" s="141"/>
      <c r="S11" s="141"/>
      <c r="T11" s="141"/>
    </row>
    <row r="12" spans="1:22" ht="52" x14ac:dyDescent="0.6">
      <c r="A12" s="724"/>
      <c r="B12" s="503"/>
      <c r="C12" s="192" t="s">
        <v>261</v>
      </c>
      <c r="D12" s="191" t="s">
        <v>189</v>
      </c>
      <c r="E12" s="494"/>
      <c r="F12" s="494"/>
      <c r="G12" s="506"/>
      <c r="H12" s="494"/>
      <c r="I12" s="506"/>
      <c r="J12" s="476"/>
      <c r="K12" s="489"/>
      <c r="L12" s="524"/>
      <c r="M12" s="524"/>
      <c r="N12" s="524"/>
      <c r="R12" s="141"/>
      <c r="S12" s="141"/>
      <c r="T12" s="141"/>
    </row>
    <row r="13" spans="1:22" x14ac:dyDescent="0.6">
      <c r="A13" s="724"/>
      <c r="B13" s="503"/>
      <c r="C13" s="192" t="s">
        <v>262</v>
      </c>
      <c r="D13" s="191" t="s">
        <v>189</v>
      </c>
      <c r="E13" s="494"/>
      <c r="F13" s="494"/>
      <c r="G13" s="506"/>
      <c r="H13" s="494"/>
      <c r="I13" s="506"/>
      <c r="J13" s="476"/>
      <c r="K13" s="489"/>
      <c r="L13" s="524"/>
      <c r="M13" s="524"/>
      <c r="N13" s="524"/>
      <c r="R13" s="141"/>
      <c r="S13" s="141"/>
      <c r="T13" s="141"/>
    </row>
    <row r="14" spans="1:22" ht="52" x14ac:dyDescent="0.6">
      <c r="A14" s="724"/>
      <c r="B14" s="503"/>
      <c r="C14" s="192" t="s">
        <v>263</v>
      </c>
      <c r="D14" s="191" t="s">
        <v>189</v>
      </c>
      <c r="E14" s="494"/>
      <c r="F14" s="494"/>
      <c r="G14" s="506"/>
      <c r="H14" s="494"/>
      <c r="I14" s="506"/>
      <c r="J14" s="476"/>
      <c r="K14" s="489"/>
      <c r="L14" s="524"/>
      <c r="M14" s="524"/>
      <c r="N14" s="524"/>
      <c r="R14" s="141"/>
      <c r="S14" s="141"/>
      <c r="T14" s="141"/>
    </row>
    <row r="15" spans="1:22" ht="52" x14ac:dyDescent="0.6">
      <c r="A15" s="724"/>
      <c r="B15" s="503"/>
      <c r="C15" s="192" t="s">
        <v>264</v>
      </c>
      <c r="D15" s="191" t="s">
        <v>189</v>
      </c>
      <c r="E15" s="494"/>
      <c r="F15" s="494"/>
      <c r="G15" s="506"/>
      <c r="H15" s="494"/>
      <c r="I15" s="506"/>
      <c r="J15" s="476"/>
      <c r="K15" s="489"/>
      <c r="L15" s="524"/>
      <c r="M15" s="524"/>
      <c r="N15" s="524"/>
      <c r="R15" s="141"/>
      <c r="S15" s="141"/>
      <c r="T15" s="141"/>
    </row>
    <row r="16" spans="1:22" ht="78" x14ac:dyDescent="0.6">
      <c r="A16" s="724"/>
      <c r="B16" s="503"/>
      <c r="C16" s="192" t="s">
        <v>265</v>
      </c>
      <c r="D16" s="191" t="s">
        <v>189</v>
      </c>
      <c r="E16" s="494"/>
      <c r="F16" s="494"/>
      <c r="G16" s="506"/>
      <c r="H16" s="494"/>
      <c r="I16" s="506"/>
      <c r="J16" s="476"/>
      <c r="K16" s="489"/>
      <c r="L16" s="524"/>
      <c r="M16" s="524"/>
      <c r="N16" s="524"/>
      <c r="R16" s="141"/>
      <c r="S16" s="141"/>
      <c r="T16" s="141"/>
    </row>
    <row r="17" spans="1:22" ht="52.5" thickBot="1" x14ac:dyDescent="0.65">
      <c r="A17" s="725"/>
      <c r="B17" s="504"/>
      <c r="C17" s="193" t="s">
        <v>266</v>
      </c>
      <c r="D17" s="191" t="s">
        <v>189</v>
      </c>
      <c r="E17" s="495"/>
      <c r="F17" s="495"/>
      <c r="G17" s="507"/>
      <c r="H17" s="495"/>
      <c r="I17" s="507"/>
      <c r="J17" s="428"/>
      <c r="K17" s="500"/>
      <c r="L17" s="487"/>
      <c r="M17" s="487"/>
      <c r="N17" s="487"/>
      <c r="R17" s="141"/>
      <c r="S17" s="141"/>
      <c r="T17" s="141"/>
    </row>
    <row r="18" spans="1:22" ht="80.25" customHeight="1" x14ac:dyDescent="0.6">
      <c r="A18" s="397" t="s">
        <v>267</v>
      </c>
      <c r="B18" s="472" t="s">
        <v>102</v>
      </c>
      <c r="C18" s="194" t="s">
        <v>268</v>
      </c>
      <c r="D18" s="191" t="s">
        <v>185</v>
      </c>
      <c r="E18" s="475" t="s">
        <v>364</v>
      </c>
      <c r="F18" s="475" t="s">
        <v>354</v>
      </c>
      <c r="G18" s="477" t="s">
        <v>355</v>
      </c>
      <c r="H18" s="475" t="s">
        <v>429</v>
      </c>
      <c r="I18" s="573" t="s">
        <v>357</v>
      </c>
      <c r="J18" s="475" t="s">
        <v>119</v>
      </c>
      <c r="K18" s="499" t="s">
        <v>670</v>
      </c>
      <c r="L18" s="428" t="s">
        <v>189</v>
      </c>
      <c r="M18" s="428"/>
      <c r="N18" s="428"/>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118.5" customHeight="1" thickBot="1" x14ac:dyDescent="0.65">
      <c r="A19" s="724"/>
      <c r="B19" s="474"/>
      <c r="C19" s="191" t="s">
        <v>269</v>
      </c>
      <c r="D19" s="191" t="s">
        <v>189</v>
      </c>
      <c r="E19" s="428"/>
      <c r="F19" s="428"/>
      <c r="G19" s="479"/>
      <c r="H19" s="428"/>
      <c r="I19" s="574"/>
      <c r="J19" s="428"/>
      <c r="K19" s="500"/>
      <c r="L19" s="487"/>
      <c r="M19" s="487"/>
      <c r="N19" s="487"/>
      <c r="R19" s="141"/>
      <c r="S19" s="141"/>
      <c r="T19" s="141"/>
    </row>
    <row r="20" spans="1:22" ht="156" x14ac:dyDescent="0.6">
      <c r="A20" s="397" t="s">
        <v>270</v>
      </c>
      <c r="B20" s="472" t="s">
        <v>103</v>
      </c>
      <c r="C20" s="195" t="s">
        <v>271</v>
      </c>
      <c r="D20" s="196" t="s">
        <v>189</v>
      </c>
      <c r="E20" s="428" t="s">
        <v>88</v>
      </c>
      <c r="F20" s="428" t="s">
        <v>88</v>
      </c>
      <c r="G20" s="479" t="s">
        <v>88</v>
      </c>
      <c r="H20" s="428" t="s">
        <v>88</v>
      </c>
      <c r="I20" s="479" t="s">
        <v>88</v>
      </c>
      <c r="J20" s="428" t="s">
        <v>120</v>
      </c>
      <c r="K20" s="499" t="s">
        <v>494</v>
      </c>
      <c r="L20" s="428" t="s">
        <v>189</v>
      </c>
      <c r="M20" s="428"/>
      <c r="N20" s="428"/>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724"/>
      <c r="B21" s="473"/>
      <c r="C21" s="197" t="s">
        <v>272</v>
      </c>
      <c r="D21" s="196" t="s">
        <v>189</v>
      </c>
      <c r="E21" s="524"/>
      <c r="F21" s="524"/>
      <c r="G21" s="522"/>
      <c r="H21" s="524"/>
      <c r="I21" s="522"/>
      <c r="J21" s="524"/>
      <c r="K21" s="489"/>
      <c r="L21" s="524"/>
      <c r="M21" s="524"/>
      <c r="N21" s="524"/>
      <c r="R21" s="141"/>
      <c r="S21" s="141"/>
      <c r="T21" s="141"/>
    </row>
    <row r="22" spans="1:22" ht="52" x14ac:dyDescent="0.6">
      <c r="A22" s="724"/>
      <c r="B22" s="473"/>
      <c r="C22" s="197" t="s">
        <v>273</v>
      </c>
      <c r="D22" s="196" t="s">
        <v>189</v>
      </c>
      <c r="E22" s="524"/>
      <c r="F22" s="524"/>
      <c r="G22" s="522"/>
      <c r="H22" s="524"/>
      <c r="I22" s="522"/>
      <c r="J22" s="524"/>
      <c r="K22" s="489"/>
      <c r="L22" s="524"/>
      <c r="M22" s="524"/>
      <c r="N22" s="524"/>
      <c r="R22" s="141"/>
      <c r="S22" s="141"/>
      <c r="T22" s="141"/>
    </row>
    <row r="23" spans="1:22" ht="52" x14ac:dyDescent="0.6">
      <c r="A23" s="724"/>
      <c r="B23" s="473"/>
      <c r="C23" s="197" t="s">
        <v>274</v>
      </c>
      <c r="D23" s="196" t="s">
        <v>189</v>
      </c>
      <c r="E23" s="524"/>
      <c r="F23" s="524"/>
      <c r="G23" s="522"/>
      <c r="H23" s="524"/>
      <c r="I23" s="522"/>
      <c r="J23" s="524"/>
      <c r="K23" s="489"/>
      <c r="L23" s="524"/>
      <c r="M23" s="524"/>
      <c r="N23" s="524"/>
      <c r="R23" s="141"/>
      <c r="S23" s="141"/>
      <c r="T23" s="141"/>
    </row>
    <row r="24" spans="1:22" ht="52" x14ac:dyDescent="0.6">
      <c r="A24" s="724"/>
      <c r="B24" s="473"/>
      <c r="C24" s="197" t="s">
        <v>275</v>
      </c>
      <c r="D24" s="196" t="s">
        <v>189</v>
      </c>
      <c r="E24" s="524"/>
      <c r="F24" s="524"/>
      <c r="G24" s="522"/>
      <c r="H24" s="524"/>
      <c r="I24" s="522"/>
      <c r="J24" s="524"/>
      <c r="K24" s="489"/>
      <c r="L24" s="524"/>
      <c r="M24" s="524"/>
      <c r="N24" s="524"/>
      <c r="R24" s="141"/>
      <c r="S24" s="141"/>
      <c r="T24" s="141"/>
    </row>
    <row r="25" spans="1:22" ht="104" x14ac:dyDescent="0.6">
      <c r="A25" s="724"/>
      <c r="B25" s="473"/>
      <c r="C25" s="197" t="s">
        <v>276</v>
      </c>
      <c r="D25" s="196" t="s">
        <v>189</v>
      </c>
      <c r="E25" s="524"/>
      <c r="F25" s="524"/>
      <c r="G25" s="522"/>
      <c r="H25" s="524"/>
      <c r="I25" s="522"/>
      <c r="J25" s="524"/>
      <c r="K25" s="489"/>
      <c r="L25" s="524"/>
      <c r="M25" s="524"/>
      <c r="N25" s="524"/>
      <c r="R25" s="141"/>
      <c r="S25" s="141"/>
      <c r="T25" s="141"/>
    </row>
    <row r="26" spans="1:22" ht="52" x14ac:dyDescent="0.6">
      <c r="A26" s="724"/>
      <c r="B26" s="473"/>
      <c r="C26" s="197" t="s">
        <v>277</v>
      </c>
      <c r="D26" s="196" t="s">
        <v>189</v>
      </c>
      <c r="E26" s="524"/>
      <c r="F26" s="524"/>
      <c r="G26" s="522"/>
      <c r="H26" s="524"/>
      <c r="I26" s="522"/>
      <c r="J26" s="524"/>
      <c r="K26" s="489"/>
      <c r="L26" s="524"/>
      <c r="M26" s="524"/>
      <c r="N26" s="524"/>
      <c r="R26" s="141"/>
      <c r="S26" s="141"/>
      <c r="T26" s="141"/>
    </row>
    <row r="27" spans="1:22" ht="78.5" thickBot="1" x14ac:dyDescent="0.65">
      <c r="A27" s="725"/>
      <c r="B27" s="474"/>
      <c r="C27" s="198" t="s">
        <v>278</v>
      </c>
      <c r="D27" s="196" t="s">
        <v>189</v>
      </c>
      <c r="E27" s="487"/>
      <c r="F27" s="487"/>
      <c r="G27" s="518"/>
      <c r="H27" s="487"/>
      <c r="I27" s="518"/>
      <c r="J27" s="487"/>
      <c r="K27" s="500"/>
      <c r="L27" s="487"/>
      <c r="M27" s="487"/>
      <c r="N27" s="487"/>
      <c r="R27" s="141"/>
      <c r="S27" s="141"/>
      <c r="T27" s="141"/>
    </row>
    <row r="28" spans="1:22" ht="78" x14ac:dyDescent="0.6">
      <c r="A28" s="397" t="s">
        <v>279</v>
      </c>
      <c r="B28" s="472" t="s">
        <v>104</v>
      </c>
      <c r="C28" s="199" t="s">
        <v>280</v>
      </c>
      <c r="D28" s="196" t="s">
        <v>189</v>
      </c>
      <c r="E28" s="428" t="s">
        <v>353</v>
      </c>
      <c r="F28" s="428" t="s">
        <v>354</v>
      </c>
      <c r="G28" s="479" t="s">
        <v>355</v>
      </c>
      <c r="H28" s="428" t="s">
        <v>356</v>
      </c>
      <c r="I28" s="574" t="s">
        <v>368</v>
      </c>
      <c r="J28" s="428" t="s">
        <v>119</v>
      </c>
      <c r="K28" s="500" t="s">
        <v>671</v>
      </c>
      <c r="L28" s="428" t="s">
        <v>189</v>
      </c>
      <c r="M28" s="428"/>
      <c r="N28" s="428"/>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724"/>
      <c r="B29" s="473"/>
      <c r="C29" s="200" t="s">
        <v>281</v>
      </c>
      <c r="D29" s="196" t="s">
        <v>189</v>
      </c>
      <c r="E29" s="524"/>
      <c r="F29" s="524"/>
      <c r="G29" s="522"/>
      <c r="H29" s="524"/>
      <c r="I29" s="584"/>
      <c r="J29" s="524"/>
      <c r="K29" s="718"/>
      <c r="L29" s="524"/>
      <c r="M29" s="524"/>
      <c r="N29" s="524"/>
      <c r="R29" s="141"/>
      <c r="S29" s="141"/>
      <c r="T29" s="141"/>
    </row>
    <row r="30" spans="1:22" ht="78.75" customHeight="1" x14ac:dyDescent="0.6">
      <c r="A30" s="724"/>
      <c r="B30" s="473"/>
      <c r="C30" s="200" t="s">
        <v>282</v>
      </c>
      <c r="D30" s="196" t="s">
        <v>185</v>
      </c>
      <c r="E30" s="524"/>
      <c r="F30" s="524"/>
      <c r="G30" s="522"/>
      <c r="H30" s="524"/>
      <c r="I30" s="584"/>
      <c r="J30" s="524"/>
      <c r="K30" s="718"/>
      <c r="L30" s="524"/>
      <c r="M30" s="524"/>
      <c r="N30" s="524"/>
      <c r="R30" s="141"/>
      <c r="S30" s="141"/>
      <c r="T30" s="141"/>
    </row>
    <row r="31" spans="1:22" ht="69.75" customHeight="1" x14ac:dyDescent="0.6">
      <c r="A31" s="724"/>
      <c r="B31" s="473"/>
      <c r="C31" s="200" t="s">
        <v>283</v>
      </c>
      <c r="D31" s="196" t="s">
        <v>189</v>
      </c>
      <c r="E31" s="524"/>
      <c r="F31" s="524"/>
      <c r="G31" s="522"/>
      <c r="H31" s="524"/>
      <c r="I31" s="584"/>
      <c r="J31" s="524"/>
      <c r="K31" s="718"/>
      <c r="L31" s="524"/>
      <c r="M31" s="524"/>
      <c r="N31" s="524"/>
      <c r="R31" s="141"/>
      <c r="S31" s="141"/>
      <c r="T31" s="141"/>
    </row>
    <row r="32" spans="1:22" ht="52" x14ac:dyDescent="0.6">
      <c r="A32" s="724"/>
      <c r="B32" s="473"/>
      <c r="C32" s="200" t="s">
        <v>284</v>
      </c>
      <c r="D32" s="196" t="s">
        <v>189</v>
      </c>
      <c r="E32" s="524"/>
      <c r="F32" s="524"/>
      <c r="G32" s="522"/>
      <c r="H32" s="524"/>
      <c r="I32" s="584"/>
      <c r="J32" s="524"/>
      <c r="K32" s="718"/>
      <c r="L32" s="524"/>
      <c r="M32" s="524"/>
      <c r="N32" s="524"/>
      <c r="R32" s="141"/>
      <c r="S32" s="141"/>
      <c r="T32" s="141"/>
    </row>
    <row r="33" spans="1:22" x14ac:dyDescent="0.6">
      <c r="A33" s="724"/>
      <c r="B33" s="473"/>
      <c r="C33" s="200" t="s">
        <v>285</v>
      </c>
      <c r="D33" s="196" t="s">
        <v>189</v>
      </c>
      <c r="E33" s="524"/>
      <c r="F33" s="524"/>
      <c r="G33" s="522"/>
      <c r="H33" s="524"/>
      <c r="I33" s="584"/>
      <c r="J33" s="524"/>
      <c r="K33" s="718"/>
      <c r="L33" s="524"/>
      <c r="M33" s="524"/>
      <c r="N33" s="524"/>
      <c r="R33" s="141"/>
      <c r="S33" s="141"/>
      <c r="T33" s="141"/>
    </row>
    <row r="34" spans="1:22" ht="52" x14ac:dyDescent="0.6">
      <c r="A34" s="724"/>
      <c r="B34" s="473"/>
      <c r="C34" s="200" t="s">
        <v>286</v>
      </c>
      <c r="D34" s="196" t="s">
        <v>189</v>
      </c>
      <c r="E34" s="524"/>
      <c r="F34" s="524"/>
      <c r="G34" s="522"/>
      <c r="H34" s="524"/>
      <c r="I34" s="584"/>
      <c r="J34" s="524"/>
      <c r="K34" s="718"/>
      <c r="L34" s="524"/>
      <c r="M34" s="524"/>
      <c r="N34" s="524"/>
      <c r="R34" s="141"/>
      <c r="S34" s="141"/>
      <c r="T34" s="141"/>
    </row>
    <row r="35" spans="1:22" ht="85" customHeight="1" thickBot="1" x14ac:dyDescent="0.65">
      <c r="A35" s="725"/>
      <c r="B35" s="474"/>
      <c r="C35" s="201" t="s">
        <v>287</v>
      </c>
      <c r="D35" s="196" t="s">
        <v>189</v>
      </c>
      <c r="E35" s="487"/>
      <c r="F35" s="487"/>
      <c r="G35" s="518"/>
      <c r="H35" s="487"/>
      <c r="I35" s="570"/>
      <c r="J35" s="487"/>
      <c r="K35" s="488"/>
      <c r="L35" s="487"/>
      <c r="M35" s="487"/>
      <c r="N35" s="487"/>
      <c r="R35" s="141"/>
      <c r="S35" s="141"/>
      <c r="T35" s="141"/>
    </row>
    <row r="36" spans="1:22" ht="52" x14ac:dyDescent="0.6">
      <c r="A36" s="397" t="s">
        <v>288</v>
      </c>
      <c r="B36" s="472" t="s">
        <v>105</v>
      </c>
      <c r="C36" s="195" t="s">
        <v>289</v>
      </c>
      <c r="D36" s="196" t="s">
        <v>189</v>
      </c>
      <c r="E36" s="428" t="s">
        <v>88</v>
      </c>
      <c r="F36" s="428" t="s">
        <v>88</v>
      </c>
      <c r="G36" s="479" t="s">
        <v>88</v>
      </c>
      <c r="H36" s="428" t="s">
        <v>88</v>
      </c>
      <c r="I36" s="479" t="s">
        <v>88</v>
      </c>
      <c r="J36" s="428" t="s">
        <v>120</v>
      </c>
      <c r="K36" s="500" t="s">
        <v>857</v>
      </c>
      <c r="L36" s="428" t="s">
        <v>189</v>
      </c>
      <c r="M36" s="500"/>
      <c r="N36" s="428"/>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724"/>
      <c r="B37" s="473"/>
      <c r="C37" s="197" t="s">
        <v>290</v>
      </c>
      <c r="D37" s="196" t="s">
        <v>189</v>
      </c>
      <c r="E37" s="524"/>
      <c r="F37" s="524"/>
      <c r="G37" s="522"/>
      <c r="H37" s="524"/>
      <c r="I37" s="522"/>
      <c r="J37" s="524"/>
      <c r="K37" s="718"/>
      <c r="L37" s="524"/>
      <c r="M37" s="718"/>
      <c r="N37" s="524"/>
      <c r="R37" s="141"/>
      <c r="S37" s="141"/>
      <c r="T37" s="141"/>
    </row>
    <row r="38" spans="1:22" ht="52" x14ac:dyDescent="0.6">
      <c r="A38" s="724"/>
      <c r="B38" s="473"/>
      <c r="C38" s="197" t="s">
        <v>291</v>
      </c>
      <c r="D38" s="196" t="s">
        <v>189</v>
      </c>
      <c r="E38" s="524"/>
      <c r="F38" s="524"/>
      <c r="G38" s="522"/>
      <c r="H38" s="524"/>
      <c r="I38" s="522"/>
      <c r="J38" s="524"/>
      <c r="K38" s="718"/>
      <c r="L38" s="524"/>
      <c r="M38" s="718"/>
      <c r="N38" s="524"/>
      <c r="R38" s="141"/>
      <c r="S38" s="141"/>
      <c r="T38" s="141"/>
    </row>
    <row r="39" spans="1:22" ht="78" x14ac:dyDescent="0.6">
      <c r="A39" s="724"/>
      <c r="B39" s="473"/>
      <c r="C39" s="197" t="s">
        <v>292</v>
      </c>
      <c r="D39" s="196" t="s">
        <v>189</v>
      </c>
      <c r="E39" s="524"/>
      <c r="F39" s="524"/>
      <c r="G39" s="522"/>
      <c r="H39" s="524"/>
      <c r="I39" s="522"/>
      <c r="J39" s="524"/>
      <c r="K39" s="718"/>
      <c r="L39" s="524"/>
      <c r="M39" s="718"/>
      <c r="N39" s="524"/>
      <c r="R39" s="141"/>
      <c r="S39" s="141"/>
      <c r="T39" s="141"/>
    </row>
    <row r="40" spans="1:22" ht="104" x14ac:dyDescent="0.6">
      <c r="A40" s="724"/>
      <c r="B40" s="473"/>
      <c r="C40" s="197" t="s">
        <v>293</v>
      </c>
      <c r="D40" s="196" t="s">
        <v>189</v>
      </c>
      <c r="E40" s="524"/>
      <c r="F40" s="524"/>
      <c r="G40" s="522"/>
      <c r="H40" s="524"/>
      <c r="I40" s="522"/>
      <c r="J40" s="524"/>
      <c r="K40" s="718"/>
      <c r="L40" s="524"/>
      <c r="M40" s="718"/>
      <c r="N40" s="524"/>
      <c r="R40" s="141"/>
      <c r="S40" s="141"/>
      <c r="T40" s="141"/>
    </row>
    <row r="41" spans="1:22" ht="52.5" thickBot="1" x14ac:dyDescent="0.65">
      <c r="A41" s="725"/>
      <c r="B41" s="474"/>
      <c r="C41" s="198" t="s">
        <v>294</v>
      </c>
      <c r="D41" s="196" t="s">
        <v>189</v>
      </c>
      <c r="E41" s="487"/>
      <c r="F41" s="487"/>
      <c r="G41" s="518"/>
      <c r="H41" s="487"/>
      <c r="I41" s="518"/>
      <c r="J41" s="487"/>
      <c r="K41" s="488"/>
      <c r="L41" s="487"/>
      <c r="M41" s="488"/>
      <c r="N41" s="487"/>
      <c r="R41" s="141"/>
      <c r="S41" s="141"/>
      <c r="T41" s="141"/>
    </row>
    <row r="42" spans="1:22" ht="78" x14ac:dyDescent="0.6">
      <c r="A42" s="397" t="s">
        <v>295</v>
      </c>
      <c r="B42" s="472" t="s">
        <v>106</v>
      </c>
      <c r="C42" s="195" t="s">
        <v>296</v>
      </c>
      <c r="D42" s="196" t="s">
        <v>185</v>
      </c>
      <c r="E42" s="428" t="s">
        <v>353</v>
      </c>
      <c r="F42" s="428" t="s">
        <v>398</v>
      </c>
      <c r="G42" s="479" t="s">
        <v>355</v>
      </c>
      <c r="H42" s="428" t="s">
        <v>356</v>
      </c>
      <c r="I42" s="574" t="s">
        <v>357</v>
      </c>
      <c r="J42" s="428" t="s">
        <v>249</v>
      </c>
      <c r="K42" s="500" t="s">
        <v>672</v>
      </c>
      <c r="L42" s="428" t="s">
        <v>185</v>
      </c>
      <c r="M42" s="428"/>
      <c r="N42" s="428"/>
      <c r="R42" s="141" t="str">
        <f>IF(OR(J42='Drop downs'!$G$7,J42='Drop downs'!$G$5), B42&amp;": "&amp;K42&amp;CHAR(10),"")</f>
        <v/>
      </c>
      <c r="S42" s="141" t="str">
        <f>IF(J42='Drop downs'!$G$2,B42&amp;": "&amp;K42&amp;"
"," ")</f>
        <v xml:space="preserve">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v>
      </c>
      <c r="T42" s="141" t="str">
        <f>IF(E42='Drop downs'!$B$6,B42&amp;": "&amp;K42&amp;"","")</f>
        <v/>
      </c>
      <c r="U42" s="126" t="str">
        <f t="shared" si="0"/>
        <v/>
      </c>
      <c r="V42" s="126" t="str">
        <f>IF(N42&gt;0,B42&amp;":"&amp;N42&amp;"
","")</f>
        <v/>
      </c>
    </row>
    <row r="43" spans="1:22" ht="52" x14ac:dyDescent="0.6">
      <c r="A43" s="724"/>
      <c r="B43" s="473"/>
      <c r="C43" s="197" t="s">
        <v>297</v>
      </c>
      <c r="D43" s="196" t="s">
        <v>189</v>
      </c>
      <c r="E43" s="524"/>
      <c r="F43" s="524"/>
      <c r="G43" s="522"/>
      <c r="H43" s="524"/>
      <c r="I43" s="584"/>
      <c r="J43" s="524"/>
      <c r="K43" s="718"/>
      <c r="L43" s="524"/>
      <c r="M43" s="524"/>
      <c r="N43" s="524"/>
      <c r="R43" s="141"/>
      <c r="S43" s="141"/>
      <c r="T43" s="141"/>
    </row>
    <row r="44" spans="1:22" ht="52" x14ac:dyDescent="0.6">
      <c r="A44" s="724"/>
      <c r="B44" s="473"/>
      <c r="C44" s="197" t="s">
        <v>298</v>
      </c>
      <c r="D44" s="196" t="s">
        <v>185</v>
      </c>
      <c r="E44" s="524"/>
      <c r="F44" s="524"/>
      <c r="G44" s="522"/>
      <c r="H44" s="524"/>
      <c r="I44" s="584"/>
      <c r="J44" s="524"/>
      <c r="K44" s="718"/>
      <c r="L44" s="524"/>
      <c r="M44" s="524"/>
      <c r="N44" s="524"/>
      <c r="R44" s="141"/>
      <c r="S44" s="141"/>
      <c r="T44" s="141"/>
    </row>
    <row r="45" spans="1:22" ht="52" x14ac:dyDescent="0.6">
      <c r="A45" s="724"/>
      <c r="B45" s="473"/>
      <c r="C45" s="197" t="s">
        <v>299</v>
      </c>
      <c r="D45" s="196" t="s">
        <v>185</v>
      </c>
      <c r="E45" s="524"/>
      <c r="F45" s="524"/>
      <c r="G45" s="522"/>
      <c r="H45" s="524"/>
      <c r="I45" s="584"/>
      <c r="J45" s="524"/>
      <c r="K45" s="718"/>
      <c r="L45" s="524"/>
      <c r="M45" s="524"/>
      <c r="N45" s="524"/>
      <c r="R45" s="141"/>
      <c r="S45" s="141"/>
      <c r="T45" s="141"/>
    </row>
    <row r="46" spans="1:22" ht="78.5" thickBot="1" x14ac:dyDescent="0.65">
      <c r="A46" s="725"/>
      <c r="B46" s="474"/>
      <c r="C46" s="198" t="s">
        <v>300</v>
      </c>
      <c r="D46" s="196" t="s">
        <v>189</v>
      </c>
      <c r="E46" s="487"/>
      <c r="F46" s="487"/>
      <c r="G46" s="518"/>
      <c r="H46" s="487"/>
      <c r="I46" s="570"/>
      <c r="J46" s="487"/>
      <c r="K46" s="488"/>
      <c r="L46" s="487"/>
      <c r="M46" s="487"/>
      <c r="N46" s="487"/>
      <c r="R46" s="141"/>
      <c r="S46" s="141"/>
      <c r="T46" s="141"/>
    </row>
    <row r="47" spans="1:22" ht="130" x14ac:dyDescent="0.6">
      <c r="A47" s="397" t="s">
        <v>301</v>
      </c>
      <c r="B47" s="472" t="s">
        <v>107</v>
      </c>
      <c r="C47" s="195" t="s">
        <v>302</v>
      </c>
      <c r="D47" s="196" t="s">
        <v>185</v>
      </c>
      <c r="E47" s="428" t="s">
        <v>353</v>
      </c>
      <c r="F47" s="428" t="s">
        <v>370</v>
      </c>
      <c r="G47" s="479" t="s">
        <v>355</v>
      </c>
      <c r="H47" s="428" t="s">
        <v>429</v>
      </c>
      <c r="I47" s="574" t="s">
        <v>368</v>
      </c>
      <c r="J47" s="428" t="s">
        <v>119</v>
      </c>
      <c r="K47" s="500" t="s">
        <v>673</v>
      </c>
      <c r="L47" s="428" t="s">
        <v>189</v>
      </c>
      <c r="M47" s="428"/>
      <c r="N47" s="428"/>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20.75" customHeight="1" thickBot="1" x14ac:dyDescent="0.65">
      <c r="A48" s="725"/>
      <c r="B48" s="474"/>
      <c r="C48" s="198" t="s">
        <v>303</v>
      </c>
      <c r="D48" s="196" t="s">
        <v>185</v>
      </c>
      <c r="E48" s="487"/>
      <c r="F48" s="487"/>
      <c r="G48" s="518"/>
      <c r="H48" s="487"/>
      <c r="I48" s="570"/>
      <c r="J48" s="487"/>
      <c r="K48" s="488"/>
      <c r="L48" s="487"/>
      <c r="M48" s="487"/>
      <c r="N48" s="487"/>
      <c r="R48" s="141"/>
      <c r="S48" s="141"/>
      <c r="T48" s="141"/>
    </row>
    <row r="49" spans="1:22" ht="114" customHeight="1" x14ac:dyDescent="0.6">
      <c r="A49" s="397" t="s">
        <v>304</v>
      </c>
      <c r="B49" s="472" t="s">
        <v>108</v>
      </c>
      <c r="C49" s="190" t="s">
        <v>305</v>
      </c>
      <c r="D49" s="191" t="s">
        <v>185</v>
      </c>
      <c r="E49" s="428" t="s">
        <v>353</v>
      </c>
      <c r="F49" s="428" t="s">
        <v>398</v>
      </c>
      <c r="G49" s="479" t="s">
        <v>355</v>
      </c>
      <c r="H49" s="428" t="s">
        <v>356</v>
      </c>
      <c r="I49" s="574" t="s">
        <v>368</v>
      </c>
      <c r="J49" s="428" t="s">
        <v>249</v>
      </c>
      <c r="K49" s="500" t="s">
        <v>674</v>
      </c>
      <c r="L49" s="428" t="s">
        <v>185</v>
      </c>
      <c r="M49" s="428"/>
      <c r="N49" s="428"/>
      <c r="R49" s="141" t="str">
        <f>IF(OR(J49='Drop downs'!$G$7,J49='Drop downs'!$G$5), B49&amp;": "&amp;K49&amp;CHAR(10),"")</f>
        <v/>
      </c>
      <c r="S49" s="141" t="str">
        <f>IF(J49='Drop downs'!$G$2,B49&amp;": "&amp;K49&amp;"
"," ")</f>
        <v xml:space="preserve">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T49" s="141" t="str">
        <f>IF(E49='Drop downs'!$B$6,B49&amp;": "&amp;K49&amp;"","")</f>
        <v/>
      </c>
      <c r="U49" s="126" t="str">
        <f t="shared" si="0"/>
        <v/>
      </c>
      <c r="V49" s="126" t="str">
        <f>IF(N49&gt;0,B49&amp;":"&amp;N49&amp;"
","")</f>
        <v/>
      </c>
    </row>
    <row r="50" spans="1:22" ht="107.25" customHeight="1" x14ac:dyDescent="0.6">
      <c r="A50" s="724"/>
      <c r="B50" s="473"/>
      <c r="C50" s="192" t="s">
        <v>306</v>
      </c>
      <c r="D50" s="191" t="s">
        <v>185</v>
      </c>
      <c r="E50" s="524"/>
      <c r="F50" s="524"/>
      <c r="G50" s="522"/>
      <c r="H50" s="524"/>
      <c r="I50" s="584"/>
      <c r="J50" s="524"/>
      <c r="K50" s="718"/>
      <c r="L50" s="524"/>
      <c r="M50" s="524"/>
      <c r="N50" s="524"/>
      <c r="R50" s="141"/>
      <c r="S50" s="141"/>
      <c r="T50" s="141"/>
    </row>
    <row r="51" spans="1:22" ht="99.75" customHeight="1" x14ac:dyDescent="0.6">
      <c r="A51" s="724"/>
      <c r="B51" s="473"/>
      <c r="C51" s="202" t="s">
        <v>307</v>
      </c>
      <c r="D51" s="191" t="s">
        <v>185</v>
      </c>
      <c r="E51" s="524"/>
      <c r="F51" s="524"/>
      <c r="G51" s="522"/>
      <c r="H51" s="524"/>
      <c r="I51" s="584"/>
      <c r="J51" s="524"/>
      <c r="K51" s="718"/>
      <c r="L51" s="524"/>
      <c r="M51" s="524"/>
      <c r="N51" s="524"/>
      <c r="R51" s="141"/>
      <c r="S51" s="141"/>
      <c r="T51" s="141"/>
    </row>
    <row r="52" spans="1:22" ht="116.25" customHeight="1" x14ac:dyDescent="0.6">
      <c r="A52" s="724"/>
      <c r="B52" s="473"/>
      <c r="C52" s="192" t="s">
        <v>308</v>
      </c>
      <c r="D52" s="191" t="s">
        <v>185</v>
      </c>
      <c r="E52" s="524"/>
      <c r="F52" s="524"/>
      <c r="G52" s="522"/>
      <c r="H52" s="524"/>
      <c r="I52" s="584"/>
      <c r="J52" s="524"/>
      <c r="K52" s="718"/>
      <c r="L52" s="524"/>
      <c r="M52" s="524"/>
      <c r="N52" s="524"/>
      <c r="R52" s="141"/>
      <c r="S52" s="141"/>
      <c r="T52" s="141"/>
    </row>
    <row r="53" spans="1:22" ht="143.25" customHeight="1" thickBot="1" x14ac:dyDescent="0.65">
      <c r="A53" s="725"/>
      <c r="B53" s="474"/>
      <c r="C53" s="193" t="s">
        <v>309</v>
      </c>
      <c r="D53" s="191" t="s">
        <v>185</v>
      </c>
      <c r="E53" s="487"/>
      <c r="F53" s="487"/>
      <c r="G53" s="518"/>
      <c r="H53" s="487"/>
      <c r="I53" s="570"/>
      <c r="J53" s="487"/>
      <c r="K53" s="488"/>
      <c r="L53" s="487"/>
      <c r="M53" s="487"/>
      <c r="N53" s="487"/>
      <c r="R53" s="141"/>
      <c r="S53" s="141"/>
      <c r="T53" s="141"/>
    </row>
    <row r="54" spans="1:22" ht="52" x14ac:dyDescent="0.6">
      <c r="A54" s="397" t="s">
        <v>310</v>
      </c>
      <c r="B54" s="472" t="s">
        <v>109</v>
      </c>
      <c r="C54" s="203" t="s">
        <v>311</v>
      </c>
      <c r="D54" s="188" t="s">
        <v>185</v>
      </c>
      <c r="E54" s="428" t="s">
        <v>353</v>
      </c>
      <c r="F54" s="428" t="s">
        <v>398</v>
      </c>
      <c r="G54" s="479" t="s">
        <v>355</v>
      </c>
      <c r="H54" s="428" t="s">
        <v>356</v>
      </c>
      <c r="I54" s="574" t="s">
        <v>368</v>
      </c>
      <c r="J54" s="428" t="s">
        <v>119</v>
      </c>
      <c r="K54" s="500" t="s">
        <v>675</v>
      </c>
      <c r="L54" s="428" t="s">
        <v>189</v>
      </c>
      <c r="M54" s="428"/>
      <c r="N54" s="428"/>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724"/>
      <c r="B55" s="473"/>
      <c r="C55" s="204" t="s">
        <v>312</v>
      </c>
      <c r="D55" s="188" t="s">
        <v>185</v>
      </c>
      <c r="E55" s="524"/>
      <c r="F55" s="524"/>
      <c r="G55" s="522"/>
      <c r="H55" s="524"/>
      <c r="I55" s="584"/>
      <c r="J55" s="524"/>
      <c r="K55" s="718"/>
      <c r="L55" s="524"/>
      <c r="M55" s="524"/>
      <c r="N55" s="524"/>
      <c r="R55" s="141"/>
      <c r="S55" s="141"/>
      <c r="T55" s="141"/>
    </row>
    <row r="56" spans="1:22" ht="118.5" customHeight="1" thickBot="1" x14ac:dyDescent="0.65">
      <c r="A56" s="725"/>
      <c r="B56" s="474"/>
      <c r="C56" s="205" t="s">
        <v>313</v>
      </c>
      <c r="D56" s="188" t="s">
        <v>185</v>
      </c>
      <c r="E56" s="487"/>
      <c r="F56" s="487"/>
      <c r="G56" s="518"/>
      <c r="H56" s="487"/>
      <c r="I56" s="570"/>
      <c r="J56" s="487"/>
      <c r="K56" s="488"/>
      <c r="L56" s="487"/>
      <c r="M56" s="487"/>
      <c r="N56" s="487"/>
      <c r="R56" s="141"/>
      <c r="S56" s="141"/>
      <c r="T56" s="141"/>
    </row>
    <row r="57" spans="1:22" x14ac:dyDescent="0.6">
      <c r="A57" s="397" t="s">
        <v>314</v>
      </c>
      <c r="B57" s="472" t="s">
        <v>110</v>
      </c>
      <c r="C57" s="190" t="s">
        <v>315</v>
      </c>
      <c r="D57" s="191" t="s">
        <v>189</v>
      </c>
      <c r="E57" s="428" t="s">
        <v>353</v>
      </c>
      <c r="F57" s="428" t="s">
        <v>354</v>
      </c>
      <c r="G57" s="479" t="s">
        <v>355</v>
      </c>
      <c r="H57" s="428" t="s">
        <v>356</v>
      </c>
      <c r="I57" s="574" t="s">
        <v>368</v>
      </c>
      <c r="J57" s="428" t="s">
        <v>119</v>
      </c>
      <c r="K57" s="500" t="s">
        <v>676</v>
      </c>
      <c r="L57" s="428" t="s">
        <v>185</v>
      </c>
      <c r="M57" s="428"/>
      <c r="N57" s="428"/>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724"/>
      <c r="B58" s="473"/>
      <c r="C58" s="192" t="s">
        <v>316</v>
      </c>
      <c r="D58" s="191" t="s">
        <v>185</v>
      </c>
      <c r="E58" s="524"/>
      <c r="F58" s="524"/>
      <c r="G58" s="522"/>
      <c r="H58" s="524"/>
      <c r="I58" s="584"/>
      <c r="J58" s="524"/>
      <c r="K58" s="718"/>
      <c r="L58" s="524"/>
      <c r="M58" s="524"/>
      <c r="N58" s="524"/>
      <c r="R58" s="141"/>
      <c r="S58" s="141"/>
      <c r="T58" s="141"/>
    </row>
    <row r="59" spans="1:22" x14ac:dyDescent="0.6">
      <c r="A59" s="724"/>
      <c r="B59" s="473"/>
      <c r="C59" s="192" t="s">
        <v>317</v>
      </c>
      <c r="D59" s="191" t="s">
        <v>189</v>
      </c>
      <c r="E59" s="524"/>
      <c r="F59" s="524"/>
      <c r="G59" s="522"/>
      <c r="H59" s="524"/>
      <c r="I59" s="584"/>
      <c r="J59" s="524"/>
      <c r="K59" s="718"/>
      <c r="L59" s="524"/>
      <c r="M59" s="524"/>
      <c r="N59" s="524"/>
      <c r="R59" s="141"/>
      <c r="S59" s="141"/>
      <c r="T59" s="141"/>
    </row>
    <row r="60" spans="1:22" ht="52" x14ac:dyDescent="0.6">
      <c r="A60" s="724"/>
      <c r="B60" s="473"/>
      <c r="C60" s="192" t="s">
        <v>318</v>
      </c>
      <c r="D60" s="191" t="s">
        <v>189</v>
      </c>
      <c r="E60" s="524"/>
      <c r="F60" s="524"/>
      <c r="G60" s="522"/>
      <c r="H60" s="524"/>
      <c r="I60" s="584"/>
      <c r="J60" s="524"/>
      <c r="K60" s="718"/>
      <c r="L60" s="524"/>
      <c r="M60" s="524"/>
      <c r="N60" s="524"/>
      <c r="R60" s="141"/>
      <c r="S60" s="141"/>
      <c r="T60" s="141"/>
    </row>
    <row r="61" spans="1:22" x14ac:dyDescent="0.6">
      <c r="A61" s="724"/>
      <c r="B61" s="473"/>
      <c r="C61" s="192" t="s">
        <v>319</v>
      </c>
      <c r="D61" s="191" t="s">
        <v>185</v>
      </c>
      <c r="E61" s="524"/>
      <c r="F61" s="524"/>
      <c r="G61" s="522"/>
      <c r="H61" s="524"/>
      <c r="I61" s="584"/>
      <c r="J61" s="524"/>
      <c r="K61" s="718"/>
      <c r="L61" s="524"/>
      <c r="M61" s="524"/>
      <c r="N61" s="524"/>
      <c r="R61" s="141"/>
      <c r="S61" s="141"/>
      <c r="T61" s="141"/>
    </row>
    <row r="62" spans="1:22" x14ac:dyDescent="0.6">
      <c r="A62" s="724"/>
      <c r="B62" s="473"/>
      <c r="C62" s="192" t="s">
        <v>320</v>
      </c>
      <c r="D62" s="191" t="s">
        <v>189</v>
      </c>
      <c r="E62" s="524"/>
      <c r="F62" s="524"/>
      <c r="G62" s="522"/>
      <c r="H62" s="524"/>
      <c r="I62" s="584"/>
      <c r="J62" s="524"/>
      <c r="K62" s="718"/>
      <c r="L62" s="524"/>
      <c r="M62" s="524"/>
      <c r="N62" s="524"/>
      <c r="R62" s="141"/>
      <c r="S62" s="141"/>
      <c r="T62" s="141"/>
    </row>
    <row r="63" spans="1:22" ht="78" x14ac:dyDescent="0.6">
      <c r="A63" s="724"/>
      <c r="B63" s="473"/>
      <c r="C63" s="192" t="s">
        <v>321</v>
      </c>
      <c r="D63" s="191" t="s">
        <v>189</v>
      </c>
      <c r="E63" s="524"/>
      <c r="F63" s="524"/>
      <c r="G63" s="522"/>
      <c r="H63" s="524"/>
      <c r="I63" s="584"/>
      <c r="J63" s="524"/>
      <c r="K63" s="718"/>
      <c r="L63" s="524"/>
      <c r="M63" s="524"/>
      <c r="N63" s="524"/>
      <c r="R63" s="141"/>
      <c r="S63" s="141"/>
      <c r="T63" s="141"/>
    </row>
    <row r="64" spans="1:22" ht="26.5" thickBot="1" x14ac:dyDescent="0.65">
      <c r="A64" s="725"/>
      <c r="B64" s="474"/>
      <c r="C64" s="193" t="s">
        <v>322</v>
      </c>
      <c r="D64" s="191" t="s">
        <v>189</v>
      </c>
      <c r="E64" s="487"/>
      <c r="F64" s="487"/>
      <c r="G64" s="518"/>
      <c r="H64" s="487"/>
      <c r="I64" s="570"/>
      <c r="J64" s="487"/>
      <c r="K64" s="488"/>
      <c r="L64" s="487"/>
      <c r="M64" s="487"/>
      <c r="N64" s="487"/>
      <c r="R64" s="141"/>
      <c r="S64" s="141"/>
      <c r="T64" s="141"/>
    </row>
    <row r="65" spans="1:22" ht="52" x14ac:dyDescent="0.6">
      <c r="A65" s="469" t="s">
        <v>843</v>
      </c>
      <c r="B65" s="472" t="s">
        <v>111</v>
      </c>
      <c r="C65" s="199" t="s">
        <v>845</v>
      </c>
      <c r="D65" s="191" t="s">
        <v>189</v>
      </c>
      <c r="E65" s="428" t="s">
        <v>88</v>
      </c>
      <c r="F65" s="428" t="s">
        <v>88</v>
      </c>
      <c r="G65" s="479" t="s">
        <v>88</v>
      </c>
      <c r="H65" s="428" t="s">
        <v>88</v>
      </c>
      <c r="I65" s="479" t="s">
        <v>88</v>
      </c>
      <c r="J65" s="428" t="s">
        <v>120</v>
      </c>
      <c r="K65" s="500" t="s">
        <v>494</v>
      </c>
      <c r="L65" s="428" t="s">
        <v>189</v>
      </c>
      <c r="M65" s="428"/>
      <c r="N65" s="428"/>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200" t="s">
        <v>325</v>
      </c>
      <c r="D66" s="191" t="s">
        <v>189</v>
      </c>
      <c r="E66" s="524"/>
      <c r="F66" s="524"/>
      <c r="G66" s="522"/>
      <c r="H66" s="524"/>
      <c r="I66" s="522"/>
      <c r="J66" s="524"/>
      <c r="K66" s="718"/>
      <c r="L66" s="524"/>
      <c r="M66" s="524"/>
      <c r="N66" s="524"/>
      <c r="R66" s="141"/>
      <c r="S66" s="141"/>
      <c r="T66" s="141"/>
    </row>
    <row r="67" spans="1:22" ht="78" x14ac:dyDescent="0.6">
      <c r="A67" s="470"/>
      <c r="B67" s="473"/>
      <c r="C67" s="200" t="s">
        <v>326</v>
      </c>
      <c r="D67" s="191" t="s">
        <v>189</v>
      </c>
      <c r="E67" s="524"/>
      <c r="F67" s="524"/>
      <c r="G67" s="522"/>
      <c r="H67" s="524"/>
      <c r="I67" s="522"/>
      <c r="J67" s="524"/>
      <c r="K67" s="718"/>
      <c r="L67" s="524"/>
      <c r="M67" s="524"/>
      <c r="N67" s="524"/>
      <c r="R67" s="141"/>
      <c r="S67" s="141"/>
      <c r="T67" s="141"/>
    </row>
    <row r="68" spans="1:22" ht="52" x14ac:dyDescent="0.6">
      <c r="A68" s="470"/>
      <c r="B68" s="473"/>
      <c r="C68" s="200" t="s">
        <v>327</v>
      </c>
      <c r="D68" s="191" t="s">
        <v>189</v>
      </c>
      <c r="E68" s="524"/>
      <c r="F68" s="524"/>
      <c r="G68" s="522"/>
      <c r="H68" s="524"/>
      <c r="I68" s="522"/>
      <c r="J68" s="524"/>
      <c r="K68" s="718"/>
      <c r="L68" s="524"/>
      <c r="M68" s="524"/>
      <c r="N68" s="524"/>
      <c r="R68" s="141"/>
      <c r="S68" s="141"/>
      <c r="T68" s="141"/>
    </row>
    <row r="69" spans="1:22" x14ac:dyDescent="0.6">
      <c r="A69" s="470"/>
      <c r="B69" s="473"/>
      <c r="C69" s="200" t="s">
        <v>846</v>
      </c>
      <c r="D69" s="191" t="s">
        <v>189</v>
      </c>
      <c r="E69" s="524"/>
      <c r="F69" s="524"/>
      <c r="G69" s="522"/>
      <c r="H69" s="524"/>
      <c r="I69" s="522"/>
      <c r="J69" s="524"/>
      <c r="K69" s="718"/>
      <c r="L69" s="524"/>
      <c r="M69" s="524"/>
      <c r="N69" s="524"/>
      <c r="R69" s="141"/>
      <c r="S69" s="141"/>
      <c r="T69" s="141"/>
    </row>
    <row r="70" spans="1:22" x14ac:dyDescent="0.6">
      <c r="A70" s="470"/>
      <c r="B70" s="473"/>
      <c r="C70" s="200" t="s">
        <v>329</v>
      </c>
      <c r="D70" s="191" t="s">
        <v>189</v>
      </c>
      <c r="E70" s="524"/>
      <c r="F70" s="524"/>
      <c r="G70" s="522"/>
      <c r="H70" s="524"/>
      <c r="I70" s="522"/>
      <c r="J70" s="524"/>
      <c r="K70" s="718"/>
      <c r="L70" s="524"/>
      <c r="M70" s="524"/>
      <c r="N70" s="524"/>
      <c r="R70" s="141"/>
      <c r="S70" s="141"/>
      <c r="T70" s="141"/>
    </row>
    <row r="71" spans="1:22" ht="52.5" thickBot="1" x14ac:dyDescent="0.65">
      <c r="A71" s="517"/>
      <c r="B71" s="474"/>
      <c r="C71" s="201" t="s">
        <v>330</v>
      </c>
      <c r="D71" s="191" t="s">
        <v>189</v>
      </c>
      <c r="E71" s="487"/>
      <c r="F71" s="487"/>
      <c r="G71" s="518"/>
      <c r="H71" s="487"/>
      <c r="I71" s="518"/>
      <c r="J71" s="487"/>
      <c r="K71" s="488"/>
      <c r="L71" s="487"/>
      <c r="M71" s="487"/>
      <c r="N71" s="487"/>
      <c r="R71" s="141"/>
      <c r="S71" s="141"/>
      <c r="T71" s="141"/>
    </row>
    <row r="72" spans="1:22" ht="52" x14ac:dyDescent="0.6">
      <c r="A72" s="469" t="s">
        <v>331</v>
      </c>
      <c r="B72" s="472" t="s">
        <v>112</v>
      </c>
      <c r="C72" s="199" t="s">
        <v>332</v>
      </c>
      <c r="D72" s="191" t="s">
        <v>189</v>
      </c>
      <c r="E72" s="428" t="s">
        <v>88</v>
      </c>
      <c r="F72" s="428" t="s">
        <v>88</v>
      </c>
      <c r="G72" s="479" t="s">
        <v>88</v>
      </c>
      <c r="H72" s="428" t="s">
        <v>88</v>
      </c>
      <c r="I72" s="479" t="s">
        <v>88</v>
      </c>
      <c r="J72" s="428" t="s">
        <v>120</v>
      </c>
      <c r="K72" s="680" t="s">
        <v>494</v>
      </c>
      <c r="L72" s="428" t="s">
        <v>189</v>
      </c>
      <c r="M72" s="428"/>
      <c r="N72" s="428"/>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200" t="s">
        <v>333</v>
      </c>
      <c r="D73" s="191" t="s">
        <v>189</v>
      </c>
      <c r="E73" s="524"/>
      <c r="F73" s="524"/>
      <c r="G73" s="522"/>
      <c r="H73" s="524"/>
      <c r="I73" s="522"/>
      <c r="J73" s="524"/>
      <c r="K73" s="723"/>
      <c r="L73" s="524"/>
      <c r="M73" s="524"/>
      <c r="N73" s="524"/>
      <c r="R73" s="141"/>
      <c r="S73" s="141"/>
      <c r="T73" s="141"/>
    </row>
    <row r="74" spans="1:22" ht="52" x14ac:dyDescent="0.6">
      <c r="A74" s="470"/>
      <c r="B74" s="473"/>
      <c r="C74" s="200" t="s">
        <v>334</v>
      </c>
      <c r="D74" s="191" t="s">
        <v>189</v>
      </c>
      <c r="E74" s="524"/>
      <c r="F74" s="524"/>
      <c r="G74" s="522"/>
      <c r="H74" s="524"/>
      <c r="I74" s="522"/>
      <c r="J74" s="524"/>
      <c r="K74" s="723"/>
      <c r="L74" s="524"/>
      <c r="M74" s="524"/>
      <c r="N74" s="524"/>
      <c r="R74" s="141"/>
      <c r="S74" s="141"/>
      <c r="T74" s="141"/>
    </row>
    <row r="75" spans="1:22" x14ac:dyDescent="0.6">
      <c r="A75" s="470"/>
      <c r="B75" s="473"/>
      <c r="C75" s="200" t="s">
        <v>335</v>
      </c>
      <c r="D75" s="191" t="s">
        <v>189</v>
      </c>
      <c r="E75" s="524"/>
      <c r="F75" s="524"/>
      <c r="G75" s="522"/>
      <c r="H75" s="524"/>
      <c r="I75" s="522"/>
      <c r="J75" s="524"/>
      <c r="K75" s="723"/>
      <c r="L75" s="524"/>
      <c r="M75" s="524"/>
      <c r="N75" s="524"/>
      <c r="R75" s="141"/>
      <c r="S75" s="141"/>
      <c r="T75" s="141"/>
    </row>
    <row r="76" spans="1:22" ht="26.5" thickBot="1" x14ac:dyDescent="0.65">
      <c r="A76" s="517"/>
      <c r="B76" s="474"/>
      <c r="C76" s="206" t="s">
        <v>336</v>
      </c>
      <c r="D76" s="191" t="s">
        <v>189</v>
      </c>
      <c r="E76" s="487"/>
      <c r="F76" s="487"/>
      <c r="G76" s="518"/>
      <c r="H76" s="487"/>
      <c r="I76" s="518"/>
      <c r="J76" s="487"/>
      <c r="K76" s="529"/>
      <c r="L76" s="487"/>
      <c r="M76" s="487"/>
      <c r="N76" s="487"/>
      <c r="R76" s="141"/>
      <c r="S76" s="141"/>
      <c r="T76" s="141"/>
    </row>
    <row r="77" spans="1:22" ht="52" x14ac:dyDescent="0.6">
      <c r="A77" s="511" t="s">
        <v>337</v>
      </c>
      <c r="B77" s="472" t="s">
        <v>113</v>
      </c>
      <c r="C77" s="199" t="s">
        <v>338</v>
      </c>
      <c r="D77" s="196" t="s">
        <v>185</v>
      </c>
      <c r="E77" s="428" t="s">
        <v>353</v>
      </c>
      <c r="F77" s="428" t="s">
        <v>370</v>
      </c>
      <c r="G77" s="479" t="s">
        <v>355</v>
      </c>
      <c r="H77" s="428" t="s">
        <v>429</v>
      </c>
      <c r="I77" s="574" t="s">
        <v>368</v>
      </c>
      <c r="J77" s="428" t="s">
        <v>119</v>
      </c>
      <c r="K77" s="500" t="s">
        <v>979</v>
      </c>
      <c r="L77" s="428" t="s">
        <v>189</v>
      </c>
      <c r="M77" s="428"/>
      <c r="N77" s="500" t="s">
        <v>677</v>
      </c>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xml:space="preserve">IIA13:A potential enhancement for this policy could be the specification that a sustainable use of materials and/or resources would be required.
</v>
      </c>
    </row>
    <row r="78" spans="1:22" x14ac:dyDescent="0.6">
      <c r="A78" s="527"/>
      <c r="B78" s="473"/>
      <c r="C78" s="200" t="s">
        <v>339</v>
      </c>
      <c r="D78" s="196" t="s">
        <v>189</v>
      </c>
      <c r="E78" s="524"/>
      <c r="F78" s="524"/>
      <c r="G78" s="522"/>
      <c r="H78" s="524"/>
      <c r="I78" s="584"/>
      <c r="J78" s="524"/>
      <c r="K78" s="718"/>
      <c r="L78" s="524"/>
      <c r="M78" s="524"/>
      <c r="N78" s="718"/>
      <c r="R78" s="141"/>
      <c r="S78" s="141"/>
      <c r="T78" s="141"/>
    </row>
    <row r="79" spans="1:22" x14ac:dyDescent="0.6">
      <c r="A79" s="527"/>
      <c r="B79" s="473"/>
      <c r="C79" s="200" t="s">
        <v>340</v>
      </c>
      <c r="D79" s="196" t="s">
        <v>185</v>
      </c>
      <c r="E79" s="524"/>
      <c r="F79" s="524"/>
      <c r="G79" s="522"/>
      <c r="H79" s="524"/>
      <c r="I79" s="584"/>
      <c r="J79" s="524"/>
      <c r="K79" s="718"/>
      <c r="L79" s="524"/>
      <c r="M79" s="524"/>
      <c r="N79" s="718"/>
      <c r="R79" s="141"/>
      <c r="S79" s="141"/>
      <c r="T79" s="141"/>
    </row>
    <row r="80" spans="1:22" x14ac:dyDescent="0.6">
      <c r="A80" s="527"/>
      <c r="B80" s="473"/>
      <c r="C80" s="207" t="s">
        <v>341</v>
      </c>
      <c r="D80" s="196" t="s">
        <v>185</v>
      </c>
      <c r="E80" s="524"/>
      <c r="F80" s="524"/>
      <c r="G80" s="522"/>
      <c r="H80" s="524"/>
      <c r="I80" s="584"/>
      <c r="J80" s="524"/>
      <c r="K80" s="718"/>
      <c r="L80" s="524"/>
      <c r="M80" s="524"/>
      <c r="N80" s="718"/>
      <c r="R80" s="141"/>
      <c r="S80" s="141"/>
      <c r="T80" s="141"/>
    </row>
    <row r="81" spans="1:22" ht="78" x14ac:dyDescent="0.6">
      <c r="A81" s="527"/>
      <c r="B81" s="473"/>
      <c r="C81" s="207" t="s">
        <v>342</v>
      </c>
      <c r="D81" s="196" t="s">
        <v>189</v>
      </c>
      <c r="E81" s="524"/>
      <c r="F81" s="524"/>
      <c r="G81" s="522"/>
      <c r="H81" s="524"/>
      <c r="I81" s="584"/>
      <c r="J81" s="524"/>
      <c r="K81" s="718"/>
      <c r="L81" s="524"/>
      <c r="M81" s="524"/>
      <c r="N81" s="718"/>
      <c r="R81" s="141"/>
      <c r="S81" s="141"/>
      <c r="T81" s="141"/>
    </row>
    <row r="82" spans="1:22" ht="78" x14ac:dyDescent="0.6">
      <c r="A82" s="527"/>
      <c r="B82" s="473"/>
      <c r="C82" s="207" t="s">
        <v>343</v>
      </c>
      <c r="D82" s="196" t="s">
        <v>185</v>
      </c>
      <c r="E82" s="524"/>
      <c r="F82" s="524"/>
      <c r="G82" s="522"/>
      <c r="H82" s="524"/>
      <c r="I82" s="584"/>
      <c r="J82" s="524"/>
      <c r="K82" s="718"/>
      <c r="L82" s="524"/>
      <c r="M82" s="524"/>
      <c r="N82" s="718"/>
      <c r="R82" s="141"/>
      <c r="S82" s="141"/>
      <c r="T82" s="141"/>
    </row>
    <row r="83" spans="1:22" ht="52.5" thickBot="1" x14ac:dyDescent="0.65">
      <c r="A83" s="528"/>
      <c r="B83" s="474"/>
      <c r="C83" s="208" t="s">
        <v>344</v>
      </c>
      <c r="D83" s="196" t="s">
        <v>189</v>
      </c>
      <c r="E83" s="487"/>
      <c r="F83" s="487"/>
      <c r="G83" s="518"/>
      <c r="H83" s="487"/>
      <c r="I83" s="570"/>
      <c r="J83" s="487"/>
      <c r="K83" s="488"/>
      <c r="L83" s="487"/>
      <c r="M83" s="487"/>
      <c r="N83" s="488"/>
      <c r="R83" s="141"/>
      <c r="S83" s="141"/>
      <c r="T83" s="141"/>
    </row>
    <row r="84" spans="1:22" ht="52" x14ac:dyDescent="0.6">
      <c r="A84" s="511" t="s">
        <v>345</v>
      </c>
      <c r="B84" s="472" t="s">
        <v>114</v>
      </c>
      <c r="C84" s="209" t="s">
        <v>346</v>
      </c>
      <c r="D84" s="196" t="s">
        <v>189</v>
      </c>
      <c r="E84" s="428" t="s">
        <v>364</v>
      </c>
      <c r="F84" s="428" t="s">
        <v>370</v>
      </c>
      <c r="G84" s="479" t="s">
        <v>355</v>
      </c>
      <c r="H84" s="428" t="s">
        <v>356</v>
      </c>
      <c r="I84" s="574" t="s">
        <v>368</v>
      </c>
      <c r="J84" s="428" t="s">
        <v>119</v>
      </c>
      <c r="K84" s="500" t="s">
        <v>678</v>
      </c>
      <c r="L84" s="428" t="s">
        <v>189</v>
      </c>
      <c r="M84" s="428"/>
      <c r="N84" s="428"/>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207" t="s">
        <v>347</v>
      </c>
      <c r="D85" s="210" t="s">
        <v>185</v>
      </c>
      <c r="E85" s="524"/>
      <c r="F85" s="524"/>
      <c r="G85" s="522"/>
      <c r="H85" s="524"/>
      <c r="I85" s="584"/>
      <c r="J85" s="524"/>
      <c r="K85" s="718"/>
      <c r="L85" s="524"/>
      <c r="M85" s="524"/>
      <c r="N85" s="524"/>
      <c r="R85" s="141"/>
      <c r="S85" s="141"/>
      <c r="T85" s="141"/>
    </row>
    <row r="86" spans="1:22" x14ac:dyDescent="0.6">
      <c r="A86" s="527"/>
      <c r="B86" s="473"/>
      <c r="C86" s="207" t="s">
        <v>348</v>
      </c>
      <c r="D86" s="210" t="s">
        <v>185</v>
      </c>
      <c r="E86" s="524"/>
      <c r="F86" s="524"/>
      <c r="G86" s="522"/>
      <c r="H86" s="524"/>
      <c r="I86" s="584"/>
      <c r="J86" s="524"/>
      <c r="K86" s="718"/>
      <c r="L86" s="524"/>
      <c r="M86" s="524"/>
      <c r="N86" s="524"/>
      <c r="R86" s="141"/>
      <c r="S86" s="141"/>
      <c r="T86" s="141"/>
    </row>
    <row r="87" spans="1:22" ht="94" customHeight="1" thickBot="1" x14ac:dyDescent="0.65">
      <c r="A87" s="528"/>
      <c r="B87" s="474"/>
      <c r="C87" s="206" t="s">
        <v>349</v>
      </c>
      <c r="D87" s="211" t="s">
        <v>189</v>
      </c>
      <c r="E87" s="487"/>
      <c r="F87" s="487"/>
      <c r="G87" s="518"/>
      <c r="H87" s="487"/>
      <c r="I87" s="570"/>
      <c r="J87" s="487"/>
      <c r="K87" s="488"/>
      <c r="L87" s="487"/>
      <c r="M87" s="487"/>
      <c r="N87" s="487"/>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ht="163.5" customHeight="1" x14ac:dyDescent="0.6">
      <c r="A92" s="489" t="str">
        <f>S8&amp;S18&amp;S20&amp;S28&amp;S36&amp;S42&amp;S47&amp;S48&amp;S49&amp;S54&amp;S57&amp;S65&amp;S72&amp;S77&amp;S84&amp;S87</f>
        <v xml:space="preserve">     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8" spans="1:13" x14ac:dyDescent="0.6">
      <c r="A98" s="576" t="str">
        <f>V8&amp;V18&amp;V20&amp;V28&amp;V36&amp;V42&amp;V47&amp;V49&amp;V54&amp;V57&amp;V65&amp;V72&amp;V77&amp;V84</f>
        <v xml:space="preserve">IIA13:A potential enhancement for this policy could be the specification that a sustainable use of materials and/or resources would be required.
</v>
      </c>
      <c r="B98" s="699"/>
      <c r="C98" s="576"/>
      <c r="D98" s="576"/>
      <c r="E98" s="576"/>
      <c r="F98" s="576"/>
      <c r="G98" s="576"/>
      <c r="H98" s="576"/>
      <c r="I98" s="576"/>
      <c r="J98" s="576"/>
      <c r="K98" s="576"/>
      <c r="L98" s="576"/>
      <c r="M98" s="576"/>
    </row>
  </sheetData>
  <sheetProtection algorithmName="SHA-512" hashValue="aqGrn2NbYvGHOtA/pzBZ0Q5TNc4kCiQxXqfqcqppI78bWBSXAyfjjwMSNmwOBL4Ne5EheUxlNqfNIewjaheW3A==" saltValue="Mwl7NGbj6hF0qg93hU9bpw==" spinCount="100000" sheet="1" objects="1" scenarios="1"/>
  <autoFilter ref="A7:M87" xr:uid="{D2C47CAF-421C-4D58-AA7A-22430CCF83D7}"/>
  <mergeCells count="183">
    <mergeCell ref="H8:H17"/>
    <mergeCell ref="I8:I17"/>
    <mergeCell ref="J8:J17"/>
    <mergeCell ref="C1:F1"/>
    <mergeCell ref="C2:F2"/>
    <mergeCell ref="C4:F4"/>
    <mergeCell ref="A6:C6"/>
    <mergeCell ref="A8:A17"/>
    <mergeCell ref="B8:B17"/>
    <mergeCell ref="E8:E17"/>
    <mergeCell ref="F8:F17"/>
    <mergeCell ref="G8:G17"/>
    <mergeCell ref="E6:N6"/>
    <mergeCell ref="N8:N17"/>
    <mergeCell ref="K8:K17"/>
    <mergeCell ref="L8:L17"/>
    <mergeCell ref="M8:M17"/>
    <mergeCell ref="C3:F3"/>
    <mergeCell ref="H20:H27"/>
    <mergeCell ref="I20:I27"/>
    <mergeCell ref="J20:J27"/>
    <mergeCell ref="K18:K19"/>
    <mergeCell ref="L18:L19"/>
    <mergeCell ref="M18:M19"/>
    <mergeCell ref="N18:N19"/>
    <mergeCell ref="A20:A27"/>
    <mergeCell ref="B20:B27"/>
    <mergeCell ref="E20:E27"/>
    <mergeCell ref="F20:F27"/>
    <mergeCell ref="G20:G27"/>
    <mergeCell ref="N20:N27"/>
    <mergeCell ref="K20:K27"/>
    <mergeCell ref="L20:L27"/>
    <mergeCell ref="M20:M27"/>
    <mergeCell ref="A18:A19"/>
    <mergeCell ref="B18:B19"/>
    <mergeCell ref="E18:E19"/>
    <mergeCell ref="F18:F19"/>
    <mergeCell ref="G18:G19"/>
    <mergeCell ref="H18:H19"/>
    <mergeCell ref="I18:I19"/>
    <mergeCell ref="J18:J19"/>
    <mergeCell ref="K28:K35"/>
    <mergeCell ref="L28:L35"/>
    <mergeCell ref="M28:M35"/>
    <mergeCell ref="H36:H41"/>
    <mergeCell ref="I36:I41"/>
    <mergeCell ref="J36:J41"/>
    <mergeCell ref="N28:N35"/>
    <mergeCell ref="A36:A41"/>
    <mergeCell ref="B36:B41"/>
    <mergeCell ref="E36:E41"/>
    <mergeCell ref="F36:F41"/>
    <mergeCell ref="G36:G41"/>
    <mergeCell ref="N36:N41"/>
    <mergeCell ref="K36:K41"/>
    <mergeCell ref="L36:L41"/>
    <mergeCell ref="M36:M41"/>
    <mergeCell ref="A28:A35"/>
    <mergeCell ref="B28:B35"/>
    <mergeCell ref="E28:E35"/>
    <mergeCell ref="F28:F35"/>
    <mergeCell ref="G28:G35"/>
    <mergeCell ref="H28:H35"/>
    <mergeCell ref="I28:I35"/>
    <mergeCell ref="J28:J35"/>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N84:N87"/>
    <mergeCell ref="A89:M89"/>
    <mergeCell ref="N77:N83"/>
    <mergeCell ref="A84:A87"/>
    <mergeCell ref="B84:B87"/>
    <mergeCell ref="E84:E87"/>
    <mergeCell ref="F84:F87"/>
    <mergeCell ref="G84:G87"/>
    <mergeCell ref="H84:H87"/>
    <mergeCell ref="I84:I87"/>
    <mergeCell ref="J84:J87"/>
    <mergeCell ref="H77:H83"/>
    <mergeCell ref="I77:I83"/>
    <mergeCell ref="J77:J83"/>
    <mergeCell ref="K77:K83"/>
    <mergeCell ref="L77:L83"/>
    <mergeCell ref="M77:M83"/>
    <mergeCell ref="A98:M98"/>
    <mergeCell ref="A96:M96"/>
    <mergeCell ref="A90:M90"/>
    <mergeCell ref="A91:M91"/>
    <mergeCell ref="A92:M92"/>
    <mergeCell ref="A93:M93"/>
    <mergeCell ref="A94:M94"/>
    <mergeCell ref="A95:M95"/>
    <mergeCell ref="K84:K87"/>
    <mergeCell ref="L84:L87"/>
    <mergeCell ref="M84:M87"/>
  </mergeCells>
  <conditionalFormatting sqref="C50:C53">
    <cfRule type="expression" dxfId="571" priority="14">
      <formula>$D50="No"</formula>
    </cfRule>
  </conditionalFormatting>
  <conditionalFormatting sqref="C8:D87">
    <cfRule type="expression" dxfId="570" priority="13">
      <formula>$D8="No"</formula>
    </cfRule>
  </conditionalFormatting>
  <conditionalFormatting sqref="J8">
    <cfRule type="cellIs" dxfId="569" priority="7" operator="equal">
      <formula>"Significant Negative"</formula>
    </cfRule>
    <cfRule type="cellIs" dxfId="568" priority="8" operator="equal">
      <formula>"Minor Negative"</formula>
    </cfRule>
    <cfRule type="cellIs" dxfId="567" priority="9" operator="equal">
      <formula>"Uncertain"</formula>
    </cfRule>
    <cfRule type="cellIs" dxfId="566" priority="10" operator="equal">
      <formula>"Neutral"</formula>
    </cfRule>
    <cfRule type="cellIs" dxfId="565" priority="11" operator="equal">
      <formula>"Minor Positive"</formula>
    </cfRule>
    <cfRule type="cellIs" dxfId="564" priority="12" operator="equal">
      <formula>"Significant Positive"</formula>
    </cfRule>
  </conditionalFormatting>
  <conditionalFormatting sqref="J18">
    <cfRule type="cellIs" dxfId="563" priority="2" operator="equal">
      <formula>"Minor Negative"</formula>
    </cfRule>
    <cfRule type="cellIs" dxfId="562" priority="3" operator="equal">
      <formula>"Uncertain"</formula>
    </cfRule>
    <cfRule type="cellIs" dxfId="561" priority="4" operator="equal">
      <formula>"Neutral"</formula>
    </cfRule>
    <cfRule type="cellIs" dxfId="560" priority="5" operator="equal">
      <formula>"Minor Positive"</formula>
    </cfRule>
    <cfRule type="cellIs" dxfId="559" priority="6" operator="equal">
      <formula>"Significant Positive"</formula>
    </cfRule>
    <cfRule type="cellIs" dxfId="558" priority="1" operator="equal">
      <formula>"Significant Negative"</formula>
    </cfRule>
  </conditionalFormatting>
  <conditionalFormatting sqref="J20">
    <cfRule type="cellIs" dxfId="557" priority="38" operator="equal">
      <formula>"Minor Positive"</formula>
    </cfRule>
    <cfRule type="cellIs" dxfId="556" priority="37" operator="equal">
      <formula>"Neutral"</formula>
    </cfRule>
    <cfRule type="cellIs" dxfId="555" priority="36" operator="equal">
      <formula>"Uncertain"</formula>
    </cfRule>
    <cfRule type="cellIs" dxfId="554" priority="35" operator="equal">
      <formula>"Minor Negative"</formula>
    </cfRule>
    <cfRule type="cellIs" dxfId="553" priority="34" operator="equal">
      <formula>"Significant Negative"</formula>
    </cfRule>
    <cfRule type="cellIs" dxfId="552" priority="39" operator="equal">
      <formula>"Significant Positive"</formula>
    </cfRule>
  </conditionalFormatting>
  <conditionalFormatting sqref="J28 J49 J57 J65 J72 J77 J84">
    <cfRule type="cellIs" dxfId="551" priority="46" operator="equal">
      <formula>"Significant Negative"</formula>
    </cfRule>
    <cfRule type="cellIs" dxfId="550" priority="47" operator="equal">
      <formula>"Minor Negative"</formula>
    </cfRule>
    <cfRule type="cellIs" dxfId="549" priority="48" operator="equal">
      <formula>"Uncertain"</formula>
    </cfRule>
    <cfRule type="cellIs" dxfId="548" priority="49" operator="equal">
      <formula>"Neutral"</formula>
    </cfRule>
    <cfRule type="cellIs" dxfId="547" priority="50" operator="equal">
      <formula>"Minor Positive"</formula>
    </cfRule>
    <cfRule type="cellIs" dxfId="546" priority="51" operator="equal">
      <formula>"Significant Positive"</formula>
    </cfRule>
  </conditionalFormatting>
  <conditionalFormatting sqref="J36">
    <cfRule type="cellIs" dxfId="545" priority="33" operator="equal">
      <formula>"Significant Positive"</formula>
    </cfRule>
    <cfRule type="cellIs" dxfId="544" priority="28" operator="equal">
      <formula>"Significant Negative"</formula>
    </cfRule>
    <cfRule type="cellIs" dxfId="543" priority="29" operator="equal">
      <formula>"Minor Negative"</formula>
    </cfRule>
    <cfRule type="cellIs" dxfId="542" priority="30" operator="equal">
      <formula>"Uncertain"</formula>
    </cfRule>
    <cfRule type="cellIs" dxfId="541" priority="31" operator="equal">
      <formula>"Neutral"</formula>
    </cfRule>
    <cfRule type="cellIs" dxfId="540" priority="32" operator="equal">
      <formula>"Minor Positive"</formula>
    </cfRule>
  </conditionalFormatting>
  <conditionalFormatting sqref="J42">
    <cfRule type="cellIs" dxfId="539" priority="26" operator="equal">
      <formula>"Minor Positive"</formula>
    </cfRule>
    <cfRule type="cellIs" dxfId="538" priority="25" operator="equal">
      <formula>"Neutral"</formula>
    </cfRule>
    <cfRule type="cellIs" dxfId="537" priority="24" operator="equal">
      <formula>"Uncertain"</formula>
    </cfRule>
    <cfRule type="cellIs" dxfId="536" priority="23" operator="equal">
      <formula>"Minor Negative"</formula>
    </cfRule>
    <cfRule type="cellIs" dxfId="535" priority="22" operator="equal">
      <formula>"Significant Negative"</formula>
    </cfRule>
    <cfRule type="cellIs" dxfId="534" priority="27" operator="equal">
      <formula>"Significant Positive"</formula>
    </cfRule>
  </conditionalFormatting>
  <conditionalFormatting sqref="J47">
    <cfRule type="cellIs" dxfId="533" priority="40" operator="equal">
      <formula>"Significant Negative"</formula>
    </cfRule>
    <cfRule type="cellIs" dxfId="532" priority="41" operator="equal">
      <formula>"Minor Negative"</formula>
    </cfRule>
    <cfRule type="cellIs" dxfId="531" priority="42" operator="equal">
      <formula>"Uncertain"</formula>
    </cfRule>
    <cfRule type="cellIs" dxfId="530" priority="43" operator="equal">
      <formula>"Neutral"</formula>
    </cfRule>
    <cfRule type="cellIs" dxfId="529" priority="44" operator="equal">
      <formula>"Minor Positive"</formula>
    </cfRule>
    <cfRule type="cellIs" dxfId="528" priority="45" operator="equal">
      <formula>"Significant Positive"</formula>
    </cfRule>
  </conditionalFormatting>
  <conditionalFormatting sqref="J54">
    <cfRule type="cellIs" dxfId="527" priority="16" operator="equal">
      <formula>"Significant Negative"</formula>
    </cfRule>
    <cfRule type="cellIs" dxfId="526" priority="17" operator="equal">
      <formula>"Minor Negative"</formula>
    </cfRule>
    <cfRule type="cellIs" dxfId="525" priority="18" operator="equal">
      <formula>"Uncertain"</formula>
    </cfRule>
    <cfRule type="cellIs" dxfId="524" priority="19" operator="equal">
      <formula>"Neutral"</formula>
    </cfRule>
    <cfRule type="cellIs" dxfId="523" priority="20" operator="equal">
      <formula>"Minor Positive"</formula>
    </cfRule>
    <cfRule type="cellIs" dxfId="522" priority="21" operator="equal">
      <formula>"Significant Positive"</formula>
    </cfRule>
  </conditionalFormatting>
  <pageMargins left="0.7" right="0.7" top="0.75" bottom="0.75" header="0.3" footer="0.3"/>
  <pageSetup orientation="portrait" horizontalDpi="4294967293" verticalDpi="4294967293"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280FA-422E-474A-8D49-EA03D99F771D}">
  <sheetPr codeName="Sheet154"/>
  <dimension ref="A1:V98"/>
  <sheetViews>
    <sheetView showGridLines="0" zoomScaleNormal="100" workbookViewId="0">
      <selection activeCell="C2" sqref="C2:F2"/>
    </sheetView>
  </sheetViews>
  <sheetFormatPr defaultColWidth="8.54296875" defaultRowHeight="26" x14ac:dyDescent="0.6"/>
  <cols>
    <col min="1" max="1" width="70.2695312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1796875" style="228" customWidth="1"/>
    <col min="10" max="10" width="20.7265625" style="126" customWidth="1"/>
    <col min="11" max="11" width="87.453125" style="126" customWidth="1"/>
    <col min="12" max="12" width="20.7265625" style="126" customWidth="1"/>
    <col min="13" max="13" width="26" style="126" customWidth="1"/>
    <col min="14" max="14" width="27.1796875" style="126" customWidth="1"/>
    <col min="15" max="15" width="22" style="126" customWidth="1"/>
    <col min="16"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679</v>
      </c>
      <c r="D1" s="703"/>
      <c r="E1" s="703"/>
      <c r="F1" s="630"/>
      <c r="G1" s="227"/>
      <c r="I1" s="229"/>
      <c r="J1" s="128"/>
      <c r="K1" s="128"/>
    </row>
    <row r="2" spans="1:22" x14ac:dyDescent="0.6">
      <c r="A2" s="125" t="s">
        <v>21</v>
      </c>
      <c r="B2" s="129"/>
      <c r="C2" s="393" t="s">
        <v>669</v>
      </c>
      <c r="D2" s="393"/>
      <c r="E2" s="393"/>
      <c r="F2" s="394"/>
      <c r="I2" s="230"/>
      <c r="J2" s="130"/>
      <c r="K2" s="130"/>
    </row>
    <row r="3" spans="1:22" ht="156" customHeight="1" x14ac:dyDescent="0.6">
      <c r="A3" s="131" t="s">
        <v>22</v>
      </c>
      <c r="B3" s="132"/>
      <c r="C3" s="393" t="s">
        <v>816</v>
      </c>
      <c r="D3" s="393"/>
      <c r="E3" s="393"/>
      <c r="F3" s="394"/>
      <c r="I3" s="230"/>
      <c r="J3" s="130"/>
      <c r="K3" s="130"/>
    </row>
    <row r="4" spans="1:22" x14ac:dyDescent="0.6">
      <c r="A4" s="131" t="s">
        <v>23</v>
      </c>
      <c r="B4" s="133"/>
      <c r="C4" s="395" t="s">
        <v>372</v>
      </c>
      <c r="D4" s="395"/>
      <c r="E4" s="395"/>
      <c r="F4" s="396"/>
      <c r="I4" s="230"/>
      <c r="J4" s="130"/>
      <c r="K4" s="130"/>
    </row>
    <row r="6" spans="1:22" x14ac:dyDescent="0.6">
      <c r="A6" s="501" t="s">
        <v>24</v>
      </c>
      <c r="B6" s="501"/>
      <c r="C6" s="501"/>
      <c r="D6" s="134"/>
      <c r="E6" s="592" t="s">
        <v>25</v>
      </c>
      <c r="F6" s="592"/>
      <c r="G6" s="592"/>
      <c r="H6" s="592"/>
      <c r="I6" s="592"/>
      <c r="J6" s="592"/>
      <c r="K6" s="592"/>
      <c r="L6" s="592"/>
      <c r="M6" s="592"/>
      <c r="N6" s="592"/>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6"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354</v>
      </c>
      <c r="G8" s="505" t="s">
        <v>355</v>
      </c>
      <c r="H8" s="493" t="s">
        <v>429</v>
      </c>
      <c r="I8" s="593" t="s">
        <v>357</v>
      </c>
      <c r="J8" s="475" t="s">
        <v>119</v>
      </c>
      <c r="K8" s="499" t="s">
        <v>981</v>
      </c>
      <c r="L8" s="475" t="s">
        <v>189</v>
      </c>
      <c r="M8" s="454"/>
      <c r="N8" s="454"/>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185</v>
      </c>
      <c r="E9" s="494"/>
      <c r="F9" s="494"/>
      <c r="G9" s="506"/>
      <c r="H9" s="494"/>
      <c r="I9" s="594"/>
      <c r="J9" s="476"/>
      <c r="K9" s="489"/>
      <c r="L9" s="476"/>
      <c r="M9" s="455"/>
      <c r="N9" s="455"/>
      <c r="R9" s="141"/>
      <c r="S9" s="141"/>
      <c r="T9" s="141"/>
    </row>
    <row r="10" spans="1:22" x14ac:dyDescent="0.6">
      <c r="A10" s="470"/>
      <c r="B10" s="503"/>
      <c r="C10" s="142" t="s">
        <v>259</v>
      </c>
      <c r="D10" s="142" t="s">
        <v>189</v>
      </c>
      <c r="E10" s="494"/>
      <c r="F10" s="494"/>
      <c r="G10" s="506"/>
      <c r="H10" s="494"/>
      <c r="I10" s="594"/>
      <c r="J10" s="476"/>
      <c r="K10" s="489"/>
      <c r="L10" s="476"/>
      <c r="M10" s="455"/>
      <c r="N10" s="455"/>
      <c r="R10" s="141"/>
      <c r="S10" s="141"/>
      <c r="T10" s="141"/>
    </row>
    <row r="11" spans="1:22" ht="52" x14ac:dyDescent="0.6">
      <c r="A11" s="470"/>
      <c r="B11" s="503"/>
      <c r="C11" s="142" t="s">
        <v>260</v>
      </c>
      <c r="D11" s="142" t="s">
        <v>189</v>
      </c>
      <c r="E11" s="494"/>
      <c r="F11" s="494"/>
      <c r="G11" s="506"/>
      <c r="H11" s="494"/>
      <c r="I11" s="594"/>
      <c r="J11" s="476"/>
      <c r="K11" s="489"/>
      <c r="L11" s="476"/>
      <c r="M11" s="455"/>
      <c r="N11" s="455"/>
      <c r="R11" s="141"/>
      <c r="S11" s="141"/>
      <c r="T11" s="141"/>
    </row>
    <row r="12" spans="1:22" ht="52" x14ac:dyDescent="0.6">
      <c r="A12" s="470"/>
      <c r="B12" s="503"/>
      <c r="C12" s="142" t="s">
        <v>261</v>
      </c>
      <c r="D12" s="142" t="s">
        <v>189</v>
      </c>
      <c r="E12" s="494"/>
      <c r="F12" s="494"/>
      <c r="G12" s="506"/>
      <c r="H12" s="494"/>
      <c r="I12" s="594"/>
      <c r="J12" s="476"/>
      <c r="K12" s="489"/>
      <c r="L12" s="476"/>
      <c r="M12" s="455"/>
      <c r="N12" s="455"/>
      <c r="R12" s="141"/>
      <c r="S12" s="141"/>
      <c r="T12" s="141"/>
    </row>
    <row r="13" spans="1:22" x14ac:dyDescent="0.6">
      <c r="A13" s="470"/>
      <c r="B13" s="503"/>
      <c r="C13" s="142" t="s">
        <v>262</v>
      </c>
      <c r="D13" s="142" t="s">
        <v>189</v>
      </c>
      <c r="E13" s="494"/>
      <c r="F13" s="494"/>
      <c r="G13" s="506"/>
      <c r="H13" s="494"/>
      <c r="I13" s="594"/>
      <c r="J13" s="476"/>
      <c r="K13" s="489"/>
      <c r="L13" s="476"/>
      <c r="M13" s="455"/>
      <c r="N13" s="455"/>
      <c r="R13" s="141"/>
      <c r="S13" s="141"/>
      <c r="T13" s="141"/>
    </row>
    <row r="14" spans="1:22" ht="78" x14ac:dyDescent="0.6">
      <c r="A14" s="470"/>
      <c r="B14" s="503"/>
      <c r="C14" s="142" t="s">
        <v>263</v>
      </c>
      <c r="D14" s="142" t="s">
        <v>189</v>
      </c>
      <c r="E14" s="494"/>
      <c r="F14" s="494"/>
      <c r="G14" s="506"/>
      <c r="H14" s="494"/>
      <c r="I14" s="594"/>
      <c r="J14" s="476"/>
      <c r="K14" s="489"/>
      <c r="L14" s="476"/>
      <c r="M14" s="455"/>
      <c r="N14" s="455"/>
      <c r="R14" s="141"/>
      <c r="S14" s="141"/>
      <c r="T14" s="141"/>
    </row>
    <row r="15" spans="1:22" ht="52" x14ac:dyDescent="0.6">
      <c r="A15" s="470"/>
      <c r="B15" s="503"/>
      <c r="C15" s="142" t="s">
        <v>264</v>
      </c>
      <c r="D15" s="142" t="s">
        <v>189</v>
      </c>
      <c r="E15" s="494"/>
      <c r="F15" s="494"/>
      <c r="G15" s="506"/>
      <c r="H15" s="494"/>
      <c r="I15" s="594"/>
      <c r="J15" s="476"/>
      <c r="K15" s="489"/>
      <c r="L15" s="476"/>
      <c r="M15" s="455"/>
      <c r="N15" s="455"/>
      <c r="R15" s="141"/>
      <c r="S15" s="141"/>
      <c r="T15" s="141"/>
    </row>
    <row r="16" spans="1:22" ht="78" x14ac:dyDescent="0.6">
      <c r="A16" s="470"/>
      <c r="B16" s="503"/>
      <c r="C16" s="142" t="s">
        <v>265</v>
      </c>
      <c r="D16" s="142" t="s">
        <v>189</v>
      </c>
      <c r="E16" s="494"/>
      <c r="F16" s="494"/>
      <c r="G16" s="506"/>
      <c r="H16" s="494"/>
      <c r="I16" s="594"/>
      <c r="J16" s="476"/>
      <c r="K16" s="489"/>
      <c r="L16" s="476"/>
      <c r="M16" s="455"/>
      <c r="N16" s="455"/>
      <c r="R16" s="141"/>
      <c r="S16" s="141"/>
      <c r="T16" s="141"/>
    </row>
    <row r="17" spans="1:22" ht="52.5" thickBot="1" x14ac:dyDescent="0.65">
      <c r="A17" s="471"/>
      <c r="B17" s="504"/>
      <c r="C17" s="143" t="s">
        <v>266</v>
      </c>
      <c r="D17" s="143" t="s">
        <v>189</v>
      </c>
      <c r="E17" s="495"/>
      <c r="F17" s="495"/>
      <c r="G17" s="507"/>
      <c r="H17" s="495"/>
      <c r="I17" s="595"/>
      <c r="J17" s="428"/>
      <c r="K17" s="500"/>
      <c r="L17" s="428"/>
      <c r="M17" s="456"/>
      <c r="N17" s="456"/>
      <c r="R17" s="141"/>
      <c r="S17" s="141"/>
      <c r="T17" s="141"/>
    </row>
    <row r="18" spans="1:22" ht="87.75" customHeight="1" x14ac:dyDescent="0.6">
      <c r="A18" s="511" t="s">
        <v>267</v>
      </c>
      <c r="B18" s="472" t="s">
        <v>102</v>
      </c>
      <c r="C18" s="140" t="s">
        <v>268</v>
      </c>
      <c r="D18" s="140" t="s">
        <v>185</v>
      </c>
      <c r="E18" s="475" t="s">
        <v>364</v>
      </c>
      <c r="F18" s="475" t="s">
        <v>354</v>
      </c>
      <c r="G18" s="477" t="s">
        <v>355</v>
      </c>
      <c r="H18" s="475" t="s">
        <v>429</v>
      </c>
      <c r="I18" s="573" t="s">
        <v>357</v>
      </c>
      <c r="J18" s="475" t="s">
        <v>119</v>
      </c>
      <c r="K18" s="499" t="s">
        <v>680</v>
      </c>
      <c r="L18" s="475" t="s">
        <v>189</v>
      </c>
      <c r="M18" s="454"/>
      <c r="N18" s="454"/>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3" customHeight="1" thickBot="1" x14ac:dyDescent="0.65">
      <c r="A19" s="512"/>
      <c r="B19" s="474"/>
      <c r="C19" s="143" t="s">
        <v>269</v>
      </c>
      <c r="D19" s="143" t="s">
        <v>189</v>
      </c>
      <c r="E19" s="428"/>
      <c r="F19" s="428"/>
      <c r="G19" s="479"/>
      <c r="H19" s="428"/>
      <c r="I19" s="574"/>
      <c r="J19" s="428"/>
      <c r="K19" s="500"/>
      <c r="L19" s="428"/>
      <c r="M19" s="456"/>
      <c r="N19" s="456"/>
      <c r="R19" s="141"/>
      <c r="S19" s="141"/>
      <c r="T19" s="141"/>
    </row>
    <row r="20" spans="1:22" ht="156" x14ac:dyDescent="0.6">
      <c r="A20" s="469" t="s">
        <v>270</v>
      </c>
      <c r="B20" s="472" t="s">
        <v>103</v>
      </c>
      <c r="C20" s="144" t="s">
        <v>271</v>
      </c>
      <c r="D20" s="144" t="s">
        <v>189</v>
      </c>
      <c r="E20" s="475" t="s">
        <v>88</v>
      </c>
      <c r="F20" s="475" t="s">
        <v>88</v>
      </c>
      <c r="G20" s="477" t="s">
        <v>88</v>
      </c>
      <c r="H20" s="475" t="s">
        <v>88</v>
      </c>
      <c r="I20" s="477" t="s">
        <v>88</v>
      </c>
      <c r="J20" s="475" t="s">
        <v>120</v>
      </c>
      <c r="K20" s="499" t="s">
        <v>494</v>
      </c>
      <c r="L20" s="475" t="s">
        <v>189</v>
      </c>
      <c r="M20" s="454"/>
      <c r="N20" s="454"/>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189</v>
      </c>
      <c r="E21" s="476"/>
      <c r="F21" s="476"/>
      <c r="G21" s="478"/>
      <c r="H21" s="476"/>
      <c r="I21" s="478"/>
      <c r="J21" s="476"/>
      <c r="K21" s="489"/>
      <c r="L21" s="476"/>
      <c r="M21" s="455"/>
      <c r="N21" s="455"/>
      <c r="R21" s="141"/>
      <c r="S21" s="141"/>
      <c r="T21" s="141"/>
    </row>
    <row r="22" spans="1:22" ht="52" x14ac:dyDescent="0.6">
      <c r="A22" s="470"/>
      <c r="B22" s="473"/>
      <c r="C22" s="145" t="s">
        <v>273</v>
      </c>
      <c r="D22" s="145" t="s">
        <v>189</v>
      </c>
      <c r="E22" s="476"/>
      <c r="F22" s="476"/>
      <c r="G22" s="478"/>
      <c r="H22" s="476"/>
      <c r="I22" s="478"/>
      <c r="J22" s="476"/>
      <c r="K22" s="489"/>
      <c r="L22" s="476"/>
      <c r="M22" s="455"/>
      <c r="N22" s="455"/>
      <c r="R22" s="141"/>
      <c r="S22" s="141"/>
      <c r="T22" s="141"/>
    </row>
    <row r="23" spans="1:22" ht="52" x14ac:dyDescent="0.6">
      <c r="A23" s="470"/>
      <c r="B23" s="473"/>
      <c r="C23" s="145" t="s">
        <v>274</v>
      </c>
      <c r="D23" s="145" t="s">
        <v>189</v>
      </c>
      <c r="E23" s="476"/>
      <c r="F23" s="476"/>
      <c r="G23" s="478"/>
      <c r="H23" s="476"/>
      <c r="I23" s="478"/>
      <c r="J23" s="476"/>
      <c r="K23" s="489"/>
      <c r="L23" s="476"/>
      <c r="M23" s="455"/>
      <c r="N23" s="455"/>
      <c r="R23" s="141"/>
      <c r="S23" s="141"/>
      <c r="T23" s="141"/>
    </row>
    <row r="24" spans="1:22" ht="52" x14ac:dyDescent="0.6">
      <c r="A24" s="470"/>
      <c r="B24" s="473"/>
      <c r="C24" s="145" t="s">
        <v>275</v>
      </c>
      <c r="D24" s="145" t="s">
        <v>189</v>
      </c>
      <c r="E24" s="476"/>
      <c r="F24" s="476"/>
      <c r="G24" s="478"/>
      <c r="H24" s="476"/>
      <c r="I24" s="478"/>
      <c r="J24" s="476"/>
      <c r="K24" s="489"/>
      <c r="L24" s="476"/>
      <c r="M24" s="455"/>
      <c r="N24" s="455"/>
      <c r="R24" s="141"/>
      <c r="S24" s="141"/>
      <c r="T24" s="141"/>
    </row>
    <row r="25" spans="1:22" ht="104" x14ac:dyDescent="0.6">
      <c r="A25" s="470"/>
      <c r="B25" s="473"/>
      <c r="C25" s="145" t="s">
        <v>276</v>
      </c>
      <c r="D25" s="145" t="s">
        <v>189</v>
      </c>
      <c r="E25" s="476"/>
      <c r="F25" s="476"/>
      <c r="G25" s="478"/>
      <c r="H25" s="476"/>
      <c r="I25" s="478"/>
      <c r="J25" s="476"/>
      <c r="K25" s="489"/>
      <c r="L25" s="476"/>
      <c r="M25" s="455"/>
      <c r="N25" s="455"/>
      <c r="R25" s="141"/>
      <c r="S25" s="141"/>
      <c r="T25" s="141"/>
    </row>
    <row r="26" spans="1:22" ht="52" x14ac:dyDescent="0.6">
      <c r="A26" s="470"/>
      <c r="B26" s="473"/>
      <c r="C26" s="145" t="s">
        <v>277</v>
      </c>
      <c r="D26" s="145" t="s">
        <v>189</v>
      </c>
      <c r="E26" s="476"/>
      <c r="F26" s="476"/>
      <c r="G26" s="478"/>
      <c r="H26" s="476"/>
      <c r="I26" s="478"/>
      <c r="J26" s="476"/>
      <c r="K26" s="489"/>
      <c r="L26" s="476"/>
      <c r="M26" s="455"/>
      <c r="N26" s="455"/>
      <c r="R26" s="141"/>
      <c r="S26" s="141"/>
      <c r="T26" s="141"/>
    </row>
    <row r="27" spans="1:22" ht="78.5" thickBot="1" x14ac:dyDescent="0.65">
      <c r="A27" s="471"/>
      <c r="B27" s="474"/>
      <c r="C27" s="146" t="s">
        <v>278</v>
      </c>
      <c r="D27" s="146" t="s">
        <v>189</v>
      </c>
      <c r="E27" s="428"/>
      <c r="F27" s="428"/>
      <c r="G27" s="479"/>
      <c r="H27" s="428"/>
      <c r="I27" s="479"/>
      <c r="J27" s="428"/>
      <c r="K27" s="500"/>
      <c r="L27" s="428"/>
      <c r="M27" s="456"/>
      <c r="N27" s="456"/>
      <c r="R27" s="141"/>
      <c r="S27" s="141"/>
      <c r="T27" s="141"/>
    </row>
    <row r="28" spans="1:22" ht="78" x14ac:dyDescent="0.6">
      <c r="A28" s="469" t="s">
        <v>279</v>
      </c>
      <c r="B28" s="472" t="s">
        <v>104</v>
      </c>
      <c r="C28" s="147" t="s">
        <v>280</v>
      </c>
      <c r="D28" s="144" t="s">
        <v>189</v>
      </c>
      <c r="E28" s="475" t="s">
        <v>364</v>
      </c>
      <c r="F28" s="475" t="s">
        <v>354</v>
      </c>
      <c r="G28" s="477" t="s">
        <v>355</v>
      </c>
      <c r="H28" s="475" t="s">
        <v>429</v>
      </c>
      <c r="I28" s="573" t="s">
        <v>357</v>
      </c>
      <c r="J28" s="475" t="s">
        <v>119</v>
      </c>
      <c r="K28" s="499" t="s">
        <v>681</v>
      </c>
      <c r="L28" s="475" t="s">
        <v>189</v>
      </c>
      <c r="M28" s="454"/>
      <c r="N28" s="454"/>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55"/>
      <c r="N29" s="455"/>
      <c r="R29" s="141"/>
      <c r="S29" s="141"/>
      <c r="T29" s="141"/>
    </row>
    <row r="30" spans="1:22" ht="52" x14ac:dyDescent="0.6">
      <c r="A30" s="470"/>
      <c r="B30" s="473"/>
      <c r="C30" s="148" t="s">
        <v>282</v>
      </c>
      <c r="D30" s="145" t="s">
        <v>189</v>
      </c>
      <c r="E30" s="476"/>
      <c r="F30" s="476"/>
      <c r="G30" s="478"/>
      <c r="H30" s="476"/>
      <c r="I30" s="571"/>
      <c r="J30" s="476"/>
      <c r="K30" s="489"/>
      <c r="L30" s="476"/>
      <c r="M30" s="455"/>
      <c r="N30" s="455"/>
      <c r="R30" s="141"/>
      <c r="S30" s="141"/>
      <c r="T30" s="141"/>
    </row>
    <row r="31" spans="1:22" ht="52" x14ac:dyDescent="0.6">
      <c r="A31" s="470"/>
      <c r="B31" s="473"/>
      <c r="C31" s="148" t="s">
        <v>283</v>
      </c>
      <c r="D31" s="145" t="s">
        <v>189</v>
      </c>
      <c r="E31" s="476"/>
      <c r="F31" s="476"/>
      <c r="G31" s="478"/>
      <c r="H31" s="476"/>
      <c r="I31" s="571"/>
      <c r="J31" s="476"/>
      <c r="K31" s="489"/>
      <c r="L31" s="476"/>
      <c r="M31" s="455"/>
      <c r="N31" s="455"/>
      <c r="R31" s="141"/>
      <c r="S31" s="141"/>
      <c r="T31" s="141"/>
    </row>
    <row r="32" spans="1:22" ht="52" x14ac:dyDescent="0.6">
      <c r="A32" s="470"/>
      <c r="B32" s="473"/>
      <c r="C32" s="148" t="s">
        <v>284</v>
      </c>
      <c r="D32" s="145" t="s">
        <v>189</v>
      </c>
      <c r="E32" s="476"/>
      <c r="F32" s="476"/>
      <c r="G32" s="478"/>
      <c r="H32" s="476"/>
      <c r="I32" s="571"/>
      <c r="J32" s="476"/>
      <c r="K32" s="489"/>
      <c r="L32" s="476"/>
      <c r="M32" s="455"/>
      <c r="N32" s="455"/>
      <c r="R32" s="141"/>
      <c r="S32" s="141"/>
      <c r="T32" s="141"/>
    </row>
    <row r="33" spans="1:22" x14ac:dyDescent="0.6">
      <c r="A33" s="470"/>
      <c r="B33" s="473"/>
      <c r="C33" s="148" t="s">
        <v>285</v>
      </c>
      <c r="D33" s="145" t="s">
        <v>189</v>
      </c>
      <c r="E33" s="476"/>
      <c r="F33" s="476"/>
      <c r="G33" s="478"/>
      <c r="H33" s="476"/>
      <c r="I33" s="571"/>
      <c r="J33" s="476"/>
      <c r="K33" s="489"/>
      <c r="L33" s="476"/>
      <c r="M33" s="455"/>
      <c r="N33" s="455"/>
      <c r="R33" s="141"/>
      <c r="S33" s="141"/>
      <c r="T33" s="141"/>
    </row>
    <row r="34" spans="1:22" ht="52" x14ac:dyDescent="0.6">
      <c r="A34" s="470"/>
      <c r="B34" s="473"/>
      <c r="C34" s="148" t="s">
        <v>286</v>
      </c>
      <c r="D34" s="145" t="s">
        <v>189</v>
      </c>
      <c r="E34" s="476"/>
      <c r="F34" s="476"/>
      <c r="G34" s="478"/>
      <c r="H34" s="476"/>
      <c r="I34" s="571"/>
      <c r="J34" s="476"/>
      <c r="K34" s="489"/>
      <c r="L34" s="476"/>
      <c r="M34" s="455"/>
      <c r="N34" s="455"/>
      <c r="R34" s="141"/>
      <c r="S34" s="141"/>
      <c r="T34" s="141"/>
    </row>
    <row r="35" spans="1:22" ht="52.5" thickBot="1" x14ac:dyDescent="0.65">
      <c r="A35" s="471"/>
      <c r="B35" s="474"/>
      <c r="C35" s="156" t="s">
        <v>287</v>
      </c>
      <c r="D35" s="146" t="s">
        <v>189</v>
      </c>
      <c r="E35" s="428"/>
      <c r="F35" s="428"/>
      <c r="G35" s="479"/>
      <c r="H35" s="428"/>
      <c r="I35" s="574"/>
      <c r="J35" s="428"/>
      <c r="K35" s="500"/>
      <c r="L35" s="428"/>
      <c r="M35" s="456"/>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575" t="s">
        <v>494</v>
      </c>
      <c r="L36" s="475" t="s">
        <v>189</v>
      </c>
      <c r="M36" s="454"/>
      <c r="N36" s="454"/>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576"/>
      <c r="L37" s="476"/>
      <c r="M37" s="455"/>
      <c r="N37" s="455"/>
      <c r="R37" s="141"/>
      <c r="S37" s="141"/>
      <c r="T37" s="141"/>
    </row>
    <row r="38" spans="1:22" ht="52" x14ac:dyDescent="0.6">
      <c r="A38" s="470"/>
      <c r="B38" s="473"/>
      <c r="C38" s="145" t="s">
        <v>291</v>
      </c>
      <c r="D38" s="145" t="s">
        <v>189</v>
      </c>
      <c r="E38" s="476"/>
      <c r="F38" s="476"/>
      <c r="G38" s="478"/>
      <c r="H38" s="476"/>
      <c r="I38" s="478"/>
      <c r="J38" s="476"/>
      <c r="K38" s="576"/>
      <c r="L38" s="476"/>
      <c r="M38" s="455"/>
      <c r="N38" s="455"/>
      <c r="R38" s="141"/>
      <c r="S38" s="141"/>
      <c r="T38" s="141"/>
    </row>
    <row r="39" spans="1:22" ht="78" x14ac:dyDescent="0.6">
      <c r="A39" s="470"/>
      <c r="B39" s="473"/>
      <c r="C39" s="145" t="s">
        <v>292</v>
      </c>
      <c r="D39" s="145" t="s">
        <v>189</v>
      </c>
      <c r="E39" s="476"/>
      <c r="F39" s="476"/>
      <c r="G39" s="478"/>
      <c r="H39" s="476"/>
      <c r="I39" s="478"/>
      <c r="J39" s="476"/>
      <c r="K39" s="576"/>
      <c r="L39" s="476"/>
      <c r="M39" s="455"/>
      <c r="N39" s="455"/>
      <c r="R39" s="141"/>
      <c r="S39" s="141"/>
      <c r="T39" s="141"/>
    </row>
    <row r="40" spans="1:22" ht="104" x14ac:dyDescent="0.6">
      <c r="A40" s="470"/>
      <c r="B40" s="473"/>
      <c r="C40" s="145" t="s">
        <v>293</v>
      </c>
      <c r="D40" s="145" t="s">
        <v>189</v>
      </c>
      <c r="E40" s="476"/>
      <c r="F40" s="476"/>
      <c r="G40" s="478"/>
      <c r="H40" s="476"/>
      <c r="I40" s="478"/>
      <c r="J40" s="476"/>
      <c r="K40" s="576"/>
      <c r="L40" s="476"/>
      <c r="M40" s="455"/>
      <c r="N40" s="455"/>
      <c r="R40" s="141"/>
      <c r="S40" s="141"/>
      <c r="T40" s="141"/>
    </row>
    <row r="41" spans="1:22" ht="78.5" thickBot="1" x14ac:dyDescent="0.65">
      <c r="A41" s="471"/>
      <c r="B41" s="474"/>
      <c r="C41" s="146" t="s">
        <v>294</v>
      </c>
      <c r="D41" s="146" t="s">
        <v>189</v>
      </c>
      <c r="E41" s="428"/>
      <c r="F41" s="428"/>
      <c r="G41" s="479"/>
      <c r="H41" s="428"/>
      <c r="I41" s="479"/>
      <c r="J41" s="428"/>
      <c r="K41" s="577"/>
      <c r="L41" s="428"/>
      <c r="M41" s="456"/>
      <c r="N41" s="456"/>
      <c r="R41" s="141"/>
      <c r="S41" s="141"/>
      <c r="T41" s="141"/>
    </row>
    <row r="42" spans="1:22" ht="103.5" customHeight="1" x14ac:dyDescent="0.6">
      <c r="A42" s="469" t="s">
        <v>295</v>
      </c>
      <c r="B42" s="472" t="s">
        <v>106</v>
      </c>
      <c r="C42" s="144" t="s">
        <v>296</v>
      </c>
      <c r="D42" s="144"/>
      <c r="E42" s="475" t="s">
        <v>88</v>
      </c>
      <c r="F42" s="475" t="s">
        <v>88</v>
      </c>
      <c r="G42" s="477" t="s">
        <v>88</v>
      </c>
      <c r="H42" s="475" t="s">
        <v>88</v>
      </c>
      <c r="I42" s="477" t="s">
        <v>88</v>
      </c>
      <c r="J42" s="475" t="s">
        <v>120</v>
      </c>
      <c r="K42" s="575" t="s">
        <v>682</v>
      </c>
      <c r="L42" s="475" t="s">
        <v>189</v>
      </c>
      <c r="M42" s="457"/>
      <c r="N42" s="457" t="s">
        <v>683</v>
      </c>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xml:space="preserve">IIA6:A potential enhancement to this policy could be the introduction of sustainable travel within design e.g., the increase in EV charging points included within new development.
</v>
      </c>
    </row>
    <row r="43" spans="1:22" ht="72.75" customHeight="1" x14ac:dyDescent="0.6">
      <c r="A43" s="470"/>
      <c r="B43" s="473"/>
      <c r="C43" s="145" t="s">
        <v>297</v>
      </c>
      <c r="D43" s="145" t="s">
        <v>189</v>
      </c>
      <c r="E43" s="476"/>
      <c r="F43" s="476"/>
      <c r="G43" s="478"/>
      <c r="H43" s="476"/>
      <c r="I43" s="478"/>
      <c r="J43" s="476"/>
      <c r="K43" s="576"/>
      <c r="L43" s="476"/>
      <c r="M43" s="458"/>
      <c r="N43" s="458"/>
      <c r="R43" s="141"/>
      <c r="S43" s="141"/>
      <c r="T43" s="141"/>
    </row>
    <row r="44" spans="1:22" ht="86.25" customHeight="1" x14ac:dyDescent="0.6">
      <c r="A44" s="470"/>
      <c r="B44" s="473"/>
      <c r="C44" s="145" t="s">
        <v>298</v>
      </c>
      <c r="D44" s="145" t="s">
        <v>189</v>
      </c>
      <c r="E44" s="476"/>
      <c r="F44" s="476"/>
      <c r="G44" s="478"/>
      <c r="H44" s="476"/>
      <c r="I44" s="478"/>
      <c r="J44" s="476"/>
      <c r="K44" s="576"/>
      <c r="L44" s="476"/>
      <c r="M44" s="458"/>
      <c r="N44" s="458"/>
      <c r="R44" s="141"/>
      <c r="S44" s="141"/>
      <c r="T44" s="141"/>
    </row>
    <row r="45" spans="1:22" ht="52" x14ac:dyDescent="0.6">
      <c r="A45" s="470"/>
      <c r="B45" s="473"/>
      <c r="C45" s="145" t="s">
        <v>299</v>
      </c>
      <c r="D45" s="145" t="s">
        <v>189</v>
      </c>
      <c r="E45" s="476"/>
      <c r="F45" s="476"/>
      <c r="G45" s="478"/>
      <c r="H45" s="476"/>
      <c r="I45" s="478"/>
      <c r="J45" s="476"/>
      <c r="K45" s="576"/>
      <c r="L45" s="476"/>
      <c r="M45" s="458"/>
      <c r="N45" s="458"/>
      <c r="R45" s="141"/>
      <c r="S45" s="141"/>
      <c r="T45" s="141"/>
    </row>
    <row r="46" spans="1:22" ht="78.5" thickBot="1" x14ac:dyDescent="0.65">
      <c r="A46" s="471"/>
      <c r="B46" s="474"/>
      <c r="C46" s="146" t="s">
        <v>300</v>
      </c>
      <c r="D46" s="146" t="s">
        <v>189</v>
      </c>
      <c r="E46" s="428"/>
      <c r="F46" s="428"/>
      <c r="G46" s="479"/>
      <c r="H46" s="428"/>
      <c r="I46" s="479"/>
      <c r="J46" s="428"/>
      <c r="K46" s="577"/>
      <c r="L46" s="428"/>
      <c r="M46" s="653"/>
      <c r="N46" s="653"/>
      <c r="R46" s="141"/>
      <c r="S46" s="141"/>
      <c r="T46" s="141"/>
    </row>
    <row r="47" spans="1:22" ht="130"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16"/>
      <c r="N47" s="454"/>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52.5" thickBot="1" x14ac:dyDescent="0.65">
      <c r="A48" s="471"/>
      <c r="B48" s="474"/>
      <c r="C48" s="146" t="s">
        <v>303</v>
      </c>
      <c r="D48" s="146" t="s">
        <v>189</v>
      </c>
      <c r="E48" s="428"/>
      <c r="F48" s="428"/>
      <c r="G48" s="479"/>
      <c r="H48" s="428"/>
      <c r="I48" s="479"/>
      <c r="J48" s="428"/>
      <c r="K48" s="500"/>
      <c r="L48" s="428"/>
      <c r="M48" s="569"/>
      <c r="N48" s="456"/>
      <c r="R48" s="141"/>
      <c r="S48" s="141"/>
      <c r="T48" s="141"/>
    </row>
    <row r="49" spans="1:22" ht="139.5" customHeight="1" x14ac:dyDescent="0.6">
      <c r="A49" s="469" t="s">
        <v>304</v>
      </c>
      <c r="B49" s="472" t="s">
        <v>108</v>
      </c>
      <c r="C49" s="140" t="s">
        <v>305</v>
      </c>
      <c r="D49" s="140" t="s">
        <v>185</v>
      </c>
      <c r="E49" s="475" t="s">
        <v>353</v>
      </c>
      <c r="F49" s="475" t="s">
        <v>398</v>
      </c>
      <c r="G49" s="477" t="s">
        <v>355</v>
      </c>
      <c r="H49" s="475" t="s">
        <v>478</v>
      </c>
      <c r="I49" s="573" t="s">
        <v>368</v>
      </c>
      <c r="J49" s="475" t="s">
        <v>249</v>
      </c>
      <c r="K49" s="660" t="s">
        <v>980</v>
      </c>
      <c r="L49" s="475" t="s">
        <v>185</v>
      </c>
      <c r="M49" s="454"/>
      <c r="N49" s="454"/>
      <c r="R49" s="141" t="str">
        <f>IF(OR(J49='Drop downs'!$G$7,J49='Drop downs'!$G$5), B49&amp;": "&amp;K49&amp;CHAR(10),"")</f>
        <v/>
      </c>
      <c r="S49" s="141" t="str">
        <f>IF(J49='Drop downs'!$G$2,B49&amp;": "&amp;K49&amp;"
"," ")</f>
        <v xml:space="preserve">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In addition, the policy outlines the importance of minimising water usage within new buildings through stating that they should minimise the use of mains water and achieving a maximum consumtion of 105 litres per head per day. Furthermore, development proposals for the refurbishment or retrofit of all builfingd should achieve a certified 'excellent' BREAAM rating for water consumption unless it can be demonstrated that it is not feasible.  As such, a potential significant positive effect has been identified. 
</v>
      </c>
      <c r="T49" s="141" t="str">
        <f>IF(E49='Drop downs'!$B$6,B49&amp;": "&amp;K49&amp;"","")</f>
        <v/>
      </c>
      <c r="U49" s="126" t="str">
        <f t="shared" si="0"/>
        <v/>
      </c>
      <c r="V49" s="126" t="str">
        <f>IF(N49&gt;0,B49&amp;":"&amp;N49&amp;"
","")</f>
        <v/>
      </c>
    </row>
    <row r="50" spans="1:22" ht="150" customHeight="1" x14ac:dyDescent="0.6">
      <c r="A50" s="470"/>
      <c r="B50" s="473"/>
      <c r="C50" s="142" t="s">
        <v>306</v>
      </c>
      <c r="D50" s="142" t="s">
        <v>189</v>
      </c>
      <c r="E50" s="476"/>
      <c r="F50" s="476"/>
      <c r="G50" s="478"/>
      <c r="H50" s="476"/>
      <c r="I50" s="571"/>
      <c r="J50" s="476"/>
      <c r="K50" s="615"/>
      <c r="L50" s="476"/>
      <c r="M50" s="455"/>
      <c r="N50" s="455"/>
      <c r="R50" s="141"/>
      <c r="S50" s="141"/>
      <c r="T50" s="141"/>
    </row>
    <row r="51" spans="1:22" ht="147.75" customHeight="1" x14ac:dyDescent="0.6">
      <c r="A51" s="470"/>
      <c r="B51" s="473"/>
      <c r="C51" s="152" t="s">
        <v>307</v>
      </c>
      <c r="D51" s="142" t="s">
        <v>185</v>
      </c>
      <c r="E51" s="476"/>
      <c r="F51" s="476"/>
      <c r="G51" s="478"/>
      <c r="H51" s="476"/>
      <c r="I51" s="571"/>
      <c r="J51" s="476"/>
      <c r="K51" s="615"/>
      <c r="L51" s="476"/>
      <c r="M51" s="455"/>
      <c r="N51" s="455"/>
      <c r="R51" s="141"/>
      <c r="S51" s="141"/>
      <c r="T51" s="141"/>
    </row>
    <row r="52" spans="1:22" ht="123.75" customHeight="1" x14ac:dyDescent="0.6">
      <c r="A52" s="470"/>
      <c r="B52" s="473"/>
      <c r="C52" s="142" t="s">
        <v>308</v>
      </c>
      <c r="D52" s="142" t="s">
        <v>185</v>
      </c>
      <c r="E52" s="476"/>
      <c r="F52" s="476"/>
      <c r="G52" s="478"/>
      <c r="H52" s="476"/>
      <c r="I52" s="571"/>
      <c r="J52" s="476"/>
      <c r="K52" s="615"/>
      <c r="L52" s="476"/>
      <c r="M52" s="455"/>
      <c r="N52" s="455"/>
      <c r="R52" s="141"/>
      <c r="S52" s="141"/>
      <c r="T52" s="141"/>
    </row>
    <row r="53" spans="1:22" ht="132" customHeight="1" thickBot="1" x14ac:dyDescent="0.65">
      <c r="A53" s="471"/>
      <c r="B53" s="474"/>
      <c r="C53" s="143" t="s">
        <v>309</v>
      </c>
      <c r="D53" s="143" t="s">
        <v>185</v>
      </c>
      <c r="E53" s="428"/>
      <c r="F53" s="428"/>
      <c r="G53" s="479"/>
      <c r="H53" s="428"/>
      <c r="I53" s="574"/>
      <c r="J53" s="428"/>
      <c r="K53" s="616"/>
      <c r="L53" s="428"/>
      <c r="M53" s="456"/>
      <c r="N53" s="456"/>
      <c r="O53" s="139"/>
      <c r="R53" s="141"/>
      <c r="S53" s="141"/>
      <c r="T53" s="141"/>
    </row>
    <row r="54" spans="1:22" ht="52" x14ac:dyDescent="0.6">
      <c r="A54" s="469" t="s">
        <v>310</v>
      </c>
      <c r="B54" s="472" t="s">
        <v>109</v>
      </c>
      <c r="C54" s="153" t="s">
        <v>311</v>
      </c>
      <c r="D54" s="140" t="s">
        <v>189</v>
      </c>
      <c r="E54" s="475" t="s">
        <v>353</v>
      </c>
      <c r="F54" s="475" t="s">
        <v>354</v>
      </c>
      <c r="G54" s="477" t="s">
        <v>355</v>
      </c>
      <c r="H54" s="475" t="s">
        <v>478</v>
      </c>
      <c r="I54" s="573" t="s">
        <v>357</v>
      </c>
      <c r="J54" s="475" t="s">
        <v>119</v>
      </c>
      <c r="K54" s="499" t="s">
        <v>684</v>
      </c>
      <c r="L54" s="475" t="s">
        <v>189</v>
      </c>
      <c r="M54" s="454"/>
      <c r="N54" s="454"/>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312</v>
      </c>
      <c r="D55" s="142" t="s">
        <v>189</v>
      </c>
      <c r="E55" s="476"/>
      <c r="F55" s="476"/>
      <c r="G55" s="478"/>
      <c r="H55" s="476"/>
      <c r="I55" s="571"/>
      <c r="J55" s="476"/>
      <c r="K55" s="489"/>
      <c r="L55" s="476"/>
      <c r="M55" s="455"/>
      <c r="N55" s="455"/>
      <c r="R55" s="141"/>
      <c r="S55" s="141"/>
      <c r="T55" s="141"/>
    </row>
    <row r="56" spans="1:22" ht="132" customHeight="1" thickBot="1" x14ac:dyDescent="0.65">
      <c r="A56" s="471"/>
      <c r="B56" s="474"/>
      <c r="C56" s="155" t="s">
        <v>313</v>
      </c>
      <c r="D56" s="143" t="s">
        <v>185</v>
      </c>
      <c r="E56" s="428"/>
      <c r="F56" s="428"/>
      <c r="G56" s="479"/>
      <c r="H56" s="428"/>
      <c r="I56" s="574"/>
      <c r="J56" s="428"/>
      <c r="K56" s="500"/>
      <c r="L56" s="428"/>
      <c r="M56" s="456"/>
      <c r="N56" s="456"/>
      <c r="R56" s="141"/>
      <c r="S56" s="141"/>
      <c r="T56" s="141"/>
    </row>
    <row r="57" spans="1:22" x14ac:dyDescent="0.6">
      <c r="A57" s="469" t="s">
        <v>314</v>
      </c>
      <c r="B57" s="472" t="s">
        <v>110</v>
      </c>
      <c r="C57" s="140" t="s">
        <v>315</v>
      </c>
      <c r="D57" s="140" t="s">
        <v>189</v>
      </c>
      <c r="E57" s="475" t="s">
        <v>364</v>
      </c>
      <c r="F57" s="475" t="s">
        <v>354</v>
      </c>
      <c r="G57" s="477" t="s">
        <v>355</v>
      </c>
      <c r="H57" s="475" t="s">
        <v>356</v>
      </c>
      <c r="I57" s="573" t="s">
        <v>368</v>
      </c>
      <c r="J57" s="475" t="s">
        <v>119</v>
      </c>
      <c r="K57" s="499" t="s">
        <v>685</v>
      </c>
      <c r="L57" s="475" t="s">
        <v>185</v>
      </c>
      <c r="M57" s="454"/>
      <c r="N57" s="454"/>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316</v>
      </c>
      <c r="D58" s="142" t="s">
        <v>185</v>
      </c>
      <c r="E58" s="476"/>
      <c r="F58" s="476"/>
      <c r="G58" s="478"/>
      <c r="H58" s="476"/>
      <c r="I58" s="571"/>
      <c r="J58" s="476"/>
      <c r="K58" s="489"/>
      <c r="L58" s="476"/>
      <c r="M58" s="455"/>
      <c r="N58" s="455"/>
      <c r="R58" s="141"/>
      <c r="S58" s="141"/>
      <c r="T58" s="141"/>
    </row>
    <row r="59" spans="1:22" ht="52" x14ac:dyDescent="0.6">
      <c r="A59" s="470"/>
      <c r="B59" s="473"/>
      <c r="C59" s="142" t="s">
        <v>317</v>
      </c>
      <c r="D59" s="142" t="s">
        <v>189</v>
      </c>
      <c r="E59" s="476"/>
      <c r="F59" s="476"/>
      <c r="G59" s="478"/>
      <c r="H59" s="476"/>
      <c r="I59" s="571"/>
      <c r="J59" s="476"/>
      <c r="K59" s="489"/>
      <c r="L59" s="476"/>
      <c r="M59" s="455"/>
      <c r="N59" s="455"/>
      <c r="R59" s="141"/>
      <c r="S59" s="141"/>
      <c r="T59" s="141"/>
    </row>
    <row r="60" spans="1:22" ht="52" x14ac:dyDescent="0.6">
      <c r="A60" s="470"/>
      <c r="B60" s="473"/>
      <c r="C60" s="142" t="s">
        <v>318</v>
      </c>
      <c r="D60" s="142" t="s">
        <v>189</v>
      </c>
      <c r="E60" s="476"/>
      <c r="F60" s="476"/>
      <c r="G60" s="478"/>
      <c r="H60" s="476"/>
      <c r="I60" s="571"/>
      <c r="J60" s="476"/>
      <c r="K60" s="489"/>
      <c r="L60" s="476"/>
      <c r="M60" s="455"/>
      <c r="N60" s="455"/>
      <c r="R60" s="141"/>
      <c r="S60" s="141"/>
      <c r="T60" s="141"/>
    </row>
    <row r="61" spans="1:22" x14ac:dyDescent="0.6">
      <c r="A61" s="470"/>
      <c r="B61" s="473"/>
      <c r="C61" s="142" t="s">
        <v>319</v>
      </c>
      <c r="D61" s="142" t="s">
        <v>189</v>
      </c>
      <c r="E61" s="476"/>
      <c r="F61" s="476"/>
      <c r="G61" s="478"/>
      <c r="H61" s="476"/>
      <c r="I61" s="571"/>
      <c r="J61" s="476"/>
      <c r="K61" s="489"/>
      <c r="L61" s="476"/>
      <c r="M61" s="455"/>
      <c r="N61" s="455"/>
      <c r="R61" s="141"/>
      <c r="S61" s="141"/>
      <c r="T61" s="141"/>
    </row>
    <row r="62" spans="1:22" x14ac:dyDescent="0.6">
      <c r="A62" s="470"/>
      <c r="B62" s="473"/>
      <c r="C62" s="142" t="s">
        <v>320</v>
      </c>
      <c r="D62" s="142" t="s">
        <v>189</v>
      </c>
      <c r="E62" s="476"/>
      <c r="F62" s="476"/>
      <c r="G62" s="478"/>
      <c r="H62" s="476"/>
      <c r="I62" s="571"/>
      <c r="J62" s="476"/>
      <c r="K62" s="489"/>
      <c r="L62" s="476"/>
      <c r="M62" s="455"/>
      <c r="N62" s="455"/>
      <c r="R62" s="141"/>
      <c r="S62" s="141"/>
      <c r="T62" s="141"/>
    </row>
    <row r="63" spans="1:22" ht="78" x14ac:dyDescent="0.6">
      <c r="A63" s="470"/>
      <c r="B63" s="473"/>
      <c r="C63" s="142" t="s">
        <v>321</v>
      </c>
      <c r="D63" s="142" t="s">
        <v>189</v>
      </c>
      <c r="E63" s="476"/>
      <c r="F63" s="476"/>
      <c r="G63" s="478"/>
      <c r="H63" s="476"/>
      <c r="I63" s="571"/>
      <c r="J63" s="476"/>
      <c r="K63" s="489"/>
      <c r="L63" s="476"/>
      <c r="M63" s="455"/>
      <c r="N63" s="455"/>
      <c r="R63" s="141"/>
      <c r="S63" s="141"/>
      <c r="T63" s="141"/>
    </row>
    <row r="64" spans="1:22" ht="26.5" thickBot="1" x14ac:dyDescent="0.65">
      <c r="A64" s="471"/>
      <c r="B64" s="474"/>
      <c r="C64" s="143" t="s">
        <v>322</v>
      </c>
      <c r="D64" s="143" t="s">
        <v>189</v>
      </c>
      <c r="E64" s="428"/>
      <c r="F64" s="428"/>
      <c r="G64" s="479"/>
      <c r="H64" s="428"/>
      <c r="I64" s="574"/>
      <c r="J64" s="428"/>
      <c r="K64" s="500"/>
      <c r="L64" s="428"/>
      <c r="M64" s="456"/>
      <c r="N64" s="456"/>
      <c r="R64" s="141"/>
      <c r="S64" s="141"/>
      <c r="T64" s="141"/>
    </row>
    <row r="65" spans="1:22" ht="52" x14ac:dyDescent="0.6">
      <c r="A65" s="469" t="s">
        <v>843</v>
      </c>
      <c r="B65" s="472" t="s">
        <v>111</v>
      </c>
      <c r="C65" s="147" t="s">
        <v>845</v>
      </c>
      <c r="D65" s="140" t="s">
        <v>185</v>
      </c>
      <c r="E65" s="475" t="s">
        <v>364</v>
      </c>
      <c r="F65" s="475" t="s">
        <v>354</v>
      </c>
      <c r="G65" s="477" t="s">
        <v>355</v>
      </c>
      <c r="H65" s="475" t="s">
        <v>356</v>
      </c>
      <c r="I65" s="573" t="s">
        <v>368</v>
      </c>
      <c r="J65" s="475" t="s">
        <v>119</v>
      </c>
      <c r="K65" s="575" t="s">
        <v>815</v>
      </c>
      <c r="L65" s="475" t="s">
        <v>189</v>
      </c>
      <c r="M65" s="454"/>
      <c r="N65" s="454"/>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571"/>
      <c r="J66" s="476"/>
      <c r="K66" s="576"/>
      <c r="L66" s="476"/>
      <c r="M66" s="455"/>
      <c r="N66" s="455"/>
      <c r="R66" s="141"/>
      <c r="S66" s="141"/>
      <c r="T66" s="141"/>
    </row>
    <row r="67" spans="1:22" ht="104" x14ac:dyDescent="0.6">
      <c r="A67" s="470"/>
      <c r="B67" s="473"/>
      <c r="C67" s="148" t="s">
        <v>326</v>
      </c>
      <c r="D67" s="142" t="s">
        <v>189</v>
      </c>
      <c r="E67" s="476"/>
      <c r="F67" s="476"/>
      <c r="G67" s="478"/>
      <c r="H67" s="476"/>
      <c r="I67" s="571"/>
      <c r="J67" s="476"/>
      <c r="K67" s="576"/>
      <c r="L67" s="476"/>
      <c r="M67" s="455"/>
      <c r="N67" s="455"/>
      <c r="R67" s="141"/>
      <c r="S67" s="141"/>
      <c r="T67" s="141"/>
    </row>
    <row r="68" spans="1:22" ht="52" x14ac:dyDescent="0.6">
      <c r="A68" s="470"/>
      <c r="B68" s="473"/>
      <c r="C68" s="148" t="s">
        <v>327</v>
      </c>
      <c r="D68" s="142" t="s">
        <v>189</v>
      </c>
      <c r="E68" s="476"/>
      <c r="F68" s="476"/>
      <c r="G68" s="478"/>
      <c r="H68" s="476"/>
      <c r="I68" s="571"/>
      <c r="J68" s="476"/>
      <c r="K68" s="576"/>
      <c r="L68" s="476"/>
      <c r="M68" s="455"/>
      <c r="N68" s="455"/>
      <c r="R68" s="141"/>
      <c r="S68" s="141"/>
      <c r="T68" s="141"/>
    </row>
    <row r="69" spans="1:22" x14ac:dyDescent="0.6">
      <c r="A69" s="470"/>
      <c r="B69" s="473"/>
      <c r="C69" s="148" t="s">
        <v>846</v>
      </c>
      <c r="D69" s="142" t="s">
        <v>185</v>
      </c>
      <c r="E69" s="476"/>
      <c r="F69" s="476"/>
      <c r="G69" s="478"/>
      <c r="H69" s="476"/>
      <c r="I69" s="571"/>
      <c r="J69" s="476"/>
      <c r="K69" s="576"/>
      <c r="L69" s="476"/>
      <c r="M69" s="455"/>
      <c r="N69" s="455"/>
      <c r="R69" s="141"/>
      <c r="S69" s="141"/>
      <c r="T69" s="141"/>
    </row>
    <row r="70" spans="1:22" x14ac:dyDescent="0.6">
      <c r="A70" s="470"/>
      <c r="B70" s="473"/>
      <c r="C70" s="148" t="s">
        <v>329</v>
      </c>
      <c r="D70" s="142" t="s">
        <v>189</v>
      </c>
      <c r="E70" s="476"/>
      <c r="F70" s="476"/>
      <c r="G70" s="478"/>
      <c r="H70" s="476"/>
      <c r="I70" s="571"/>
      <c r="J70" s="476"/>
      <c r="K70" s="576"/>
      <c r="L70" s="476"/>
      <c r="M70" s="455"/>
      <c r="N70" s="455"/>
      <c r="R70" s="141"/>
      <c r="S70" s="141"/>
      <c r="T70" s="141"/>
    </row>
    <row r="71" spans="1:22" ht="52.5" thickBot="1" x14ac:dyDescent="0.65">
      <c r="A71" s="471"/>
      <c r="B71" s="474"/>
      <c r="C71" s="156" t="s">
        <v>330</v>
      </c>
      <c r="D71" s="143" t="s">
        <v>189</v>
      </c>
      <c r="E71" s="428"/>
      <c r="F71" s="428"/>
      <c r="G71" s="479"/>
      <c r="H71" s="428"/>
      <c r="I71" s="574"/>
      <c r="J71" s="428"/>
      <c r="K71" s="577"/>
      <c r="L71" s="428"/>
      <c r="M71" s="456"/>
      <c r="N71" s="456"/>
      <c r="R71" s="141"/>
      <c r="S71" s="141"/>
      <c r="T71" s="141"/>
    </row>
    <row r="72" spans="1:22" ht="85.5" customHeight="1" x14ac:dyDescent="0.6">
      <c r="A72" s="469" t="s">
        <v>331</v>
      </c>
      <c r="B72" s="472" t="s">
        <v>112</v>
      </c>
      <c r="C72" s="147" t="s">
        <v>332</v>
      </c>
      <c r="D72" s="140" t="s">
        <v>189</v>
      </c>
      <c r="E72" s="475" t="s">
        <v>353</v>
      </c>
      <c r="F72" s="475" t="s">
        <v>370</v>
      </c>
      <c r="G72" s="477" t="s">
        <v>355</v>
      </c>
      <c r="H72" s="475" t="s">
        <v>478</v>
      </c>
      <c r="I72" s="573" t="s">
        <v>357</v>
      </c>
      <c r="J72" s="475" t="s">
        <v>119</v>
      </c>
      <c r="K72" s="532" t="s">
        <v>982</v>
      </c>
      <c r="L72" s="475" t="s">
        <v>189</v>
      </c>
      <c r="M72" s="454"/>
      <c r="N72" s="454"/>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ht="93.75" customHeight="1" x14ac:dyDescent="0.6">
      <c r="A73" s="470"/>
      <c r="B73" s="473"/>
      <c r="C73" s="148" t="s">
        <v>333</v>
      </c>
      <c r="D73" s="142" t="s">
        <v>185</v>
      </c>
      <c r="E73" s="476"/>
      <c r="F73" s="476"/>
      <c r="G73" s="478"/>
      <c r="H73" s="476"/>
      <c r="I73" s="571"/>
      <c r="J73" s="476"/>
      <c r="K73" s="530"/>
      <c r="L73" s="476"/>
      <c r="M73" s="455"/>
      <c r="N73" s="455"/>
      <c r="R73" s="141"/>
      <c r="S73" s="141"/>
      <c r="T73" s="141"/>
    </row>
    <row r="74" spans="1:22" ht="66" customHeight="1" x14ac:dyDescent="0.6">
      <c r="A74" s="470"/>
      <c r="B74" s="473"/>
      <c r="C74" s="148" t="s">
        <v>334</v>
      </c>
      <c r="D74" s="142" t="s">
        <v>189</v>
      </c>
      <c r="E74" s="476"/>
      <c r="F74" s="476"/>
      <c r="G74" s="478"/>
      <c r="H74" s="476"/>
      <c r="I74" s="571"/>
      <c r="J74" s="476"/>
      <c r="K74" s="530"/>
      <c r="L74" s="476"/>
      <c r="M74" s="455"/>
      <c r="N74" s="455"/>
      <c r="R74" s="141"/>
      <c r="S74" s="141"/>
      <c r="T74" s="141"/>
    </row>
    <row r="75" spans="1:22" ht="62.25" customHeight="1" x14ac:dyDescent="0.6">
      <c r="A75" s="470"/>
      <c r="B75" s="473"/>
      <c r="C75" s="148" t="s">
        <v>335</v>
      </c>
      <c r="D75" s="142" t="s">
        <v>185</v>
      </c>
      <c r="E75" s="476"/>
      <c r="F75" s="476"/>
      <c r="G75" s="478"/>
      <c r="H75" s="476"/>
      <c r="I75" s="571"/>
      <c r="J75" s="476"/>
      <c r="K75" s="530"/>
      <c r="L75" s="476"/>
      <c r="M75" s="455"/>
      <c r="N75" s="455"/>
      <c r="R75" s="141"/>
      <c r="S75" s="141"/>
      <c r="T75" s="141"/>
    </row>
    <row r="76" spans="1:22" ht="81" customHeight="1" thickBot="1" x14ac:dyDescent="0.65">
      <c r="A76" s="471"/>
      <c r="B76" s="474"/>
      <c r="C76" s="185" t="s">
        <v>336</v>
      </c>
      <c r="D76" s="143" t="s">
        <v>189</v>
      </c>
      <c r="E76" s="428"/>
      <c r="F76" s="428"/>
      <c r="G76" s="479"/>
      <c r="H76" s="428"/>
      <c r="I76" s="574"/>
      <c r="J76" s="428"/>
      <c r="K76" s="680"/>
      <c r="L76" s="428"/>
      <c r="M76" s="456"/>
      <c r="N76" s="456"/>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499" t="s">
        <v>494</v>
      </c>
      <c r="L77" s="475" t="s">
        <v>189</v>
      </c>
      <c r="M77" s="454"/>
      <c r="N77" s="454"/>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489"/>
      <c r="L78" s="476"/>
      <c r="M78" s="455"/>
      <c r="N78" s="455"/>
      <c r="R78" s="141"/>
      <c r="S78" s="141"/>
      <c r="T78" s="141"/>
    </row>
    <row r="79" spans="1:22" x14ac:dyDescent="0.6">
      <c r="A79" s="527"/>
      <c r="B79" s="473"/>
      <c r="C79" s="148" t="s">
        <v>340</v>
      </c>
      <c r="D79" s="145" t="s">
        <v>189</v>
      </c>
      <c r="E79" s="476"/>
      <c r="F79" s="476"/>
      <c r="G79" s="478"/>
      <c r="H79" s="476"/>
      <c r="I79" s="478"/>
      <c r="J79" s="476"/>
      <c r="K79" s="489"/>
      <c r="L79" s="476"/>
      <c r="M79" s="455"/>
      <c r="N79" s="455"/>
      <c r="R79" s="141"/>
      <c r="S79" s="141"/>
      <c r="T79" s="141"/>
    </row>
    <row r="80" spans="1:22" x14ac:dyDescent="0.6">
      <c r="A80" s="527"/>
      <c r="B80" s="473"/>
      <c r="C80" s="159" t="s">
        <v>341</v>
      </c>
      <c r="D80" s="145" t="s">
        <v>189</v>
      </c>
      <c r="E80" s="476"/>
      <c r="F80" s="476"/>
      <c r="G80" s="478"/>
      <c r="H80" s="476"/>
      <c r="I80" s="478"/>
      <c r="J80" s="476"/>
      <c r="K80" s="489"/>
      <c r="L80" s="476"/>
      <c r="M80" s="455"/>
      <c r="N80" s="455"/>
      <c r="R80" s="141"/>
      <c r="S80" s="141"/>
      <c r="T80" s="141"/>
    </row>
    <row r="81" spans="1:22" ht="78" x14ac:dyDescent="0.6">
      <c r="A81" s="527"/>
      <c r="B81" s="473"/>
      <c r="C81" s="159" t="s">
        <v>342</v>
      </c>
      <c r="D81" s="145" t="s">
        <v>189</v>
      </c>
      <c r="E81" s="476"/>
      <c r="F81" s="476"/>
      <c r="G81" s="478"/>
      <c r="H81" s="476"/>
      <c r="I81" s="478"/>
      <c r="J81" s="476"/>
      <c r="K81" s="489"/>
      <c r="L81" s="476"/>
      <c r="M81" s="455"/>
      <c r="N81" s="455"/>
      <c r="R81" s="141"/>
      <c r="S81" s="141"/>
      <c r="T81" s="141"/>
    </row>
    <row r="82" spans="1:22" ht="78" x14ac:dyDescent="0.6">
      <c r="A82" s="527"/>
      <c r="B82" s="473"/>
      <c r="C82" s="159" t="s">
        <v>343</v>
      </c>
      <c r="D82" s="145" t="s">
        <v>189</v>
      </c>
      <c r="E82" s="476"/>
      <c r="F82" s="476"/>
      <c r="G82" s="478"/>
      <c r="H82" s="476"/>
      <c r="I82" s="478"/>
      <c r="J82" s="476"/>
      <c r="K82" s="489"/>
      <c r="L82" s="476"/>
      <c r="M82" s="455"/>
      <c r="N82" s="455"/>
      <c r="R82" s="141"/>
      <c r="S82" s="141"/>
      <c r="T82" s="141"/>
    </row>
    <row r="83" spans="1:22" ht="52.5" thickBot="1" x14ac:dyDescent="0.65">
      <c r="A83" s="512"/>
      <c r="B83" s="474"/>
      <c r="C83" s="155" t="s">
        <v>344</v>
      </c>
      <c r="D83" s="146" t="s">
        <v>189</v>
      </c>
      <c r="E83" s="428"/>
      <c r="F83" s="428"/>
      <c r="G83" s="479"/>
      <c r="H83" s="428"/>
      <c r="I83" s="479"/>
      <c r="J83" s="428"/>
      <c r="K83" s="500"/>
      <c r="L83" s="428"/>
      <c r="M83" s="456"/>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494</v>
      </c>
      <c r="L84" s="475" t="s">
        <v>189</v>
      </c>
      <c r="M84" s="454"/>
      <c r="N84" s="454"/>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455"/>
      <c r="N85" s="455"/>
      <c r="R85" s="141"/>
      <c r="S85" s="141"/>
      <c r="T85" s="141"/>
    </row>
    <row r="86" spans="1:22" ht="52" x14ac:dyDescent="0.6">
      <c r="A86" s="527"/>
      <c r="B86" s="473"/>
      <c r="C86" s="159" t="s">
        <v>348</v>
      </c>
      <c r="D86" s="145" t="s">
        <v>189</v>
      </c>
      <c r="E86" s="476"/>
      <c r="F86" s="476"/>
      <c r="G86" s="478"/>
      <c r="H86" s="476"/>
      <c r="I86" s="478"/>
      <c r="J86" s="476"/>
      <c r="K86" s="489"/>
      <c r="L86" s="476"/>
      <c r="M86" s="455"/>
      <c r="N86" s="455"/>
      <c r="R86" s="141"/>
      <c r="S86" s="141"/>
      <c r="T86" s="141"/>
    </row>
    <row r="87" spans="1:22" ht="26.5" thickBot="1" x14ac:dyDescent="0.65">
      <c r="A87" s="528"/>
      <c r="B87" s="474"/>
      <c r="C87" s="157" t="s">
        <v>349</v>
      </c>
      <c r="D87" s="166" t="s">
        <v>189</v>
      </c>
      <c r="E87" s="483"/>
      <c r="F87" s="483"/>
      <c r="G87" s="519"/>
      <c r="H87" s="483"/>
      <c r="I87" s="519"/>
      <c r="J87" s="483"/>
      <c r="K87" s="490"/>
      <c r="L87" s="483"/>
      <c r="M87" s="464"/>
      <c r="N87" s="464"/>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ht="149.25" customHeight="1" x14ac:dyDescent="0.6">
      <c r="A92" s="489" t="str">
        <f>S8&amp;S18&amp;S20&amp;S28&amp;S36&amp;S42&amp;S47&amp;S48&amp;S49&amp;S54&amp;S57&amp;S65&amp;S72&amp;S77&amp;S84&amp;S87</f>
        <v xml:space="preserve">       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In addition, the policy outlines the importance of minimising water usage within new buildings through stating that they should minimise the use of mains water and achieving a maximum consumtion of 105 litres per head per day. Furthermore, development proposals for the refurbishment or retrofit of all builfingd should achieve a certified 'excellent' BREAAM rating for water consumption unless it can be demonstrated that it is not feasible.  As such, a potential significant positive effect has been identified.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7" spans="1:13" x14ac:dyDescent="0.6">
      <c r="A97" s="701" t="s">
        <v>256</v>
      </c>
      <c r="B97" s="702"/>
      <c r="C97" s="702"/>
      <c r="D97" s="702"/>
      <c r="E97" s="702"/>
      <c r="F97" s="702"/>
      <c r="G97" s="702"/>
      <c r="H97" s="702"/>
      <c r="I97" s="702"/>
      <c r="J97" s="702"/>
      <c r="K97" s="702"/>
      <c r="L97" s="702"/>
      <c r="M97" s="702"/>
    </row>
    <row r="98" spans="1:13" x14ac:dyDescent="0.6">
      <c r="A98" s="576" t="str">
        <f>V8&amp;V18&amp;V20&amp;V28&amp;V36&amp;V42&amp;V47&amp;V49&amp;V54&amp;V57&amp;V65&amp;V72&amp;V77&amp;V84</f>
        <v xml:space="preserve">IIA6:A potential enhancement to this policy could be the introduction of sustainable travel within design e.g., the increase in EV charging points included within new development.
</v>
      </c>
      <c r="B98" s="699"/>
      <c r="C98" s="576"/>
      <c r="D98" s="576"/>
      <c r="E98" s="576"/>
      <c r="F98" s="576"/>
      <c r="G98" s="576"/>
      <c r="H98" s="576"/>
      <c r="I98" s="576"/>
      <c r="J98" s="576"/>
      <c r="K98" s="576"/>
      <c r="L98" s="576"/>
      <c r="M98" s="576"/>
    </row>
  </sheetData>
  <sheetProtection algorithmName="SHA-512" hashValue="3bpxNmaqAxvANVAL2jVOyWwW+kKa0qfauzNAcl7Ofihz2BNPYyK9ML08eDLgyx+g0yuQ0CeeSRzFLHtPumwXew==" saltValue="fbBbwKtZvTQUoWgdNX32Dw=="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M97"/>
  </mergeCells>
  <conditionalFormatting sqref="C50:C53">
    <cfRule type="expression" dxfId="521" priority="8">
      <formula>$D50="No"</formula>
    </cfRule>
  </conditionalFormatting>
  <conditionalFormatting sqref="C8:D87">
    <cfRule type="expression" dxfId="520" priority="7">
      <formula>$D8="No"</formula>
    </cfRule>
  </conditionalFormatting>
  <conditionalFormatting sqref="J8 J28 J49 J57 J65 J72 J77 J84">
    <cfRule type="cellIs" dxfId="519" priority="43" operator="equal">
      <formula>"Neutral"</formula>
    </cfRule>
    <cfRule type="cellIs" dxfId="518" priority="42" operator="equal">
      <formula>"Uncertain"</formula>
    </cfRule>
    <cfRule type="cellIs" dxfId="517" priority="41" operator="equal">
      <formula>"Minor Negative"</formula>
    </cfRule>
    <cfRule type="cellIs" dxfId="516" priority="40" operator="equal">
      <formula>"Significant Negative"</formula>
    </cfRule>
    <cfRule type="cellIs" dxfId="515" priority="44" operator="equal">
      <formula>"Minor Positive"</formula>
    </cfRule>
    <cfRule type="cellIs" dxfId="514" priority="45" operator="equal">
      <formula>"Significant Positive"</formula>
    </cfRule>
  </conditionalFormatting>
  <conditionalFormatting sqref="J18">
    <cfRule type="cellIs" dxfId="513" priority="1" operator="equal">
      <formula>"Significant Negative"</formula>
    </cfRule>
    <cfRule type="cellIs" dxfId="512" priority="2" operator="equal">
      <formula>"Minor Negative"</formula>
    </cfRule>
    <cfRule type="cellIs" dxfId="511" priority="3" operator="equal">
      <formula>"Uncertain"</formula>
    </cfRule>
    <cfRule type="cellIs" dxfId="510" priority="4" operator="equal">
      <formula>"Neutral"</formula>
    </cfRule>
    <cfRule type="cellIs" dxfId="509" priority="5" operator="equal">
      <formula>"Minor Positive"</formula>
    </cfRule>
    <cfRule type="cellIs" dxfId="508" priority="6" operator="equal">
      <formula>"Significant Positive"</formula>
    </cfRule>
  </conditionalFormatting>
  <conditionalFormatting sqref="J20">
    <cfRule type="cellIs" dxfId="507" priority="28" operator="equal">
      <formula>"Significant Negative"</formula>
    </cfRule>
    <cfRule type="cellIs" dxfId="506" priority="30" operator="equal">
      <formula>"Uncertain"</formula>
    </cfRule>
    <cfRule type="cellIs" dxfId="505" priority="31" operator="equal">
      <formula>"Neutral"</formula>
    </cfRule>
    <cfRule type="cellIs" dxfId="504" priority="32" operator="equal">
      <formula>"Minor Positive"</formula>
    </cfRule>
    <cfRule type="cellIs" dxfId="503" priority="33" operator="equal">
      <formula>"Significant Positive"</formula>
    </cfRule>
    <cfRule type="cellIs" dxfId="502" priority="29" operator="equal">
      <formula>"Minor Negative"</formula>
    </cfRule>
  </conditionalFormatting>
  <conditionalFormatting sqref="J36">
    <cfRule type="cellIs" dxfId="501" priority="25" operator="equal">
      <formula>"Neutral"</formula>
    </cfRule>
    <cfRule type="cellIs" dxfId="500" priority="26" operator="equal">
      <formula>"Minor Positive"</formula>
    </cfRule>
    <cfRule type="cellIs" dxfId="499" priority="27" operator="equal">
      <formula>"Significant Positive"</formula>
    </cfRule>
    <cfRule type="cellIs" dxfId="498" priority="23" operator="equal">
      <formula>"Minor Negative"</formula>
    </cfRule>
    <cfRule type="cellIs" dxfId="497" priority="24" operator="equal">
      <formula>"Uncertain"</formula>
    </cfRule>
    <cfRule type="cellIs" dxfId="496" priority="22" operator="equal">
      <formula>"Significant Negative"</formula>
    </cfRule>
  </conditionalFormatting>
  <conditionalFormatting sqref="J42">
    <cfRule type="cellIs" dxfId="495" priority="16" operator="equal">
      <formula>"Significant Negative"</formula>
    </cfRule>
    <cfRule type="cellIs" dxfId="494" priority="17" operator="equal">
      <formula>"Minor Negative"</formula>
    </cfRule>
    <cfRule type="cellIs" dxfId="493" priority="18" operator="equal">
      <formula>"Uncertain"</formula>
    </cfRule>
    <cfRule type="cellIs" dxfId="492" priority="19" operator="equal">
      <formula>"Neutral"</formula>
    </cfRule>
    <cfRule type="cellIs" dxfId="491" priority="21" operator="equal">
      <formula>"Significant Positive"</formula>
    </cfRule>
    <cfRule type="cellIs" dxfId="490" priority="20" operator="equal">
      <formula>"Minor Positive"</formula>
    </cfRule>
  </conditionalFormatting>
  <conditionalFormatting sqref="J47">
    <cfRule type="cellIs" dxfId="489" priority="34" operator="equal">
      <formula>"Significant Negative"</formula>
    </cfRule>
    <cfRule type="cellIs" dxfId="488" priority="36" operator="equal">
      <formula>"Uncertain"</formula>
    </cfRule>
    <cfRule type="cellIs" dxfId="487" priority="37" operator="equal">
      <formula>"Neutral"</formula>
    </cfRule>
    <cfRule type="cellIs" dxfId="486" priority="38" operator="equal">
      <formula>"Minor Positive"</formula>
    </cfRule>
    <cfRule type="cellIs" dxfId="485" priority="39" operator="equal">
      <formula>"Significant Positive"</formula>
    </cfRule>
    <cfRule type="cellIs" dxfId="484" priority="35" operator="equal">
      <formula>"Minor Negative"</formula>
    </cfRule>
  </conditionalFormatting>
  <conditionalFormatting sqref="J54">
    <cfRule type="cellIs" dxfId="483" priority="10" operator="equal">
      <formula>"Significant Negative"</formula>
    </cfRule>
    <cfRule type="cellIs" dxfId="482" priority="11" operator="equal">
      <formula>"Minor Negative"</formula>
    </cfRule>
    <cfRule type="cellIs" dxfId="481" priority="12" operator="equal">
      <formula>"Uncertain"</formula>
    </cfRule>
    <cfRule type="cellIs" dxfId="480" priority="13" operator="equal">
      <formula>"Neutral"</formula>
    </cfRule>
    <cfRule type="cellIs" dxfId="479" priority="14" operator="equal">
      <formula>"Minor Positive"</formula>
    </cfRule>
    <cfRule type="cellIs" dxfId="478" priority="15" operator="equal">
      <formula>"Significant Positive"</formula>
    </cfRule>
  </conditionalFormatting>
  <pageMargins left="0.7" right="0.7" top="0.75" bottom="0.75" header="0.3" footer="0.3"/>
  <pageSetup orientation="portrait" horizontalDpi="4294967293" verticalDpi="4294967293"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11B8-4983-4BBB-BEF4-B7E959892A67}">
  <sheetPr codeName="Sheet158"/>
  <dimension ref="A1:V98"/>
  <sheetViews>
    <sheetView showGridLines="0" zoomScaleNormal="100" workbookViewId="0">
      <selection activeCell="C1" sqref="C1:F1"/>
    </sheetView>
  </sheetViews>
  <sheetFormatPr defaultColWidth="8.54296875" defaultRowHeight="26" x14ac:dyDescent="0.6"/>
  <cols>
    <col min="1" max="1" width="67.0898437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26953125" style="228" customWidth="1"/>
    <col min="10" max="10" width="20.7265625" style="126" customWidth="1"/>
    <col min="11" max="11" width="75" style="126" customWidth="1"/>
    <col min="12" max="12" width="20.7265625" style="126" customWidth="1"/>
    <col min="13" max="13" width="23.81640625" style="126" customWidth="1"/>
    <col min="14" max="14" width="34"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686</v>
      </c>
      <c r="D1" s="703"/>
      <c r="E1" s="703"/>
      <c r="F1" s="630"/>
      <c r="G1" s="227"/>
      <c r="I1" s="229"/>
      <c r="J1" s="128"/>
      <c r="K1" s="128"/>
    </row>
    <row r="2" spans="1:22" x14ac:dyDescent="0.6">
      <c r="A2" s="125" t="s">
        <v>21</v>
      </c>
      <c r="B2" s="129"/>
      <c r="C2" s="393" t="s">
        <v>669</v>
      </c>
      <c r="D2" s="393"/>
      <c r="E2" s="393"/>
      <c r="F2" s="394"/>
      <c r="I2" s="230"/>
      <c r="J2" s="130"/>
      <c r="K2" s="130"/>
    </row>
    <row r="3" spans="1:22" ht="48.5" customHeight="1" x14ac:dyDescent="0.6">
      <c r="A3" s="131" t="s">
        <v>22</v>
      </c>
      <c r="B3" s="132"/>
      <c r="C3" s="393" t="s">
        <v>749</v>
      </c>
      <c r="D3" s="393"/>
      <c r="E3" s="393"/>
      <c r="F3" s="394"/>
      <c r="I3" s="230"/>
      <c r="J3" s="130"/>
      <c r="K3" s="130"/>
    </row>
    <row r="4" spans="1:22" x14ac:dyDescent="0.6">
      <c r="A4" s="131" t="s">
        <v>23</v>
      </c>
      <c r="B4" s="133"/>
      <c r="C4" s="395" t="s">
        <v>372</v>
      </c>
      <c r="D4" s="395"/>
      <c r="E4" s="395"/>
      <c r="F4" s="396"/>
      <c r="I4" s="230"/>
      <c r="J4" s="130"/>
      <c r="K4" s="130"/>
    </row>
    <row r="6" spans="1:22" x14ac:dyDescent="0.6">
      <c r="A6" s="501" t="s">
        <v>24</v>
      </c>
      <c r="B6" s="501"/>
      <c r="C6" s="501"/>
      <c r="D6" s="134"/>
      <c r="E6" s="592" t="s">
        <v>25</v>
      </c>
      <c r="F6" s="592"/>
      <c r="G6" s="592"/>
      <c r="H6" s="592"/>
      <c r="I6" s="592"/>
      <c r="J6" s="592"/>
      <c r="K6" s="592"/>
      <c r="L6" s="592"/>
      <c r="M6" s="592"/>
      <c r="N6" s="592"/>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7" t="s">
        <v>687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494</v>
      </c>
      <c r="L8" s="475" t="s">
        <v>189</v>
      </c>
      <c r="M8" s="454"/>
      <c r="N8" s="454"/>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55"/>
      <c r="N9" s="455"/>
      <c r="R9" s="141"/>
      <c r="S9" s="141"/>
      <c r="T9" s="141"/>
    </row>
    <row r="10" spans="1:22" x14ac:dyDescent="0.6">
      <c r="A10" s="470"/>
      <c r="B10" s="503"/>
      <c r="C10" s="142" t="s">
        <v>259</v>
      </c>
      <c r="D10" s="142" t="s">
        <v>189</v>
      </c>
      <c r="E10" s="494"/>
      <c r="F10" s="494"/>
      <c r="G10" s="506"/>
      <c r="H10" s="494"/>
      <c r="I10" s="506"/>
      <c r="J10" s="476"/>
      <c r="K10" s="489"/>
      <c r="L10" s="476"/>
      <c r="M10" s="455"/>
      <c r="N10" s="455"/>
      <c r="R10" s="141"/>
      <c r="S10" s="141"/>
      <c r="T10" s="141"/>
    </row>
    <row r="11" spans="1:22" ht="52" x14ac:dyDescent="0.6">
      <c r="A11" s="470"/>
      <c r="B11" s="503"/>
      <c r="C11" s="142" t="s">
        <v>260</v>
      </c>
      <c r="D11" s="142" t="s">
        <v>189</v>
      </c>
      <c r="E11" s="494"/>
      <c r="F11" s="494"/>
      <c r="G11" s="506"/>
      <c r="H11" s="494"/>
      <c r="I11" s="506"/>
      <c r="J11" s="476"/>
      <c r="K11" s="489"/>
      <c r="L11" s="476"/>
      <c r="M11" s="455"/>
      <c r="N11" s="455"/>
      <c r="R11" s="141"/>
      <c r="S11" s="141"/>
      <c r="T11" s="141"/>
    </row>
    <row r="12" spans="1:22" ht="52" x14ac:dyDescent="0.6">
      <c r="A12" s="470"/>
      <c r="B12" s="503"/>
      <c r="C12" s="142" t="s">
        <v>261</v>
      </c>
      <c r="D12" s="142" t="s">
        <v>189</v>
      </c>
      <c r="E12" s="494"/>
      <c r="F12" s="494"/>
      <c r="G12" s="506"/>
      <c r="H12" s="494"/>
      <c r="I12" s="506"/>
      <c r="J12" s="476"/>
      <c r="K12" s="489"/>
      <c r="L12" s="476"/>
      <c r="M12" s="455"/>
      <c r="N12" s="455"/>
      <c r="R12" s="141"/>
      <c r="S12" s="141"/>
      <c r="T12" s="141"/>
    </row>
    <row r="13" spans="1:22" x14ac:dyDescent="0.6">
      <c r="A13" s="470"/>
      <c r="B13" s="503"/>
      <c r="C13" s="142" t="s">
        <v>262</v>
      </c>
      <c r="D13" s="142" t="s">
        <v>189</v>
      </c>
      <c r="E13" s="494"/>
      <c r="F13" s="494"/>
      <c r="G13" s="506"/>
      <c r="H13" s="494"/>
      <c r="I13" s="506"/>
      <c r="J13" s="476"/>
      <c r="K13" s="489"/>
      <c r="L13" s="476"/>
      <c r="M13" s="455"/>
      <c r="N13" s="455"/>
      <c r="R13" s="141"/>
      <c r="S13" s="141"/>
      <c r="T13" s="141"/>
    </row>
    <row r="14" spans="1:22" ht="78" x14ac:dyDescent="0.6">
      <c r="A14" s="470"/>
      <c r="B14" s="503"/>
      <c r="C14" s="142" t="s">
        <v>263</v>
      </c>
      <c r="D14" s="142" t="s">
        <v>189</v>
      </c>
      <c r="E14" s="494"/>
      <c r="F14" s="494"/>
      <c r="G14" s="506"/>
      <c r="H14" s="494"/>
      <c r="I14" s="506"/>
      <c r="J14" s="476"/>
      <c r="K14" s="489"/>
      <c r="L14" s="476"/>
      <c r="M14" s="455"/>
      <c r="N14" s="455"/>
      <c r="R14" s="141"/>
      <c r="S14" s="141"/>
      <c r="T14" s="141"/>
    </row>
    <row r="15" spans="1:22" ht="52" x14ac:dyDescent="0.6">
      <c r="A15" s="470"/>
      <c r="B15" s="503"/>
      <c r="C15" s="142" t="s">
        <v>264</v>
      </c>
      <c r="D15" s="142" t="s">
        <v>189</v>
      </c>
      <c r="E15" s="494"/>
      <c r="F15" s="494"/>
      <c r="G15" s="506"/>
      <c r="H15" s="494"/>
      <c r="I15" s="506"/>
      <c r="J15" s="476"/>
      <c r="K15" s="489"/>
      <c r="L15" s="476"/>
      <c r="M15" s="455"/>
      <c r="N15" s="455"/>
      <c r="R15" s="141"/>
      <c r="S15" s="141"/>
      <c r="T15" s="141"/>
    </row>
    <row r="16" spans="1:22" ht="78" x14ac:dyDescent="0.6">
      <c r="A16" s="470"/>
      <c r="B16" s="503"/>
      <c r="C16" s="142" t="s">
        <v>265</v>
      </c>
      <c r="D16" s="142" t="s">
        <v>189</v>
      </c>
      <c r="E16" s="494"/>
      <c r="F16" s="494"/>
      <c r="G16" s="506"/>
      <c r="H16" s="494"/>
      <c r="I16" s="506"/>
      <c r="J16" s="476"/>
      <c r="K16" s="489"/>
      <c r="L16" s="476"/>
      <c r="M16" s="455"/>
      <c r="N16" s="455"/>
      <c r="R16" s="141"/>
      <c r="S16" s="141"/>
      <c r="T16" s="141"/>
    </row>
    <row r="17" spans="1:22" ht="52.5" thickBot="1" x14ac:dyDescent="0.65">
      <c r="A17" s="471"/>
      <c r="B17" s="504"/>
      <c r="C17" s="143" t="s">
        <v>266</v>
      </c>
      <c r="D17" s="143" t="s">
        <v>189</v>
      </c>
      <c r="E17" s="495"/>
      <c r="F17" s="495"/>
      <c r="G17" s="507"/>
      <c r="H17" s="495"/>
      <c r="I17" s="507"/>
      <c r="J17" s="428"/>
      <c r="K17" s="500"/>
      <c r="L17" s="428"/>
      <c r="M17" s="456"/>
      <c r="N17" s="456"/>
      <c r="R17" s="141"/>
      <c r="S17" s="141"/>
      <c r="T17" s="141"/>
    </row>
    <row r="18" spans="1:22" ht="121.5" customHeight="1" x14ac:dyDescent="0.6">
      <c r="A18" s="511" t="s">
        <v>267</v>
      </c>
      <c r="B18" s="472" t="s">
        <v>102</v>
      </c>
      <c r="C18" s="140" t="s">
        <v>268</v>
      </c>
      <c r="D18" s="140" t="s">
        <v>185</v>
      </c>
      <c r="E18" s="475" t="s">
        <v>364</v>
      </c>
      <c r="F18" s="475" t="s">
        <v>354</v>
      </c>
      <c r="G18" s="477" t="s">
        <v>355</v>
      </c>
      <c r="H18" s="475" t="s">
        <v>429</v>
      </c>
      <c r="I18" s="573" t="s">
        <v>357</v>
      </c>
      <c r="J18" s="475" t="s">
        <v>119</v>
      </c>
      <c r="K18" s="499" t="s">
        <v>688</v>
      </c>
      <c r="L18" s="475" t="s">
        <v>189</v>
      </c>
      <c r="M18" s="454"/>
      <c r="N18" s="454"/>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3.75" customHeight="1" thickBot="1" x14ac:dyDescent="0.65">
      <c r="A19" s="512"/>
      <c r="B19" s="474"/>
      <c r="C19" s="143" t="s">
        <v>269</v>
      </c>
      <c r="D19" s="143" t="s">
        <v>189</v>
      </c>
      <c r="E19" s="428"/>
      <c r="F19" s="428"/>
      <c r="G19" s="479"/>
      <c r="H19" s="428"/>
      <c r="I19" s="574"/>
      <c r="J19" s="428"/>
      <c r="K19" s="500"/>
      <c r="L19" s="428"/>
      <c r="M19" s="456"/>
      <c r="N19" s="456"/>
      <c r="R19" s="141"/>
      <c r="S19" s="141"/>
      <c r="T19" s="141"/>
    </row>
    <row r="20" spans="1:22" ht="156" x14ac:dyDescent="0.6">
      <c r="A20" s="469" t="s">
        <v>270</v>
      </c>
      <c r="B20" s="472" t="s">
        <v>103</v>
      </c>
      <c r="C20" s="144" t="s">
        <v>271</v>
      </c>
      <c r="D20" s="144" t="s">
        <v>189</v>
      </c>
      <c r="E20" s="475" t="s">
        <v>88</v>
      </c>
      <c r="F20" s="475" t="s">
        <v>88</v>
      </c>
      <c r="G20" s="477" t="s">
        <v>88</v>
      </c>
      <c r="H20" s="475" t="s">
        <v>88</v>
      </c>
      <c r="I20" s="477" t="s">
        <v>88</v>
      </c>
      <c r="J20" s="475" t="s">
        <v>120</v>
      </c>
      <c r="K20" s="499" t="s">
        <v>494</v>
      </c>
      <c r="L20" s="475" t="s">
        <v>189</v>
      </c>
      <c r="M20" s="454"/>
      <c r="N20" s="454"/>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189</v>
      </c>
      <c r="E21" s="476"/>
      <c r="F21" s="476"/>
      <c r="G21" s="478"/>
      <c r="H21" s="476"/>
      <c r="I21" s="478"/>
      <c r="J21" s="476"/>
      <c r="K21" s="489"/>
      <c r="L21" s="476"/>
      <c r="M21" s="455"/>
      <c r="N21" s="455"/>
      <c r="R21" s="141"/>
      <c r="S21" s="141"/>
      <c r="T21" s="141"/>
    </row>
    <row r="22" spans="1:22" ht="52" x14ac:dyDescent="0.6">
      <c r="A22" s="470"/>
      <c r="B22" s="473"/>
      <c r="C22" s="145" t="s">
        <v>273</v>
      </c>
      <c r="D22" s="145" t="s">
        <v>189</v>
      </c>
      <c r="E22" s="476"/>
      <c r="F22" s="476"/>
      <c r="G22" s="478"/>
      <c r="H22" s="476"/>
      <c r="I22" s="478"/>
      <c r="J22" s="476"/>
      <c r="K22" s="489"/>
      <c r="L22" s="476"/>
      <c r="M22" s="455"/>
      <c r="N22" s="455"/>
      <c r="R22" s="141"/>
      <c r="S22" s="141"/>
      <c r="T22" s="141"/>
    </row>
    <row r="23" spans="1:22" ht="52" x14ac:dyDescent="0.6">
      <c r="A23" s="470"/>
      <c r="B23" s="473"/>
      <c r="C23" s="145" t="s">
        <v>274</v>
      </c>
      <c r="D23" s="145" t="s">
        <v>189</v>
      </c>
      <c r="E23" s="476"/>
      <c r="F23" s="476"/>
      <c r="G23" s="478"/>
      <c r="H23" s="476"/>
      <c r="I23" s="478"/>
      <c r="J23" s="476"/>
      <c r="K23" s="489"/>
      <c r="L23" s="476"/>
      <c r="M23" s="455"/>
      <c r="N23" s="455"/>
      <c r="R23" s="141"/>
      <c r="S23" s="141"/>
      <c r="T23" s="141"/>
    </row>
    <row r="24" spans="1:22" ht="52" x14ac:dyDescent="0.6">
      <c r="A24" s="470"/>
      <c r="B24" s="473"/>
      <c r="C24" s="145" t="s">
        <v>275</v>
      </c>
      <c r="D24" s="145" t="s">
        <v>189</v>
      </c>
      <c r="E24" s="476"/>
      <c r="F24" s="476"/>
      <c r="G24" s="478"/>
      <c r="H24" s="476"/>
      <c r="I24" s="478"/>
      <c r="J24" s="476"/>
      <c r="K24" s="489"/>
      <c r="L24" s="476"/>
      <c r="M24" s="455"/>
      <c r="N24" s="455"/>
      <c r="R24" s="141"/>
      <c r="S24" s="141"/>
      <c r="T24" s="141"/>
    </row>
    <row r="25" spans="1:22" ht="104" x14ac:dyDescent="0.6">
      <c r="A25" s="470"/>
      <c r="B25" s="473"/>
      <c r="C25" s="145" t="s">
        <v>276</v>
      </c>
      <c r="D25" s="145" t="s">
        <v>189</v>
      </c>
      <c r="E25" s="476"/>
      <c r="F25" s="476"/>
      <c r="G25" s="478"/>
      <c r="H25" s="476"/>
      <c r="I25" s="478"/>
      <c r="J25" s="476"/>
      <c r="K25" s="489"/>
      <c r="L25" s="476"/>
      <c r="M25" s="455"/>
      <c r="N25" s="455"/>
      <c r="R25" s="141"/>
      <c r="S25" s="141"/>
      <c r="T25" s="141"/>
    </row>
    <row r="26" spans="1:22" ht="52" x14ac:dyDescent="0.6">
      <c r="A26" s="470"/>
      <c r="B26" s="473"/>
      <c r="C26" s="145" t="s">
        <v>277</v>
      </c>
      <c r="D26" s="145" t="s">
        <v>189</v>
      </c>
      <c r="E26" s="476"/>
      <c r="F26" s="476"/>
      <c r="G26" s="478"/>
      <c r="H26" s="476"/>
      <c r="I26" s="478"/>
      <c r="J26" s="476"/>
      <c r="K26" s="489"/>
      <c r="L26" s="476"/>
      <c r="M26" s="455"/>
      <c r="N26" s="455"/>
      <c r="R26" s="141"/>
      <c r="S26" s="141"/>
      <c r="T26" s="141"/>
    </row>
    <row r="27" spans="1:22" ht="78.5" thickBot="1" x14ac:dyDescent="0.65">
      <c r="A27" s="471"/>
      <c r="B27" s="474"/>
      <c r="C27" s="146" t="s">
        <v>278</v>
      </c>
      <c r="D27" s="146" t="s">
        <v>189</v>
      </c>
      <c r="E27" s="428"/>
      <c r="F27" s="428"/>
      <c r="G27" s="479"/>
      <c r="H27" s="428"/>
      <c r="I27" s="479"/>
      <c r="J27" s="428"/>
      <c r="K27" s="500"/>
      <c r="L27" s="428"/>
      <c r="M27" s="456"/>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477" t="s">
        <v>88</v>
      </c>
      <c r="J28" s="475" t="s">
        <v>120</v>
      </c>
      <c r="K28" s="499" t="s">
        <v>494</v>
      </c>
      <c r="L28" s="475" t="s">
        <v>189</v>
      </c>
      <c r="M28" s="454"/>
      <c r="N28" s="454"/>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55"/>
      <c r="N29" s="455"/>
      <c r="R29" s="141"/>
      <c r="S29" s="141"/>
      <c r="T29" s="141"/>
    </row>
    <row r="30" spans="1:22" ht="52" x14ac:dyDescent="0.6">
      <c r="A30" s="470"/>
      <c r="B30" s="473"/>
      <c r="C30" s="148" t="s">
        <v>282</v>
      </c>
      <c r="D30" s="145" t="s">
        <v>189</v>
      </c>
      <c r="E30" s="476"/>
      <c r="F30" s="476"/>
      <c r="G30" s="478"/>
      <c r="H30" s="476"/>
      <c r="I30" s="478"/>
      <c r="J30" s="476"/>
      <c r="K30" s="489"/>
      <c r="L30" s="476"/>
      <c r="M30" s="455"/>
      <c r="N30" s="455"/>
      <c r="R30" s="141"/>
      <c r="S30" s="141"/>
      <c r="T30" s="141"/>
    </row>
    <row r="31" spans="1:22" ht="52" x14ac:dyDescent="0.6">
      <c r="A31" s="470"/>
      <c r="B31" s="473"/>
      <c r="C31" s="148" t="s">
        <v>283</v>
      </c>
      <c r="D31" s="145" t="s">
        <v>189</v>
      </c>
      <c r="E31" s="476"/>
      <c r="F31" s="476"/>
      <c r="G31" s="478"/>
      <c r="H31" s="476"/>
      <c r="I31" s="478"/>
      <c r="J31" s="476"/>
      <c r="K31" s="489"/>
      <c r="L31" s="476"/>
      <c r="M31" s="455"/>
      <c r="N31" s="455"/>
      <c r="R31" s="141"/>
      <c r="S31" s="141"/>
      <c r="T31" s="141"/>
    </row>
    <row r="32" spans="1:22" ht="52" x14ac:dyDescent="0.6">
      <c r="A32" s="470"/>
      <c r="B32" s="473"/>
      <c r="C32" s="148" t="s">
        <v>284</v>
      </c>
      <c r="D32" s="145" t="s">
        <v>189</v>
      </c>
      <c r="E32" s="476"/>
      <c r="F32" s="476"/>
      <c r="G32" s="478"/>
      <c r="H32" s="476"/>
      <c r="I32" s="478"/>
      <c r="J32" s="476"/>
      <c r="K32" s="489"/>
      <c r="L32" s="476"/>
      <c r="M32" s="455"/>
      <c r="N32" s="455"/>
      <c r="R32" s="141"/>
      <c r="S32" s="141"/>
      <c r="T32" s="141"/>
    </row>
    <row r="33" spans="1:22" x14ac:dyDescent="0.6">
      <c r="A33" s="470"/>
      <c r="B33" s="473"/>
      <c r="C33" s="148" t="s">
        <v>285</v>
      </c>
      <c r="D33" s="145" t="s">
        <v>189</v>
      </c>
      <c r="E33" s="476"/>
      <c r="F33" s="476"/>
      <c r="G33" s="478"/>
      <c r="H33" s="476"/>
      <c r="I33" s="478"/>
      <c r="J33" s="476"/>
      <c r="K33" s="489"/>
      <c r="L33" s="476"/>
      <c r="M33" s="455"/>
      <c r="N33" s="455"/>
      <c r="R33" s="141"/>
      <c r="S33" s="141"/>
      <c r="T33" s="141"/>
    </row>
    <row r="34" spans="1:22" ht="52" x14ac:dyDescent="0.6">
      <c r="A34" s="470"/>
      <c r="B34" s="473"/>
      <c r="C34" s="148" t="s">
        <v>286</v>
      </c>
      <c r="D34" s="145" t="s">
        <v>189</v>
      </c>
      <c r="E34" s="476"/>
      <c r="F34" s="476"/>
      <c r="G34" s="478"/>
      <c r="H34" s="476"/>
      <c r="I34" s="478"/>
      <c r="J34" s="476"/>
      <c r="K34" s="489"/>
      <c r="L34" s="476"/>
      <c r="M34" s="455"/>
      <c r="N34" s="455"/>
      <c r="R34" s="141"/>
      <c r="S34" s="141"/>
      <c r="T34" s="141"/>
    </row>
    <row r="35" spans="1:22" ht="52.5" thickBot="1" x14ac:dyDescent="0.65">
      <c r="A35" s="471"/>
      <c r="B35" s="474"/>
      <c r="C35" s="156" t="s">
        <v>287</v>
      </c>
      <c r="D35" s="146" t="s">
        <v>189</v>
      </c>
      <c r="E35" s="428"/>
      <c r="F35" s="428"/>
      <c r="G35" s="479"/>
      <c r="H35" s="428"/>
      <c r="I35" s="479"/>
      <c r="J35" s="428"/>
      <c r="K35" s="500"/>
      <c r="L35" s="428"/>
      <c r="M35" s="456"/>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494</v>
      </c>
      <c r="L36" s="475" t="s">
        <v>189</v>
      </c>
      <c r="M36" s="454"/>
      <c r="N36" s="454"/>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55"/>
      <c r="N37" s="455"/>
      <c r="R37" s="141"/>
      <c r="S37" s="141"/>
      <c r="T37" s="141"/>
    </row>
    <row r="38" spans="1:22" ht="52" x14ac:dyDescent="0.6">
      <c r="A38" s="470"/>
      <c r="B38" s="473"/>
      <c r="C38" s="145" t="s">
        <v>291</v>
      </c>
      <c r="D38" s="145" t="s">
        <v>189</v>
      </c>
      <c r="E38" s="476"/>
      <c r="F38" s="476"/>
      <c r="G38" s="478"/>
      <c r="H38" s="476"/>
      <c r="I38" s="478"/>
      <c r="J38" s="476"/>
      <c r="K38" s="489"/>
      <c r="L38" s="476"/>
      <c r="M38" s="455"/>
      <c r="N38" s="455"/>
      <c r="R38" s="141"/>
      <c r="S38" s="141"/>
      <c r="T38" s="141"/>
    </row>
    <row r="39" spans="1:22" ht="78" x14ac:dyDescent="0.6">
      <c r="A39" s="470"/>
      <c r="B39" s="473"/>
      <c r="C39" s="145" t="s">
        <v>292</v>
      </c>
      <c r="D39" s="145" t="s">
        <v>189</v>
      </c>
      <c r="E39" s="476"/>
      <c r="F39" s="476"/>
      <c r="G39" s="478"/>
      <c r="H39" s="476"/>
      <c r="I39" s="478"/>
      <c r="J39" s="476"/>
      <c r="K39" s="489"/>
      <c r="L39" s="476"/>
      <c r="M39" s="455"/>
      <c r="N39" s="455"/>
      <c r="R39" s="141"/>
      <c r="S39" s="141"/>
      <c r="T39" s="141"/>
    </row>
    <row r="40" spans="1:22" ht="104" x14ac:dyDescent="0.6">
      <c r="A40" s="470"/>
      <c r="B40" s="473"/>
      <c r="C40" s="145" t="s">
        <v>293</v>
      </c>
      <c r="D40" s="145" t="s">
        <v>189</v>
      </c>
      <c r="E40" s="476"/>
      <c r="F40" s="476"/>
      <c r="G40" s="478"/>
      <c r="H40" s="476"/>
      <c r="I40" s="478"/>
      <c r="J40" s="476"/>
      <c r="K40" s="489"/>
      <c r="L40" s="476"/>
      <c r="M40" s="455"/>
      <c r="N40" s="455"/>
      <c r="R40" s="141"/>
      <c r="S40" s="141"/>
      <c r="T40" s="141"/>
    </row>
    <row r="41" spans="1:22" ht="52.5" thickBot="1" x14ac:dyDescent="0.65">
      <c r="A41" s="471"/>
      <c r="B41" s="474"/>
      <c r="C41" s="146" t="s">
        <v>294</v>
      </c>
      <c r="D41" s="146" t="s">
        <v>189</v>
      </c>
      <c r="E41" s="428"/>
      <c r="F41" s="428"/>
      <c r="G41" s="479"/>
      <c r="H41" s="428"/>
      <c r="I41" s="479"/>
      <c r="J41" s="428"/>
      <c r="K41" s="500"/>
      <c r="L41" s="428"/>
      <c r="M41" s="456"/>
      <c r="N41" s="456"/>
      <c r="R41" s="141"/>
      <c r="S41" s="141"/>
      <c r="T41" s="141"/>
    </row>
    <row r="42" spans="1:22" ht="78" x14ac:dyDescent="0.6">
      <c r="A42" s="469" t="s">
        <v>295</v>
      </c>
      <c r="B42" s="472" t="s">
        <v>106</v>
      </c>
      <c r="C42" s="144" t="s">
        <v>296</v>
      </c>
      <c r="D42" s="144" t="s">
        <v>189</v>
      </c>
      <c r="E42" s="475" t="s">
        <v>364</v>
      </c>
      <c r="F42" s="475" t="s">
        <v>88</v>
      </c>
      <c r="G42" s="477" t="s">
        <v>88</v>
      </c>
      <c r="H42" s="475" t="s">
        <v>88</v>
      </c>
      <c r="I42" s="477" t="s">
        <v>88</v>
      </c>
      <c r="J42" s="475" t="s">
        <v>119</v>
      </c>
      <c r="K42" s="499" t="s">
        <v>689</v>
      </c>
      <c r="L42" s="475" t="s">
        <v>189</v>
      </c>
      <c r="M42" s="454"/>
      <c r="N42" s="454"/>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55"/>
      <c r="N43" s="455"/>
      <c r="R43" s="141"/>
      <c r="S43" s="141"/>
      <c r="T43" s="141"/>
    </row>
    <row r="44" spans="1:22" ht="52" x14ac:dyDescent="0.6">
      <c r="A44" s="470"/>
      <c r="B44" s="473"/>
      <c r="C44" s="145" t="s">
        <v>298</v>
      </c>
      <c r="D44" s="145" t="s">
        <v>189</v>
      </c>
      <c r="E44" s="476"/>
      <c r="F44" s="476"/>
      <c r="G44" s="478"/>
      <c r="H44" s="476"/>
      <c r="I44" s="478"/>
      <c r="J44" s="476"/>
      <c r="K44" s="489"/>
      <c r="L44" s="476"/>
      <c r="M44" s="455"/>
      <c r="N44" s="455"/>
      <c r="R44" s="141"/>
      <c r="S44" s="141"/>
      <c r="T44" s="141"/>
    </row>
    <row r="45" spans="1:22" ht="52" x14ac:dyDescent="0.6">
      <c r="A45" s="470"/>
      <c r="B45" s="473"/>
      <c r="C45" s="145" t="s">
        <v>299</v>
      </c>
      <c r="D45" s="145" t="s">
        <v>189</v>
      </c>
      <c r="E45" s="476"/>
      <c r="F45" s="476"/>
      <c r="G45" s="478"/>
      <c r="H45" s="476"/>
      <c r="I45" s="478"/>
      <c r="J45" s="476"/>
      <c r="K45" s="489"/>
      <c r="L45" s="476"/>
      <c r="M45" s="455"/>
      <c r="N45" s="455"/>
      <c r="R45" s="141"/>
      <c r="S45" s="141"/>
      <c r="T45" s="141"/>
    </row>
    <row r="46" spans="1:22" ht="78.5" thickBot="1" x14ac:dyDescent="0.65">
      <c r="A46" s="471"/>
      <c r="B46" s="474"/>
      <c r="C46" s="146" t="s">
        <v>300</v>
      </c>
      <c r="D46" s="146" t="s">
        <v>185</v>
      </c>
      <c r="E46" s="428"/>
      <c r="F46" s="428"/>
      <c r="G46" s="479"/>
      <c r="H46" s="428"/>
      <c r="I46" s="479"/>
      <c r="J46" s="428"/>
      <c r="K46" s="500"/>
      <c r="L46" s="428"/>
      <c r="M46" s="456"/>
      <c r="N46" s="456"/>
      <c r="R46" s="141"/>
      <c r="S46" s="141"/>
      <c r="T46" s="141"/>
    </row>
    <row r="47" spans="1:22" ht="130" x14ac:dyDescent="0.6">
      <c r="A47" s="469" t="s">
        <v>301</v>
      </c>
      <c r="B47" s="472" t="s">
        <v>107</v>
      </c>
      <c r="C47" s="144" t="s">
        <v>302</v>
      </c>
      <c r="D47" s="144" t="s">
        <v>185</v>
      </c>
      <c r="E47" s="475" t="s">
        <v>364</v>
      </c>
      <c r="F47" s="475" t="s">
        <v>88</v>
      </c>
      <c r="G47" s="477" t="s">
        <v>88</v>
      </c>
      <c r="H47" s="475" t="s">
        <v>88</v>
      </c>
      <c r="I47" s="477" t="s">
        <v>88</v>
      </c>
      <c r="J47" s="475" t="s">
        <v>119</v>
      </c>
      <c r="K47" s="499" t="s">
        <v>873</v>
      </c>
      <c r="L47" s="475" t="s">
        <v>189</v>
      </c>
      <c r="M47" s="454"/>
      <c r="N47" s="454"/>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14.75" customHeight="1" thickBot="1" x14ac:dyDescent="0.65">
      <c r="A48" s="471"/>
      <c r="B48" s="474"/>
      <c r="C48" s="146" t="s">
        <v>303</v>
      </c>
      <c r="D48" s="146" t="s">
        <v>189</v>
      </c>
      <c r="E48" s="428"/>
      <c r="F48" s="428"/>
      <c r="G48" s="479"/>
      <c r="H48" s="428"/>
      <c r="I48" s="479"/>
      <c r="J48" s="428"/>
      <c r="K48" s="500"/>
      <c r="L48" s="428"/>
      <c r="M48" s="456"/>
      <c r="N48" s="456"/>
      <c r="R48" s="141"/>
      <c r="S48" s="141"/>
      <c r="T48" s="141"/>
    </row>
    <row r="49" spans="1:22" ht="136.5" customHeight="1" x14ac:dyDescent="0.6">
      <c r="A49" s="469" t="s">
        <v>304</v>
      </c>
      <c r="B49" s="472" t="s">
        <v>108</v>
      </c>
      <c r="C49" s="140" t="s">
        <v>305</v>
      </c>
      <c r="D49" s="140" t="s">
        <v>185</v>
      </c>
      <c r="E49" s="475" t="s">
        <v>353</v>
      </c>
      <c r="F49" s="475" t="s">
        <v>398</v>
      </c>
      <c r="G49" s="477" t="s">
        <v>355</v>
      </c>
      <c r="H49" s="475" t="s">
        <v>478</v>
      </c>
      <c r="I49" s="573" t="s">
        <v>357</v>
      </c>
      <c r="J49" s="475" t="s">
        <v>249</v>
      </c>
      <c r="K49" s="604" t="s">
        <v>986</v>
      </c>
      <c r="L49" s="475" t="s">
        <v>189</v>
      </c>
      <c r="M49" s="454"/>
      <c r="N49" s="454"/>
      <c r="R49" s="141" t="str">
        <f>IF(OR(J49='Drop downs'!$G$7,J49='Drop downs'!$G$5), B49&amp;": "&amp;K49&amp;CHAR(10),"")</f>
        <v/>
      </c>
      <c r="S49" s="141" t="str">
        <f>IF(J49='Drop downs'!$G$2,B49&amp;": "&amp;K49&amp;"
"," ")</f>
        <v xml:space="preserve">IIA8: The policy contributes significantly to the achievement of IIA8 by supporting the delivery of renewable and low carbon capacity in the district.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As such, a potential significant positive effect has been identified. 
</v>
      </c>
      <c r="T49" s="141" t="str">
        <f>IF(E49='Drop downs'!$B$6,B49&amp;": "&amp;K49&amp;"","")</f>
        <v/>
      </c>
      <c r="U49" s="126" t="str">
        <f t="shared" si="0"/>
        <v/>
      </c>
      <c r="V49" s="126" t="str">
        <f>IF(N49&gt;0,B49&amp;":"&amp;N49&amp;"
","")</f>
        <v/>
      </c>
    </row>
    <row r="50" spans="1:22" ht="84" customHeight="1" x14ac:dyDescent="0.6">
      <c r="A50" s="470"/>
      <c r="B50" s="473"/>
      <c r="C50" s="142" t="s">
        <v>306</v>
      </c>
      <c r="D50" s="142" t="s">
        <v>185</v>
      </c>
      <c r="E50" s="476"/>
      <c r="F50" s="476"/>
      <c r="G50" s="478"/>
      <c r="H50" s="476"/>
      <c r="I50" s="571"/>
      <c r="J50" s="476"/>
      <c r="K50" s="605"/>
      <c r="L50" s="476"/>
      <c r="M50" s="455"/>
      <c r="N50" s="455"/>
      <c r="R50" s="141"/>
      <c r="S50" s="141"/>
      <c r="T50" s="141"/>
    </row>
    <row r="51" spans="1:22" ht="108.75" customHeight="1" x14ac:dyDescent="0.6">
      <c r="A51" s="470"/>
      <c r="B51" s="473"/>
      <c r="C51" s="152" t="s">
        <v>307</v>
      </c>
      <c r="D51" s="142" t="s">
        <v>185</v>
      </c>
      <c r="E51" s="476"/>
      <c r="F51" s="476"/>
      <c r="G51" s="478"/>
      <c r="H51" s="476"/>
      <c r="I51" s="571"/>
      <c r="J51" s="476"/>
      <c r="K51" s="605"/>
      <c r="L51" s="476"/>
      <c r="M51" s="455"/>
      <c r="N51" s="455"/>
      <c r="R51" s="141"/>
      <c r="S51" s="141"/>
      <c r="T51" s="141"/>
    </row>
    <row r="52" spans="1:22" ht="105.75" customHeight="1" x14ac:dyDescent="0.6">
      <c r="A52" s="470"/>
      <c r="B52" s="473"/>
      <c r="C52" s="142" t="s">
        <v>308</v>
      </c>
      <c r="D52" s="142" t="s">
        <v>185</v>
      </c>
      <c r="E52" s="476"/>
      <c r="F52" s="476"/>
      <c r="G52" s="478"/>
      <c r="H52" s="476"/>
      <c r="I52" s="571"/>
      <c r="J52" s="476"/>
      <c r="K52" s="605"/>
      <c r="L52" s="476"/>
      <c r="M52" s="455"/>
      <c r="N52" s="455"/>
      <c r="R52" s="141"/>
      <c r="S52" s="141"/>
      <c r="T52" s="141"/>
    </row>
    <row r="53" spans="1:22" ht="100.5" customHeight="1" thickBot="1" x14ac:dyDescent="0.65">
      <c r="A53" s="471"/>
      <c r="B53" s="474"/>
      <c r="C53" s="143" t="s">
        <v>309</v>
      </c>
      <c r="D53" s="143" t="s">
        <v>185</v>
      </c>
      <c r="E53" s="428"/>
      <c r="F53" s="428"/>
      <c r="G53" s="479"/>
      <c r="H53" s="428"/>
      <c r="I53" s="574"/>
      <c r="J53" s="428"/>
      <c r="K53" s="606"/>
      <c r="L53" s="428"/>
      <c r="M53" s="456"/>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494</v>
      </c>
      <c r="L54" s="475" t="s">
        <v>189</v>
      </c>
      <c r="M54" s="454"/>
      <c r="N54" s="454"/>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55"/>
      <c r="N55" s="455"/>
      <c r="R55" s="141"/>
      <c r="S55" s="141"/>
      <c r="T55" s="141"/>
    </row>
    <row r="56" spans="1:22" ht="78.5" thickBot="1" x14ac:dyDescent="0.65">
      <c r="A56" s="471"/>
      <c r="B56" s="474"/>
      <c r="C56" s="155" t="s">
        <v>313</v>
      </c>
      <c r="D56" s="143" t="s">
        <v>189</v>
      </c>
      <c r="E56" s="428"/>
      <c r="F56" s="428"/>
      <c r="G56" s="479"/>
      <c r="H56" s="428"/>
      <c r="I56" s="479"/>
      <c r="J56" s="428"/>
      <c r="K56" s="500"/>
      <c r="L56" s="428"/>
      <c r="M56" s="456"/>
      <c r="N56" s="456"/>
      <c r="R56" s="141"/>
      <c r="S56" s="141"/>
      <c r="T56" s="141"/>
    </row>
    <row r="57" spans="1:22" ht="50.25" customHeight="1" x14ac:dyDescent="0.6">
      <c r="A57" s="469" t="s">
        <v>314</v>
      </c>
      <c r="B57" s="472" t="s">
        <v>110</v>
      </c>
      <c r="C57" s="140" t="s">
        <v>315</v>
      </c>
      <c r="D57" s="140" t="s">
        <v>189</v>
      </c>
      <c r="E57" s="475" t="s">
        <v>364</v>
      </c>
      <c r="F57" s="475" t="s">
        <v>370</v>
      </c>
      <c r="G57" s="477" t="s">
        <v>355</v>
      </c>
      <c r="H57" s="475" t="s">
        <v>429</v>
      </c>
      <c r="I57" s="573" t="s">
        <v>368</v>
      </c>
      <c r="J57" s="475" t="s">
        <v>119</v>
      </c>
      <c r="K57" s="499" t="s">
        <v>690</v>
      </c>
      <c r="L57" s="475" t="s">
        <v>189</v>
      </c>
      <c r="M57" s="416"/>
      <c r="N57" s="457" t="s">
        <v>875</v>
      </c>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row>
    <row r="58" spans="1:22" ht="67.5" customHeight="1" x14ac:dyDescent="0.6">
      <c r="A58" s="470"/>
      <c r="B58" s="473"/>
      <c r="C58" s="142" t="s">
        <v>316</v>
      </c>
      <c r="D58" s="142" t="s">
        <v>185</v>
      </c>
      <c r="E58" s="476"/>
      <c r="F58" s="476"/>
      <c r="G58" s="478"/>
      <c r="H58" s="476"/>
      <c r="I58" s="571"/>
      <c r="J58" s="476"/>
      <c r="K58" s="489"/>
      <c r="L58" s="476"/>
      <c r="M58" s="568"/>
      <c r="N58" s="458"/>
      <c r="R58" s="141"/>
      <c r="S58" s="141"/>
      <c r="T58" s="141"/>
    </row>
    <row r="59" spans="1:22" ht="67.5" customHeight="1" x14ac:dyDescent="0.6">
      <c r="A59" s="470"/>
      <c r="B59" s="473"/>
      <c r="C59" s="142" t="s">
        <v>317</v>
      </c>
      <c r="D59" s="142" t="s">
        <v>189</v>
      </c>
      <c r="E59" s="476"/>
      <c r="F59" s="476"/>
      <c r="G59" s="478"/>
      <c r="H59" s="476"/>
      <c r="I59" s="571"/>
      <c r="J59" s="476"/>
      <c r="K59" s="489"/>
      <c r="L59" s="476"/>
      <c r="M59" s="568"/>
      <c r="N59" s="458"/>
      <c r="R59" s="141"/>
      <c r="S59" s="141"/>
      <c r="T59" s="141"/>
    </row>
    <row r="60" spans="1:22" ht="69" customHeight="1" x14ac:dyDescent="0.6">
      <c r="A60" s="470"/>
      <c r="B60" s="473"/>
      <c r="C60" s="142" t="s">
        <v>318</v>
      </c>
      <c r="D60" s="142" t="s">
        <v>189</v>
      </c>
      <c r="E60" s="476"/>
      <c r="F60" s="476"/>
      <c r="G60" s="478"/>
      <c r="H60" s="476"/>
      <c r="I60" s="571"/>
      <c r="J60" s="476"/>
      <c r="K60" s="489"/>
      <c r="L60" s="476"/>
      <c r="M60" s="568"/>
      <c r="N60" s="458"/>
      <c r="R60" s="141"/>
      <c r="S60" s="141"/>
      <c r="T60" s="141"/>
    </row>
    <row r="61" spans="1:22" ht="72.75" customHeight="1" x14ac:dyDescent="0.6">
      <c r="A61" s="470"/>
      <c r="B61" s="473"/>
      <c r="C61" s="142" t="s">
        <v>319</v>
      </c>
      <c r="D61" s="142" t="s">
        <v>189</v>
      </c>
      <c r="E61" s="476"/>
      <c r="F61" s="476"/>
      <c r="G61" s="478"/>
      <c r="H61" s="476"/>
      <c r="I61" s="571"/>
      <c r="J61" s="476"/>
      <c r="K61" s="489"/>
      <c r="L61" s="476"/>
      <c r="M61" s="568"/>
      <c r="N61" s="458"/>
      <c r="R61" s="141"/>
      <c r="S61" s="141"/>
      <c r="T61" s="141"/>
    </row>
    <row r="62" spans="1:22" ht="78.75" customHeight="1" x14ac:dyDescent="0.6">
      <c r="A62" s="470"/>
      <c r="B62" s="473"/>
      <c r="C62" s="142" t="s">
        <v>320</v>
      </c>
      <c r="D62" s="142" t="s">
        <v>189</v>
      </c>
      <c r="E62" s="476"/>
      <c r="F62" s="476"/>
      <c r="G62" s="478"/>
      <c r="H62" s="476"/>
      <c r="I62" s="571"/>
      <c r="J62" s="476"/>
      <c r="K62" s="489"/>
      <c r="L62" s="476"/>
      <c r="M62" s="568"/>
      <c r="N62" s="458"/>
      <c r="R62" s="141"/>
      <c r="S62" s="141"/>
      <c r="T62" s="141"/>
    </row>
    <row r="63" spans="1:22" ht="105.75" customHeight="1" x14ac:dyDescent="0.6">
      <c r="A63" s="470"/>
      <c r="B63" s="473"/>
      <c r="C63" s="142" t="s">
        <v>321</v>
      </c>
      <c r="D63" s="142" t="s">
        <v>189</v>
      </c>
      <c r="E63" s="476"/>
      <c r="F63" s="476"/>
      <c r="G63" s="478"/>
      <c r="H63" s="476"/>
      <c r="I63" s="571"/>
      <c r="J63" s="476"/>
      <c r="K63" s="489"/>
      <c r="L63" s="476"/>
      <c r="M63" s="568"/>
      <c r="N63" s="458"/>
      <c r="R63" s="141"/>
      <c r="S63" s="141"/>
      <c r="T63" s="141"/>
    </row>
    <row r="64" spans="1:22" ht="69" customHeight="1" thickBot="1" x14ac:dyDescent="0.65">
      <c r="A64" s="471"/>
      <c r="B64" s="474"/>
      <c r="C64" s="143" t="s">
        <v>322</v>
      </c>
      <c r="D64" s="143" t="s">
        <v>189</v>
      </c>
      <c r="E64" s="428"/>
      <c r="F64" s="428"/>
      <c r="G64" s="479"/>
      <c r="H64" s="428"/>
      <c r="I64" s="574"/>
      <c r="J64" s="428"/>
      <c r="K64" s="500"/>
      <c r="L64" s="428"/>
      <c r="M64" s="569"/>
      <c r="N64" s="653"/>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00" t="s">
        <v>494</v>
      </c>
      <c r="L65" s="475" t="s">
        <v>189</v>
      </c>
      <c r="M65" s="454"/>
      <c r="N65" s="454"/>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718"/>
      <c r="L66" s="476"/>
      <c r="M66" s="455"/>
      <c r="N66" s="455"/>
      <c r="R66" s="141"/>
      <c r="S66" s="141"/>
      <c r="T66" s="141"/>
    </row>
    <row r="67" spans="1:22" ht="78" x14ac:dyDescent="0.6">
      <c r="A67" s="470"/>
      <c r="B67" s="473"/>
      <c r="C67" s="148" t="s">
        <v>326</v>
      </c>
      <c r="D67" s="142" t="s">
        <v>189</v>
      </c>
      <c r="E67" s="476"/>
      <c r="F67" s="476"/>
      <c r="G67" s="478"/>
      <c r="H67" s="476"/>
      <c r="I67" s="478"/>
      <c r="J67" s="476"/>
      <c r="K67" s="718"/>
      <c r="L67" s="476"/>
      <c r="M67" s="455"/>
      <c r="N67" s="455"/>
      <c r="R67" s="141"/>
      <c r="S67" s="141"/>
      <c r="T67" s="141"/>
    </row>
    <row r="68" spans="1:22" ht="52" x14ac:dyDescent="0.6">
      <c r="A68" s="470"/>
      <c r="B68" s="473"/>
      <c r="C68" s="148" t="s">
        <v>327</v>
      </c>
      <c r="D68" s="142" t="s">
        <v>189</v>
      </c>
      <c r="E68" s="476"/>
      <c r="F68" s="476"/>
      <c r="G68" s="478"/>
      <c r="H68" s="476"/>
      <c r="I68" s="478"/>
      <c r="J68" s="476"/>
      <c r="K68" s="718"/>
      <c r="L68" s="476"/>
      <c r="M68" s="455"/>
      <c r="N68" s="455"/>
      <c r="R68" s="141"/>
      <c r="S68" s="141"/>
      <c r="T68" s="141"/>
    </row>
    <row r="69" spans="1:22" x14ac:dyDescent="0.6">
      <c r="A69" s="470"/>
      <c r="B69" s="473"/>
      <c r="C69" s="148" t="s">
        <v>846</v>
      </c>
      <c r="D69" s="142" t="s">
        <v>189</v>
      </c>
      <c r="E69" s="476"/>
      <c r="F69" s="476"/>
      <c r="G69" s="478"/>
      <c r="H69" s="476"/>
      <c r="I69" s="478"/>
      <c r="J69" s="476"/>
      <c r="K69" s="718"/>
      <c r="L69" s="476"/>
      <c r="M69" s="455"/>
      <c r="N69" s="455"/>
      <c r="R69" s="141"/>
      <c r="S69" s="141"/>
      <c r="T69" s="141"/>
    </row>
    <row r="70" spans="1:22" x14ac:dyDescent="0.6">
      <c r="A70" s="470"/>
      <c r="B70" s="473"/>
      <c r="C70" s="148" t="s">
        <v>329</v>
      </c>
      <c r="D70" s="142" t="s">
        <v>189</v>
      </c>
      <c r="E70" s="476"/>
      <c r="F70" s="476"/>
      <c r="G70" s="478"/>
      <c r="H70" s="476"/>
      <c r="I70" s="478"/>
      <c r="J70" s="476"/>
      <c r="K70" s="718"/>
      <c r="L70" s="476"/>
      <c r="M70" s="455"/>
      <c r="N70" s="455"/>
      <c r="R70" s="141"/>
      <c r="S70" s="141"/>
      <c r="T70" s="141"/>
    </row>
    <row r="71" spans="1:22" ht="52.5" thickBot="1" x14ac:dyDescent="0.65">
      <c r="A71" s="471"/>
      <c r="B71" s="474"/>
      <c r="C71" s="156" t="s">
        <v>330</v>
      </c>
      <c r="D71" s="143" t="s">
        <v>189</v>
      </c>
      <c r="E71" s="428"/>
      <c r="F71" s="428"/>
      <c r="G71" s="479"/>
      <c r="H71" s="428"/>
      <c r="I71" s="479"/>
      <c r="J71" s="428"/>
      <c r="K71" s="719"/>
      <c r="L71" s="428"/>
      <c r="M71" s="456"/>
      <c r="N71" s="456"/>
      <c r="R71" s="141"/>
      <c r="S71" s="141"/>
      <c r="T71" s="141"/>
    </row>
    <row r="72" spans="1:22" ht="90" customHeight="1" x14ac:dyDescent="0.6">
      <c r="A72" s="469" t="s">
        <v>331</v>
      </c>
      <c r="B72" s="472" t="s">
        <v>112</v>
      </c>
      <c r="C72" s="147" t="s">
        <v>332</v>
      </c>
      <c r="D72" s="140" t="s">
        <v>185</v>
      </c>
      <c r="E72" s="475" t="s">
        <v>353</v>
      </c>
      <c r="F72" s="475" t="s">
        <v>398</v>
      </c>
      <c r="G72" s="477" t="s">
        <v>355</v>
      </c>
      <c r="H72" s="475" t="s">
        <v>429</v>
      </c>
      <c r="I72" s="573" t="s">
        <v>357</v>
      </c>
      <c r="J72" s="475" t="s">
        <v>119</v>
      </c>
      <c r="K72" s="532" t="s">
        <v>691</v>
      </c>
      <c r="L72" s="475" t="s">
        <v>189</v>
      </c>
      <c r="M72" s="454"/>
      <c r="N72" s="454"/>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ht="51.75" customHeight="1" x14ac:dyDescent="0.6">
      <c r="A73" s="470"/>
      <c r="B73" s="473"/>
      <c r="C73" s="148" t="s">
        <v>333</v>
      </c>
      <c r="D73" s="142" t="s">
        <v>185</v>
      </c>
      <c r="E73" s="476"/>
      <c r="F73" s="476"/>
      <c r="G73" s="478"/>
      <c r="H73" s="476"/>
      <c r="I73" s="571"/>
      <c r="J73" s="476"/>
      <c r="K73" s="530"/>
      <c r="L73" s="476"/>
      <c r="M73" s="455"/>
      <c r="N73" s="455"/>
      <c r="R73" s="141"/>
      <c r="S73" s="141"/>
      <c r="T73" s="141"/>
    </row>
    <row r="74" spans="1:22" ht="75" customHeight="1" x14ac:dyDescent="0.6">
      <c r="A74" s="470"/>
      <c r="B74" s="473"/>
      <c r="C74" s="148" t="s">
        <v>334</v>
      </c>
      <c r="D74" s="142" t="s">
        <v>185</v>
      </c>
      <c r="E74" s="476"/>
      <c r="F74" s="476"/>
      <c r="G74" s="478"/>
      <c r="H74" s="476"/>
      <c r="I74" s="571"/>
      <c r="J74" s="476"/>
      <c r="K74" s="530"/>
      <c r="L74" s="476"/>
      <c r="M74" s="455"/>
      <c r="N74" s="455"/>
      <c r="R74" s="141"/>
      <c r="S74" s="141"/>
      <c r="T74" s="141"/>
    </row>
    <row r="75" spans="1:22" ht="41.25" customHeight="1" x14ac:dyDescent="0.6">
      <c r="A75" s="470"/>
      <c r="B75" s="473"/>
      <c r="C75" s="148" t="s">
        <v>335</v>
      </c>
      <c r="D75" s="142" t="s">
        <v>185</v>
      </c>
      <c r="E75" s="476"/>
      <c r="F75" s="476"/>
      <c r="G75" s="478"/>
      <c r="H75" s="476"/>
      <c r="I75" s="571"/>
      <c r="J75" s="476"/>
      <c r="K75" s="530"/>
      <c r="L75" s="476"/>
      <c r="M75" s="455"/>
      <c r="N75" s="455"/>
      <c r="R75" s="141"/>
      <c r="S75" s="141"/>
      <c r="T75" s="141"/>
    </row>
    <row r="76" spans="1:22" ht="39" customHeight="1" thickBot="1" x14ac:dyDescent="0.65">
      <c r="A76" s="471"/>
      <c r="B76" s="474"/>
      <c r="C76" s="185" t="s">
        <v>336</v>
      </c>
      <c r="D76" s="143" t="s">
        <v>185</v>
      </c>
      <c r="E76" s="428"/>
      <c r="F76" s="428"/>
      <c r="G76" s="479"/>
      <c r="H76" s="428"/>
      <c r="I76" s="574"/>
      <c r="J76" s="428"/>
      <c r="K76" s="680"/>
      <c r="L76" s="428"/>
      <c r="M76" s="456"/>
      <c r="N76" s="456"/>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499" t="s">
        <v>494</v>
      </c>
      <c r="L77" s="475" t="s">
        <v>189</v>
      </c>
      <c r="M77" s="454"/>
      <c r="N77" s="454"/>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489"/>
      <c r="L78" s="476"/>
      <c r="M78" s="455"/>
      <c r="N78" s="455"/>
      <c r="R78" s="141"/>
      <c r="S78" s="141"/>
      <c r="T78" s="141"/>
    </row>
    <row r="79" spans="1:22" x14ac:dyDescent="0.6">
      <c r="A79" s="527"/>
      <c r="B79" s="473"/>
      <c r="C79" s="148" t="s">
        <v>340</v>
      </c>
      <c r="D79" s="145" t="s">
        <v>189</v>
      </c>
      <c r="E79" s="476"/>
      <c r="F79" s="476"/>
      <c r="G79" s="478"/>
      <c r="H79" s="476"/>
      <c r="I79" s="478"/>
      <c r="J79" s="476"/>
      <c r="K79" s="489"/>
      <c r="L79" s="476"/>
      <c r="M79" s="455"/>
      <c r="N79" s="455"/>
      <c r="R79" s="141"/>
      <c r="S79" s="141"/>
      <c r="T79" s="141"/>
    </row>
    <row r="80" spans="1:22" x14ac:dyDescent="0.6">
      <c r="A80" s="527"/>
      <c r="B80" s="473"/>
      <c r="C80" s="159" t="s">
        <v>341</v>
      </c>
      <c r="D80" s="145" t="s">
        <v>189</v>
      </c>
      <c r="E80" s="476"/>
      <c r="F80" s="476"/>
      <c r="G80" s="478"/>
      <c r="H80" s="476"/>
      <c r="I80" s="478"/>
      <c r="J80" s="476"/>
      <c r="K80" s="489"/>
      <c r="L80" s="476"/>
      <c r="M80" s="455"/>
      <c r="N80" s="455"/>
      <c r="R80" s="141"/>
      <c r="S80" s="141"/>
      <c r="T80" s="141"/>
    </row>
    <row r="81" spans="1:22" ht="78" x14ac:dyDescent="0.6">
      <c r="A81" s="527"/>
      <c r="B81" s="473"/>
      <c r="C81" s="159" t="s">
        <v>342</v>
      </c>
      <c r="D81" s="145" t="s">
        <v>189</v>
      </c>
      <c r="E81" s="476"/>
      <c r="F81" s="476"/>
      <c r="G81" s="478"/>
      <c r="H81" s="476"/>
      <c r="I81" s="478"/>
      <c r="J81" s="476"/>
      <c r="K81" s="489"/>
      <c r="L81" s="476"/>
      <c r="M81" s="455"/>
      <c r="N81" s="455"/>
      <c r="R81" s="141"/>
      <c r="S81" s="141"/>
      <c r="T81" s="141"/>
    </row>
    <row r="82" spans="1:22" ht="78" x14ac:dyDescent="0.6">
      <c r="A82" s="527"/>
      <c r="B82" s="473"/>
      <c r="C82" s="159" t="s">
        <v>343</v>
      </c>
      <c r="D82" s="145" t="s">
        <v>189</v>
      </c>
      <c r="E82" s="476"/>
      <c r="F82" s="476"/>
      <c r="G82" s="478"/>
      <c r="H82" s="476"/>
      <c r="I82" s="478"/>
      <c r="J82" s="476"/>
      <c r="K82" s="489"/>
      <c r="L82" s="476"/>
      <c r="M82" s="455"/>
      <c r="N82" s="455"/>
      <c r="R82" s="141"/>
      <c r="S82" s="141"/>
      <c r="T82" s="141"/>
    </row>
    <row r="83" spans="1:22" ht="52.5" thickBot="1" x14ac:dyDescent="0.65">
      <c r="A83" s="512"/>
      <c r="B83" s="474"/>
      <c r="C83" s="155" t="s">
        <v>344</v>
      </c>
      <c r="D83" s="146" t="s">
        <v>189</v>
      </c>
      <c r="E83" s="428"/>
      <c r="F83" s="428"/>
      <c r="G83" s="479"/>
      <c r="H83" s="428"/>
      <c r="I83" s="479"/>
      <c r="J83" s="428"/>
      <c r="K83" s="500"/>
      <c r="L83" s="428"/>
      <c r="M83" s="456"/>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494</v>
      </c>
      <c r="L84" s="475" t="s">
        <v>189</v>
      </c>
      <c r="M84" s="454"/>
      <c r="N84" s="454"/>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455"/>
      <c r="N85" s="455"/>
      <c r="R85" s="141"/>
      <c r="S85" s="141"/>
      <c r="T85" s="141"/>
    </row>
    <row r="86" spans="1:22" x14ac:dyDescent="0.6">
      <c r="A86" s="527"/>
      <c r="B86" s="473"/>
      <c r="C86" s="159" t="s">
        <v>348</v>
      </c>
      <c r="D86" s="145" t="s">
        <v>189</v>
      </c>
      <c r="E86" s="476"/>
      <c r="F86" s="476"/>
      <c r="G86" s="478"/>
      <c r="H86" s="476"/>
      <c r="I86" s="478"/>
      <c r="J86" s="476"/>
      <c r="K86" s="489"/>
      <c r="L86" s="476"/>
      <c r="M86" s="455"/>
      <c r="N86" s="455"/>
      <c r="R86" s="141"/>
      <c r="S86" s="141"/>
      <c r="T86" s="141"/>
    </row>
    <row r="87" spans="1:22" ht="26.5" thickBot="1" x14ac:dyDescent="0.65">
      <c r="A87" s="528"/>
      <c r="B87" s="474"/>
      <c r="C87" s="157" t="s">
        <v>349</v>
      </c>
      <c r="D87" s="166" t="s">
        <v>189</v>
      </c>
      <c r="E87" s="483"/>
      <c r="F87" s="483"/>
      <c r="G87" s="519"/>
      <c r="H87" s="483"/>
      <c r="I87" s="519"/>
      <c r="J87" s="483"/>
      <c r="K87" s="490"/>
      <c r="L87" s="483"/>
      <c r="M87" s="464"/>
      <c r="N87" s="464"/>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ht="119.25" customHeight="1" x14ac:dyDescent="0.6">
      <c r="A92" s="489" t="str">
        <f>S8&amp;S18&amp;S20&amp;S28&amp;S36&amp;S42&amp;S47&amp;S48&amp;S49&amp;S54&amp;S57&amp;S65&amp;S72&amp;S77&amp;S84&amp;S87</f>
        <v xml:space="preserve">       IIA8: The policy contributes significantly to the achievement of IIA8 by supporting the delivery of renewable and low carbon capacity in the district.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As such, a potential significant positive effect has been identified.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7" spans="1:13" x14ac:dyDescent="0.6">
      <c r="A97" s="701" t="s">
        <v>256</v>
      </c>
      <c r="B97" s="702"/>
      <c r="C97" s="702"/>
      <c r="D97" s="702"/>
      <c r="E97" s="702"/>
      <c r="F97" s="702"/>
      <c r="G97" s="702"/>
      <c r="H97" s="702"/>
      <c r="I97" s="702"/>
      <c r="J97" s="702"/>
      <c r="K97" s="702"/>
      <c r="L97" s="702"/>
      <c r="M97" s="702"/>
    </row>
    <row r="98" spans="1:13" ht="90.75" customHeight="1" x14ac:dyDescent="0.6">
      <c r="A98" s="736" t="str">
        <f>V8&amp;V18&amp;V20&amp;V28&amp;V36&amp;V42&amp;V47&amp;V49&amp;V54&amp;V57&amp;V65&amp;V72&amp;V77&amp;V84</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c r="B98" s="737"/>
      <c r="C98" s="736"/>
      <c r="D98" s="736"/>
      <c r="E98" s="736"/>
      <c r="F98" s="736"/>
      <c r="G98" s="736"/>
      <c r="H98" s="736"/>
      <c r="I98" s="736"/>
      <c r="J98" s="736"/>
      <c r="K98" s="736"/>
      <c r="L98" s="736"/>
      <c r="M98" s="736"/>
    </row>
  </sheetData>
  <sheetProtection algorithmName="SHA-512" hashValue="0iKDFiS5KnWYM9mLlibffQkUNJECJIshFMnmgeeEXO8iZI6qh4+65LPSLAuuQjstRYU0nhUhUsrtTJ9sVKaEig==" saltValue="Sjsx9xucuWfF3WY/RNk6tA==" spinCount="100000" sheet="1" objects="1" scenarios="1"/>
  <autoFilter ref="A7:M87" xr:uid="{D2C47CAF-421C-4D58-AA7A-22430CCF83D7}"/>
  <mergeCells count="184">
    <mergeCell ref="C3:F3"/>
    <mergeCell ref="K8:K17"/>
    <mergeCell ref="L8:L17"/>
    <mergeCell ref="M8:M17"/>
    <mergeCell ref="K18:K19"/>
    <mergeCell ref="L18:L19"/>
    <mergeCell ref="M18:M19"/>
    <mergeCell ref="N18:N19"/>
    <mergeCell ref="C1:F1"/>
    <mergeCell ref="C2:F2"/>
    <mergeCell ref="C4:F4"/>
    <mergeCell ref="A6:C6"/>
    <mergeCell ref="A8:A17"/>
    <mergeCell ref="B8:B17"/>
    <mergeCell ref="E8:E17"/>
    <mergeCell ref="F8:F17"/>
    <mergeCell ref="G8:G17"/>
    <mergeCell ref="E6:N6"/>
    <mergeCell ref="N8:N17"/>
    <mergeCell ref="A18:A19"/>
    <mergeCell ref="B18:B19"/>
    <mergeCell ref="E18:E19"/>
    <mergeCell ref="F18:F19"/>
    <mergeCell ref="G18:G19"/>
    <mergeCell ref="H18:H19"/>
    <mergeCell ref="I18:I19"/>
    <mergeCell ref="J18:J19"/>
    <mergeCell ref="H8:H17"/>
    <mergeCell ref="I8:I17"/>
    <mergeCell ref="J8:J17"/>
    <mergeCell ref="A20:A27"/>
    <mergeCell ref="B20:B27"/>
    <mergeCell ref="E20:E27"/>
    <mergeCell ref="F20:F27"/>
    <mergeCell ref="G20:G27"/>
    <mergeCell ref="N20:N27"/>
    <mergeCell ref="A28:A35"/>
    <mergeCell ref="B28:B35"/>
    <mergeCell ref="E28:E35"/>
    <mergeCell ref="F28:F35"/>
    <mergeCell ref="G28:G35"/>
    <mergeCell ref="H28:H35"/>
    <mergeCell ref="I28:I35"/>
    <mergeCell ref="J28:J35"/>
    <mergeCell ref="H20:H27"/>
    <mergeCell ref="I20:I27"/>
    <mergeCell ref="J20:J27"/>
    <mergeCell ref="K20:K27"/>
    <mergeCell ref="L20:L27"/>
    <mergeCell ref="M20:M27"/>
    <mergeCell ref="K28:K35"/>
    <mergeCell ref="L28:L35"/>
    <mergeCell ref="M28:M35"/>
    <mergeCell ref="H36:H41"/>
    <mergeCell ref="I36:I41"/>
    <mergeCell ref="J36:J41"/>
    <mergeCell ref="N28:N35"/>
    <mergeCell ref="A36:A41"/>
    <mergeCell ref="B36:B41"/>
    <mergeCell ref="E36:E41"/>
    <mergeCell ref="F36:F41"/>
    <mergeCell ref="G36:G41"/>
    <mergeCell ref="N36:N41"/>
    <mergeCell ref="K36:K41"/>
    <mergeCell ref="L36:L41"/>
    <mergeCell ref="M36:M41"/>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77:H83"/>
    <mergeCell ref="I77:I83"/>
    <mergeCell ref="J77:J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N77:N83"/>
    <mergeCell ref="K77:K83"/>
    <mergeCell ref="L77:L83"/>
    <mergeCell ref="M77:M83"/>
    <mergeCell ref="A98:M98"/>
    <mergeCell ref="A96:M96"/>
    <mergeCell ref="A90:M90"/>
    <mergeCell ref="A91:M91"/>
    <mergeCell ref="A92:M92"/>
    <mergeCell ref="A93:M93"/>
    <mergeCell ref="A94:M94"/>
    <mergeCell ref="A95:M95"/>
    <mergeCell ref="K84:K87"/>
    <mergeCell ref="L84:L87"/>
    <mergeCell ref="M84:M87"/>
    <mergeCell ref="N84:N87"/>
    <mergeCell ref="A89:M89"/>
    <mergeCell ref="A84:A87"/>
    <mergeCell ref="B84:B87"/>
    <mergeCell ref="E84:E87"/>
    <mergeCell ref="F84:F87"/>
    <mergeCell ref="G84:G87"/>
    <mergeCell ref="H84:H87"/>
    <mergeCell ref="I84:I87"/>
    <mergeCell ref="J84:J87"/>
    <mergeCell ref="A97:M97"/>
  </mergeCells>
  <conditionalFormatting sqref="C50:C53">
    <cfRule type="expression" dxfId="477" priority="8">
      <formula>$D50="No"</formula>
    </cfRule>
  </conditionalFormatting>
  <conditionalFormatting sqref="C8:D87">
    <cfRule type="expression" dxfId="476" priority="7">
      <formula>$D8="No"</formula>
    </cfRule>
  </conditionalFormatting>
  <conditionalFormatting sqref="J8 J28 J49 J57 J65 J72 J77 J84">
    <cfRule type="cellIs" dxfId="475" priority="43" operator="equal">
      <formula>"Neutral"</formula>
    </cfRule>
    <cfRule type="cellIs" dxfId="474" priority="42" operator="equal">
      <formula>"Uncertain"</formula>
    </cfRule>
    <cfRule type="cellIs" dxfId="473" priority="41" operator="equal">
      <formula>"Minor Negative"</formula>
    </cfRule>
    <cfRule type="cellIs" dxfId="472" priority="40" operator="equal">
      <formula>"Significant Negative"</formula>
    </cfRule>
    <cfRule type="cellIs" dxfId="471" priority="44" operator="equal">
      <formula>"Minor Positive"</formula>
    </cfRule>
    <cfRule type="cellIs" dxfId="470" priority="45" operator="equal">
      <formula>"Significant Positive"</formula>
    </cfRule>
  </conditionalFormatting>
  <conditionalFormatting sqref="J18">
    <cfRule type="cellIs" dxfId="469" priority="1" operator="equal">
      <formula>"Significant Negative"</formula>
    </cfRule>
    <cfRule type="cellIs" dxfId="468" priority="2" operator="equal">
      <formula>"Minor Negative"</formula>
    </cfRule>
    <cfRule type="cellIs" dxfId="467" priority="3" operator="equal">
      <formula>"Uncertain"</formula>
    </cfRule>
    <cfRule type="cellIs" dxfId="466" priority="4" operator="equal">
      <formula>"Neutral"</formula>
    </cfRule>
    <cfRule type="cellIs" dxfId="465" priority="5" operator="equal">
      <formula>"Minor Positive"</formula>
    </cfRule>
    <cfRule type="cellIs" dxfId="464" priority="6" operator="equal">
      <formula>"Significant Positive"</formula>
    </cfRule>
  </conditionalFormatting>
  <conditionalFormatting sqref="J20">
    <cfRule type="cellIs" dxfId="463" priority="28" operator="equal">
      <formula>"Significant Negative"</formula>
    </cfRule>
    <cfRule type="cellIs" dxfId="462" priority="30" operator="equal">
      <formula>"Uncertain"</formula>
    </cfRule>
    <cfRule type="cellIs" dxfId="461" priority="31" operator="equal">
      <formula>"Neutral"</formula>
    </cfRule>
    <cfRule type="cellIs" dxfId="460" priority="32" operator="equal">
      <formula>"Minor Positive"</formula>
    </cfRule>
    <cfRule type="cellIs" dxfId="459" priority="33" operator="equal">
      <formula>"Significant Positive"</formula>
    </cfRule>
    <cfRule type="cellIs" dxfId="458" priority="29" operator="equal">
      <formula>"Minor Negative"</formula>
    </cfRule>
  </conditionalFormatting>
  <conditionalFormatting sqref="J36">
    <cfRule type="cellIs" dxfId="457" priority="25" operator="equal">
      <formula>"Neutral"</formula>
    </cfRule>
    <cfRule type="cellIs" dxfId="456" priority="26" operator="equal">
      <formula>"Minor Positive"</formula>
    </cfRule>
    <cfRule type="cellIs" dxfId="455" priority="27" operator="equal">
      <formula>"Significant Positive"</formula>
    </cfRule>
    <cfRule type="cellIs" dxfId="454" priority="23" operator="equal">
      <formula>"Minor Negative"</formula>
    </cfRule>
    <cfRule type="cellIs" dxfId="453" priority="24" operator="equal">
      <formula>"Uncertain"</formula>
    </cfRule>
    <cfRule type="cellIs" dxfId="452" priority="22" operator="equal">
      <formula>"Significant Negative"</formula>
    </cfRule>
  </conditionalFormatting>
  <conditionalFormatting sqref="J42">
    <cfRule type="cellIs" dxfId="451" priority="16" operator="equal">
      <formula>"Significant Negative"</formula>
    </cfRule>
    <cfRule type="cellIs" dxfId="450" priority="17" operator="equal">
      <formula>"Minor Negative"</formula>
    </cfRule>
    <cfRule type="cellIs" dxfId="449" priority="18" operator="equal">
      <formula>"Uncertain"</formula>
    </cfRule>
    <cfRule type="cellIs" dxfId="448" priority="19" operator="equal">
      <formula>"Neutral"</formula>
    </cfRule>
    <cfRule type="cellIs" dxfId="447" priority="21" operator="equal">
      <formula>"Significant Positive"</formula>
    </cfRule>
    <cfRule type="cellIs" dxfId="446" priority="20" operator="equal">
      <formula>"Minor Positive"</formula>
    </cfRule>
  </conditionalFormatting>
  <conditionalFormatting sqref="J47">
    <cfRule type="cellIs" dxfId="445" priority="34" operator="equal">
      <formula>"Significant Negative"</formula>
    </cfRule>
    <cfRule type="cellIs" dxfId="444" priority="36" operator="equal">
      <formula>"Uncertain"</formula>
    </cfRule>
    <cfRule type="cellIs" dxfId="443" priority="37" operator="equal">
      <formula>"Neutral"</formula>
    </cfRule>
    <cfRule type="cellIs" dxfId="442" priority="38" operator="equal">
      <formula>"Minor Positive"</formula>
    </cfRule>
    <cfRule type="cellIs" dxfId="441" priority="39" operator="equal">
      <formula>"Significant Positive"</formula>
    </cfRule>
    <cfRule type="cellIs" dxfId="440" priority="35" operator="equal">
      <formula>"Minor Negative"</formula>
    </cfRule>
  </conditionalFormatting>
  <conditionalFormatting sqref="J54">
    <cfRule type="cellIs" dxfId="439" priority="10" operator="equal">
      <formula>"Significant Negative"</formula>
    </cfRule>
    <cfRule type="cellIs" dxfId="438" priority="11" operator="equal">
      <formula>"Minor Negative"</formula>
    </cfRule>
    <cfRule type="cellIs" dxfId="437" priority="12" operator="equal">
      <formula>"Uncertain"</formula>
    </cfRule>
    <cfRule type="cellIs" dxfId="436" priority="13" operator="equal">
      <formula>"Neutral"</formula>
    </cfRule>
    <cfRule type="cellIs" dxfId="435" priority="14" operator="equal">
      <formula>"Minor Positive"</formula>
    </cfRule>
    <cfRule type="cellIs" dxfId="434" priority="15" operator="equal">
      <formula>"Significant Positive"</formula>
    </cfRule>
  </conditionalFormatting>
  <pageMargins left="0.7" right="0.7" top="0.75" bottom="0.75" header="0.3" footer="0.3"/>
  <pageSetup orientation="portrait" horizontalDpi="4294967293" verticalDpi="4294967293"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498E2-C6C2-4D68-996E-7B6728FE4C69}">
  <sheetPr codeName="Sheet159"/>
  <dimension ref="A1:V98"/>
  <sheetViews>
    <sheetView showGridLines="0" zoomScaleNormal="100" workbookViewId="0">
      <selection activeCell="C1" sqref="C1:F1"/>
    </sheetView>
  </sheetViews>
  <sheetFormatPr defaultColWidth="8.54296875" defaultRowHeight="26" x14ac:dyDescent="0.6"/>
  <cols>
    <col min="1" max="1" width="67.0898437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0.7265625" style="228" customWidth="1"/>
    <col min="10" max="10" width="20.7265625" style="126" customWidth="1"/>
    <col min="11" max="11" width="71.90625" style="126" customWidth="1"/>
    <col min="12" max="12" width="20.7265625" style="126" customWidth="1"/>
    <col min="13" max="13" width="26.54296875" style="126" customWidth="1"/>
    <col min="14" max="16" width="22.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692</v>
      </c>
      <c r="D1" s="703"/>
      <c r="E1" s="703"/>
      <c r="F1" s="630"/>
      <c r="G1" s="227"/>
      <c r="I1" s="229"/>
      <c r="J1" s="128"/>
      <c r="K1" s="128"/>
    </row>
    <row r="2" spans="1:22" x14ac:dyDescent="0.6">
      <c r="A2" s="125" t="s">
        <v>21</v>
      </c>
      <c r="B2" s="129"/>
      <c r="C2" s="393" t="s">
        <v>669</v>
      </c>
      <c r="D2" s="393"/>
      <c r="E2" s="393"/>
      <c r="F2" s="394"/>
      <c r="I2" s="230"/>
      <c r="J2" s="130"/>
      <c r="K2" s="130"/>
    </row>
    <row r="3" spans="1:22" ht="48.5" customHeight="1" x14ac:dyDescent="0.6">
      <c r="A3" s="131" t="s">
        <v>22</v>
      </c>
      <c r="B3" s="132"/>
      <c r="C3" s="393" t="s">
        <v>750</v>
      </c>
      <c r="D3" s="393"/>
      <c r="E3" s="393"/>
      <c r="F3" s="394"/>
      <c r="I3" s="230"/>
      <c r="J3" s="130"/>
      <c r="K3" s="130"/>
    </row>
    <row r="4" spans="1:22" x14ac:dyDescent="0.6">
      <c r="A4" s="131" t="s">
        <v>23</v>
      </c>
      <c r="B4" s="133"/>
      <c r="C4" s="395" t="s">
        <v>372</v>
      </c>
      <c r="D4" s="395"/>
      <c r="E4" s="395"/>
      <c r="F4" s="396"/>
      <c r="I4" s="230"/>
      <c r="J4" s="130"/>
      <c r="K4" s="130"/>
    </row>
    <row r="6" spans="1:22" x14ac:dyDescent="0.6">
      <c r="A6" s="501" t="s">
        <v>24</v>
      </c>
      <c r="B6" s="501"/>
      <c r="C6" s="501"/>
      <c r="D6" s="134"/>
      <c r="E6" s="592" t="s">
        <v>25</v>
      </c>
      <c r="F6" s="592"/>
      <c r="G6" s="592"/>
      <c r="H6" s="592"/>
      <c r="I6" s="592"/>
      <c r="J6" s="592"/>
      <c r="K6" s="592"/>
      <c r="L6" s="592"/>
      <c r="M6" s="592"/>
      <c r="N6" s="592"/>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6" t="s">
        <v>687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88</v>
      </c>
      <c r="G8" s="505" t="s">
        <v>88</v>
      </c>
      <c r="H8" s="493" t="s">
        <v>88</v>
      </c>
      <c r="I8" s="505" t="s">
        <v>88</v>
      </c>
      <c r="J8" s="475" t="s">
        <v>119</v>
      </c>
      <c r="K8" s="499" t="s">
        <v>693</v>
      </c>
      <c r="L8" s="475" t="s">
        <v>185</v>
      </c>
      <c r="M8" s="454"/>
      <c r="N8" s="454"/>
      <c r="O8" s="162"/>
      <c r="P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55"/>
      <c r="N9" s="455"/>
      <c r="O9" s="162"/>
      <c r="P9" s="162"/>
      <c r="R9" s="141"/>
      <c r="S9" s="141"/>
      <c r="T9" s="141"/>
    </row>
    <row r="10" spans="1:22" x14ac:dyDescent="0.6">
      <c r="A10" s="470"/>
      <c r="B10" s="503"/>
      <c r="C10" s="142" t="s">
        <v>259</v>
      </c>
      <c r="D10" s="142" t="s">
        <v>189</v>
      </c>
      <c r="E10" s="494"/>
      <c r="F10" s="494"/>
      <c r="G10" s="506"/>
      <c r="H10" s="494"/>
      <c r="I10" s="506"/>
      <c r="J10" s="476"/>
      <c r="K10" s="489"/>
      <c r="L10" s="476"/>
      <c r="M10" s="455"/>
      <c r="N10" s="455"/>
      <c r="O10" s="162"/>
      <c r="P10" s="162"/>
      <c r="R10" s="141"/>
      <c r="S10" s="141"/>
      <c r="T10" s="141"/>
    </row>
    <row r="11" spans="1:22" ht="52" x14ac:dyDescent="0.6">
      <c r="A11" s="470"/>
      <c r="B11" s="503"/>
      <c r="C11" s="142" t="s">
        <v>260</v>
      </c>
      <c r="D11" s="142" t="s">
        <v>189</v>
      </c>
      <c r="E11" s="494"/>
      <c r="F11" s="494"/>
      <c r="G11" s="506"/>
      <c r="H11" s="494"/>
      <c r="I11" s="506"/>
      <c r="J11" s="476"/>
      <c r="K11" s="489"/>
      <c r="L11" s="476"/>
      <c r="M11" s="455"/>
      <c r="N11" s="455"/>
      <c r="O11" s="162"/>
      <c r="P11" s="162"/>
      <c r="R11" s="141"/>
      <c r="S11" s="141"/>
      <c r="T11" s="141"/>
    </row>
    <row r="12" spans="1:22" ht="52" x14ac:dyDescent="0.6">
      <c r="A12" s="470"/>
      <c r="B12" s="503"/>
      <c r="C12" s="142" t="s">
        <v>261</v>
      </c>
      <c r="D12" s="142" t="s">
        <v>189</v>
      </c>
      <c r="E12" s="494"/>
      <c r="F12" s="494"/>
      <c r="G12" s="506"/>
      <c r="H12" s="494"/>
      <c r="I12" s="506"/>
      <c r="J12" s="476"/>
      <c r="K12" s="489"/>
      <c r="L12" s="476"/>
      <c r="M12" s="455"/>
      <c r="N12" s="455"/>
      <c r="O12" s="162"/>
      <c r="P12" s="162"/>
      <c r="R12" s="141"/>
      <c r="S12" s="141"/>
      <c r="T12" s="141"/>
    </row>
    <row r="13" spans="1:22" x14ac:dyDescent="0.6">
      <c r="A13" s="470"/>
      <c r="B13" s="503"/>
      <c r="C13" s="142" t="s">
        <v>262</v>
      </c>
      <c r="D13" s="142" t="s">
        <v>185</v>
      </c>
      <c r="E13" s="494"/>
      <c r="F13" s="494"/>
      <c r="G13" s="506"/>
      <c r="H13" s="494"/>
      <c r="I13" s="506"/>
      <c r="J13" s="476"/>
      <c r="K13" s="489"/>
      <c r="L13" s="476"/>
      <c r="M13" s="455"/>
      <c r="N13" s="455"/>
      <c r="O13" s="162"/>
      <c r="P13" s="162"/>
      <c r="R13" s="141"/>
      <c r="S13" s="141"/>
      <c r="T13" s="141"/>
    </row>
    <row r="14" spans="1:22" ht="78" x14ac:dyDescent="0.6">
      <c r="A14" s="470"/>
      <c r="B14" s="503"/>
      <c r="C14" s="142" t="s">
        <v>263</v>
      </c>
      <c r="D14" s="142" t="s">
        <v>189</v>
      </c>
      <c r="E14" s="494"/>
      <c r="F14" s="494"/>
      <c r="G14" s="506"/>
      <c r="H14" s="494"/>
      <c r="I14" s="506"/>
      <c r="J14" s="476"/>
      <c r="K14" s="489"/>
      <c r="L14" s="476"/>
      <c r="M14" s="455"/>
      <c r="N14" s="455"/>
      <c r="O14" s="162"/>
      <c r="P14" s="162"/>
      <c r="R14" s="141"/>
      <c r="S14" s="141"/>
      <c r="T14" s="141"/>
    </row>
    <row r="15" spans="1:22" ht="52" x14ac:dyDescent="0.6">
      <c r="A15" s="470"/>
      <c r="B15" s="503"/>
      <c r="C15" s="142" t="s">
        <v>264</v>
      </c>
      <c r="D15" s="142" t="s">
        <v>189</v>
      </c>
      <c r="E15" s="494"/>
      <c r="F15" s="494"/>
      <c r="G15" s="506"/>
      <c r="H15" s="494"/>
      <c r="I15" s="506"/>
      <c r="J15" s="476"/>
      <c r="K15" s="489"/>
      <c r="L15" s="476"/>
      <c r="M15" s="455"/>
      <c r="N15" s="455"/>
      <c r="O15" s="162"/>
      <c r="P15" s="162"/>
      <c r="R15" s="141"/>
      <c r="S15" s="141"/>
      <c r="T15" s="141"/>
    </row>
    <row r="16" spans="1:22" ht="78" x14ac:dyDescent="0.6">
      <c r="A16" s="470"/>
      <c r="B16" s="503"/>
      <c r="C16" s="142" t="s">
        <v>265</v>
      </c>
      <c r="D16" s="142" t="s">
        <v>189</v>
      </c>
      <c r="E16" s="494"/>
      <c r="F16" s="494"/>
      <c r="G16" s="506"/>
      <c r="H16" s="494"/>
      <c r="I16" s="506"/>
      <c r="J16" s="476"/>
      <c r="K16" s="489"/>
      <c r="L16" s="476"/>
      <c r="M16" s="455"/>
      <c r="N16" s="455"/>
      <c r="O16" s="162"/>
      <c r="P16" s="162"/>
      <c r="R16" s="141"/>
      <c r="S16" s="141"/>
      <c r="T16" s="141"/>
    </row>
    <row r="17" spans="1:22" ht="52.5" thickBot="1" x14ac:dyDescent="0.65">
      <c r="A17" s="471"/>
      <c r="B17" s="504"/>
      <c r="C17" s="143" t="s">
        <v>266</v>
      </c>
      <c r="D17" s="143" t="s">
        <v>189</v>
      </c>
      <c r="E17" s="495"/>
      <c r="F17" s="495"/>
      <c r="G17" s="507"/>
      <c r="H17" s="495"/>
      <c r="I17" s="507"/>
      <c r="J17" s="428"/>
      <c r="K17" s="500"/>
      <c r="L17" s="428"/>
      <c r="M17" s="456"/>
      <c r="N17" s="456"/>
      <c r="O17" s="162"/>
      <c r="P17" s="162"/>
      <c r="R17" s="141"/>
      <c r="S17" s="141"/>
      <c r="T17" s="141"/>
    </row>
    <row r="18" spans="1:22" ht="77.25" customHeight="1" x14ac:dyDescent="0.6">
      <c r="A18" s="511" t="s">
        <v>267</v>
      </c>
      <c r="B18" s="472" t="s">
        <v>102</v>
      </c>
      <c r="C18" s="140" t="s">
        <v>268</v>
      </c>
      <c r="D18" s="140" t="s">
        <v>189</v>
      </c>
      <c r="E18" s="475" t="s">
        <v>88</v>
      </c>
      <c r="F18" s="475" t="s">
        <v>88</v>
      </c>
      <c r="G18" s="477" t="s">
        <v>88</v>
      </c>
      <c r="H18" s="475" t="s">
        <v>88</v>
      </c>
      <c r="I18" s="477" t="s">
        <v>88</v>
      </c>
      <c r="J18" s="475" t="s">
        <v>120</v>
      </c>
      <c r="K18" s="499" t="s">
        <v>494</v>
      </c>
      <c r="L18" s="475" t="s">
        <v>189</v>
      </c>
      <c r="M18" s="454"/>
      <c r="N18" s="454"/>
      <c r="O18" s="162"/>
      <c r="P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3" customHeight="1" thickBot="1" x14ac:dyDescent="0.65">
      <c r="A19" s="512"/>
      <c r="B19" s="474"/>
      <c r="C19" s="143" t="s">
        <v>269</v>
      </c>
      <c r="D19" s="143" t="s">
        <v>189</v>
      </c>
      <c r="E19" s="428"/>
      <c r="F19" s="428"/>
      <c r="G19" s="479"/>
      <c r="H19" s="428"/>
      <c r="I19" s="479"/>
      <c r="J19" s="428"/>
      <c r="K19" s="500"/>
      <c r="L19" s="428"/>
      <c r="M19" s="456"/>
      <c r="N19" s="456"/>
      <c r="O19" s="162"/>
      <c r="P19" s="162"/>
      <c r="R19" s="141"/>
      <c r="S19" s="141"/>
      <c r="T19" s="141"/>
    </row>
    <row r="20" spans="1:22" ht="156" x14ac:dyDescent="0.6">
      <c r="A20" s="469" t="s">
        <v>270</v>
      </c>
      <c r="B20" s="472" t="s">
        <v>103</v>
      </c>
      <c r="C20" s="144" t="s">
        <v>271</v>
      </c>
      <c r="D20" s="144" t="s">
        <v>189</v>
      </c>
      <c r="E20" s="475" t="s">
        <v>88</v>
      </c>
      <c r="F20" s="475" t="s">
        <v>88</v>
      </c>
      <c r="G20" s="477" t="s">
        <v>88</v>
      </c>
      <c r="H20" s="475" t="s">
        <v>88</v>
      </c>
      <c r="I20" s="477" t="s">
        <v>88</v>
      </c>
      <c r="J20" s="475" t="s">
        <v>120</v>
      </c>
      <c r="K20" s="499" t="s">
        <v>494</v>
      </c>
      <c r="L20" s="475" t="s">
        <v>189</v>
      </c>
      <c r="M20" s="454"/>
      <c r="N20" s="454"/>
      <c r="O20" s="162"/>
      <c r="P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189</v>
      </c>
      <c r="E21" s="476"/>
      <c r="F21" s="476"/>
      <c r="G21" s="478"/>
      <c r="H21" s="476"/>
      <c r="I21" s="478"/>
      <c r="J21" s="476"/>
      <c r="K21" s="489"/>
      <c r="L21" s="476"/>
      <c r="M21" s="455"/>
      <c r="N21" s="455"/>
      <c r="O21" s="162"/>
      <c r="P21" s="162"/>
      <c r="R21" s="141"/>
      <c r="S21" s="141"/>
      <c r="T21" s="141"/>
    </row>
    <row r="22" spans="1:22" ht="52" x14ac:dyDescent="0.6">
      <c r="A22" s="470"/>
      <c r="B22" s="473"/>
      <c r="C22" s="145" t="s">
        <v>273</v>
      </c>
      <c r="D22" s="145" t="s">
        <v>189</v>
      </c>
      <c r="E22" s="476"/>
      <c r="F22" s="476"/>
      <c r="G22" s="478"/>
      <c r="H22" s="476"/>
      <c r="I22" s="478"/>
      <c r="J22" s="476"/>
      <c r="K22" s="489"/>
      <c r="L22" s="476"/>
      <c r="M22" s="455"/>
      <c r="N22" s="455"/>
      <c r="O22" s="162"/>
      <c r="P22" s="162"/>
      <c r="R22" s="141"/>
      <c r="S22" s="141"/>
      <c r="T22" s="141"/>
    </row>
    <row r="23" spans="1:22" ht="52" x14ac:dyDescent="0.6">
      <c r="A23" s="470"/>
      <c r="B23" s="473"/>
      <c r="C23" s="145" t="s">
        <v>274</v>
      </c>
      <c r="D23" s="145" t="s">
        <v>189</v>
      </c>
      <c r="E23" s="476"/>
      <c r="F23" s="476"/>
      <c r="G23" s="478"/>
      <c r="H23" s="476"/>
      <c r="I23" s="478"/>
      <c r="J23" s="476"/>
      <c r="K23" s="489"/>
      <c r="L23" s="476"/>
      <c r="M23" s="455"/>
      <c r="N23" s="455"/>
      <c r="O23" s="162"/>
      <c r="P23" s="162"/>
      <c r="R23" s="141"/>
      <c r="S23" s="141"/>
      <c r="T23" s="141"/>
    </row>
    <row r="24" spans="1:22" ht="52" x14ac:dyDescent="0.6">
      <c r="A24" s="470"/>
      <c r="B24" s="473"/>
      <c r="C24" s="145" t="s">
        <v>275</v>
      </c>
      <c r="D24" s="145" t="s">
        <v>189</v>
      </c>
      <c r="E24" s="476"/>
      <c r="F24" s="476"/>
      <c r="G24" s="478"/>
      <c r="H24" s="476"/>
      <c r="I24" s="478"/>
      <c r="J24" s="476"/>
      <c r="K24" s="489"/>
      <c r="L24" s="476"/>
      <c r="M24" s="455"/>
      <c r="N24" s="455"/>
      <c r="O24" s="162"/>
      <c r="P24" s="162"/>
      <c r="R24" s="141"/>
      <c r="S24" s="141"/>
      <c r="T24" s="141"/>
    </row>
    <row r="25" spans="1:22" ht="104" x14ac:dyDescent="0.6">
      <c r="A25" s="470"/>
      <c r="B25" s="473"/>
      <c r="C25" s="145" t="s">
        <v>276</v>
      </c>
      <c r="D25" s="145" t="s">
        <v>189</v>
      </c>
      <c r="E25" s="476"/>
      <c r="F25" s="476"/>
      <c r="G25" s="478"/>
      <c r="H25" s="476"/>
      <c r="I25" s="478"/>
      <c r="J25" s="476"/>
      <c r="K25" s="489"/>
      <c r="L25" s="476"/>
      <c r="M25" s="455"/>
      <c r="N25" s="455"/>
      <c r="O25" s="162"/>
      <c r="P25" s="162"/>
      <c r="R25" s="141"/>
      <c r="S25" s="141"/>
      <c r="T25" s="141"/>
    </row>
    <row r="26" spans="1:22" ht="52" x14ac:dyDescent="0.6">
      <c r="A26" s="470"/>
      <c r="B26" s="473"/>
      <c r="C26" s="145" t="s">
        <v>277</v>
      </c>
      <c r="D26" s="145" t="s">
        <v>189</v>
      </c>
      <c r="E26" s="476"/>
      <c r="F26" s="476"/>
      <c r="G26" s="478"/>
      <c r="H26" s="476"/>
      <c r="I26" s="478"/>
      <c r="J26" s="476"/>
      <c r="K26" s="489"/>
      <c r="L26" s="476"/>
      <c r="M26" s="455"/>
      <c r="N26" s="455"/>
      <c r="O26" s="162"/>
      <c r="P26" s="162"/>
      <c r="R26" s="141"/>
      <c r="S26" s="141"/>
      <c r="T26" s="141"/>
    </row>
    <row r="27" spans="1:22" ht="78.5" thickBot="1" x14ac:dyDescent="0.65">
      <c r="A27" s="471"/>
      <c r="B27" s="474"/>
      <c r="C27" s="146" t="s">
        <v>278</v>
      </c>
      <c r="D27" s="146" t="s">
        <v>189</v>
      </c>
      <c r="E27" s="428"/>
      <c r="F27" s="428"/>
      <c r="G27" s="479"/>
      <c r="H27" s="428"/>
      <c r="I27" s="479"/>
      <c r="J27" s="428"/>
      <c r="K27" s="500"/>
      <c r="L27" s="428"/>
      <c r="M27" s="456"/>
      <c r="N27" s="456"/>
      <c r="O27" s="162"/>
      <c r="P27" s="162"/>
      <c r="R27" s="141"/>
      <c r="S27" s="141"/>
      <c r="T27" s="141"/>
    </row>
    <row r="28" spans="1:22" ht="78" x14ac:dyDescent="0.6">
      <c r="A28" s="469" t="s">
        <v>279</v>
      </c>
      <c r="B28" s="472" t="s">
        <v>104</v>
      </c>
      <c r="C28" s="147" t="s">
        <v>280</v>
      </c>
      <c r="D28" s="144" t="s">
        <v>185</v>
      </c>
      <c r="E28" s="475" t="s">
        <v>364</v>
      </c>
      <c r="F28" s="475" t="s">
        <v>88</v>
      </c>
      <c r="G28" s="477" t="s">
        <v>88</v>
      </c>
      <c r="H28" s="475" t="s">
        <v>88</v>
      </c>
      <c r="I28" s="477" t="s">
        <v>88</v>
      </c>
      <c r="J28" s="475" t="s">
        <v>119</v>
      </c>
      <c r="K28" s="499" t="s">
        <v>694</v>
      </c>
      <c r="L28" s="475" t="s">
        <v>189</v>
      </c>
      <c r="M28" s="454"/>
      <c r="N28" s="454"/>
      <c r="O28" s="162"/>
      <c r="P28" s="162"/>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55"/>
      <c r="N29" s="455"/>
      <c r="O29" s="162"/>
      <c r="P29" s="162"/>
      <c r="R29" s="141"/>
      <c r="S29" s="141"/>
      <c r="T29" s="141"/>
    </row>
    <row r="30" spans="1:22" ht="52" x14ac:dyDescent="0.6">
      <c r="A30" s="470"/>
      <c r="B30" s="473"/>
      <c r="C30" s="148" t="s">
        <v>282</v>
      </c>
      <c r="D30" s="145" t="s">
        <v>189</v>
      </c>
      <c r="E30" s="476"/>
      <c r="F30" s="476"/>
      <c r="G30" s="478"/>
      <c r="H30" s="476"/>
      <c r="I30" s="478"/>
      <c r="J30" s="476"/>
      <c r="K30" s="489"/>
      <c r="L30" s="476"/>
      <c r="M30" s="455"/>
      <c r="N30" s="455"/>
      <c r="O30" s="162"/>
      <c r="P30" s="162"/>
      <c r="R30" s="141"/>
      <c r="S30" s="141"/>
      <c r="T30" s="141"/>
    </row>
    <row r="31" spans="1:22" ht="52" x14ac:dyDescent="0.6">
      <c r="A31" s="470"/>
      <c r="B31" s="473"/>
      <c r="C31" s="148" t="s">
        <v>283</v>
      </c>
      <c r="D31" s="145" t="s">
        <v>189</v>
      </c>
      <c r="E31" s="476"/>
      <c r="F31" s="476"/>
      <c r="G31" s="478"/>
      <c r="H31" s="476"/>
      <c r="I31" s="478"/>
      <c r="J31" s="476"/>
      <c r="K31" s="489"/>
      <c r="L31" s="476"/>
      <c r="M31" s="455"/>
      <c r="N31" s="455"/>
      <c r="O31" s="162"/>
      <c r="P31" s="162"/>
      <c r="R31" s="141"/>
      <c r="S31" s="141"/>
      <c r="T31" s="141"/>
    </row>
    <row r="32" spans="1:22" ht="52" x14ac:dyDescent="0.6">
      <c r="A32" s="470"/>
      <c r="B32" s="473"/>
      <c r="C32" s="148" t="s">
        <v>284</v>
      </c>
      <c r="D32" s="145" t="s">
        <v>189</v>
      </c>
      <c r="E32" s="476"/>
      <c r="F32" s="476"/>
      <c r="G32" s="478"/>
      <c r="H32" s="476"/>
      <c r="I32" s="478"/>
      <c r="J32" s="476"/>
      <c r="K32" s="489"/>
      <c r="L32" s="476"/>
      <c r="M32" s="455"/>
      <c r="N32" s="455"/>
      <c r="O32" s="162"/>
      <c r="P32" s="162"/>
      <c r="R32" s="141"/>
      <c r="S32" s="141"/>
      <c r="T32" s="141"/>
    </row>
    <row r="33" spans="1:22" x14ac:dyDescent="0.6">
      <c r="A33" s="470"/>
      <c r="B33" s="473"/>
      <c r="C33" s="148" t="s">
        <v>285</v>
      </c>
      <c r="D33" s="145" t="s">
        <v>189</v>
      </c>
      <c r="E33" s="476"/>
      <c r="F33" s="476"/>
      <c r="G33" s="478"/>
      <c r="H33" s="476"/>
      <c r="I33" s="478"/>
      <c r="J33" s="476"/>
      <c r="K33" s="489"/>
      <c r="L33" s="476"/>
      <c r="M33" s="455"/>
      <c r="N33" s="455"/>
      <c r="O33" s="162"/>
      <c r="P33" s="162"/>
      <c r="R33" s="141"/>
      <c r="S33" s="141"/>
      <c r="T33" s="141"/>
    </row>
    <row r="34" spans="1:22" ht="52" x14ac:dyDescent="0.6">
      <c r="A34" s="470"/>
      <c r="B34" s="473"/>
      <c r="C34" s="148" t="s">
        <v>286</v>
      </c>
      <c r="D34" s="145" t="s">
        <v>189</v>
      </c>
      <c r="E34" s="476"/>
      <c r="F34" s="476"/>
      <c r="G34" s="478"/>
      <c r="H34" s="476"/>
      <c r="I34" s="478"/>
      <c r="J34" s="476"/>
      <c r="K34" s="489"/>
      <c r="L34" s="476"/>
      <c r="M34" s="455"/>
      <c r="N34" s="455"/>
      <c r="O34" s="162"/>
      <c r="P34" s="162"/>
      <c r="R34" s="141"/>
      <c r="S34" s="141"/>
      <c r="T34" s="141"/>
    </row>
    <row r="35" spans="1:22" ht="52.5" thickBot="1" x14ac:dyDescent="0.65">
      <c r="A35" s="471"/>
      <c r="B35" s="474"/>
      <c r="C35" s="156" t="s">
        <v>287</v>
      </c>
      <c r="D35" s="146" t="s">
        <v>189</v>
      </c>
      <c r="E35" s="428"/>
      <c r="F35" s="428"/>
      <c r="G35" s="479"/>
      <c r="H35" s="428"/>
      <c r="I35" s="479"/>
      <c r="J35" s="428"/>
      <c r="K35" s="500"/>
      <c r="L35" s="428"/>
      <c r="M35" s="456"/>
      <c r="N35" s="456"/>
      <c r="O35" s="162"/>
      <c r="P35" s="162"/>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494</v>
      </c>
      <c r="L36" s="475" t="s">
        <v>189</v>
      </c>
      <c r="M36" s="454"/>
      <c r="N36" s="454"/>
      <c r="O36" s="162"/>
      <c r="P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55"/>
      <c r="N37" s="455"/>
      <c r="O37" s="162"/>
      <c r="P37" s="162"/>
      <c r="R37" s="141"/>
      <c r="S37" s="141"/>
      <c r="T37" s="141"/>
    </row>
    <row r="38" spans="1:22" ht="52" x14ac:dyDescent="0.6">
      <c r="A38" s="470"/>
      <c r="B38" s="473"/>
      <c r="C38" s="145" t="s">
        <v>291</v>
      </c>
      <c r="D38" s="145" t="s">
        <v>189</v>
      </c>
      <c r="E38" s="476"/>
      <c r="F38" s="476"/>
      <c r="G38" s="478"/>
      <c r="H38" s="476"/>
      <c r="I38" s="478"/>
      <c r="J38" s="476"/>
      <c r="K38" s="489"/>
      <c r="L38" s="476"/>
      <c r="M38" s="455"/>
      <c r="N38" s="455"/>
      <c r="O38" s="162"/>
      <c r="P38" s="162"/>
      <c r="R38" s="141"/>
      <c r="S38" s="141"/>
      <c r="T38" s="141"/>
    </row>
    <row r="39" spans="1:22" ht="78" x14ac:dyDescent="0.6">
      <c r="A39" s="470"/>
      <c r="B39" s="473"/>
      <c r="C39" s="145" t="s">
        <v>292</v>
      </c>
      <c r="D39" s="145" t="s">
        <v>189</v>
      </c>
      <c r="E39" s="476"/>
      <c r="F39" s="476"/>
      <c r="G39" s="478"/>
      <c r="H39" s="476"/>
      <c r="I39" s="478"/>
      <c r="J39" s="476"/>
      <c r="K39" s="489"/>
      <c r="L39" s="476"/>
      <c r="M39" s="455"/>
      <c r="N39" s="455"/>
      <c r="O39" s="162"/>
      <c r="P39" s="162"/>
      <c r="R39" s="141"/>
      <c r="S39" s="141"/>
      <c r="T39" s="141"/>
    </row>
    <row r="40" spans="1:22" ht="104" x14ac:dyDescent="0.6">
      <c r="A40" s="470"/>
      <c r="B40" s="473"/>
      <c r="C40" s="145" t="s">
        <v>293</v>
      </c>
      <c r="D40" s="145" t="s">
        <v>189</v>
      </c>
      <c r="E40" s="476"/>
      <c r="F40" s="476"/>
      <c r="G40" s="478"/>
      <c r="H40" s="476"/>
      <c r="I40" s="478"/>
      <c r="J40" s="476"/>
      <c r="K40" s="489"/>
      <c r="L40" s="476"/>
      <c r="M40" s="455"/>
      <c r="N40" s="455"/>
      <c r="O40" s="162"/>
      <c r="P40" s="162"/>
      <c r="R40" s="141"/>
      <c r="S40" s="141"/>
      <c r="T40" s="141"/>
    </row>
    <row r="41" spans="1:22" ht="78.5" thickBot="1" x14ac:dyDescent="0.65">
      <c r="A41" s="471"/>
      <c r="B41" s="474"/>
      <c r="C41" s="146" t="s">
        <v>294</v>
      </c>
      <c r="D41" s="146" t="s">
        <v>189</v>
      </c>
      <c r="E41" s="428"/>
      <c r="F41" s="428"/>
      <c r="G41" s="479"/>
      <c r="H41" s="428"/>
      <c r="I41" s="479"/>
      <c r="J41" s="428"/>
      <c r="K41" s="500"/>
      <c r="L41" s="428"/>
      <c r="M41" s="456"/>
      <c r="N41" s="456"/>
      <c r="O41" s="162"/>
      <c r="P41" s="162"/>
      <c r="R41" s="141"/>
      <c r="S41" s="141"/>
      <c r="T41" s="141"/>
    </row>
    <row r="42" spans="1:22" ht="78" x14ac:dyDescent="0.6">
      <c r="A42" s="469" t="s">
        <v>295</v>
      </c>
      <c r="B42" s="472" t="s">
        <v>106</v>
      </c>
      <c r="C42" s="144" t="s">
        <v>296</v>
      </c>
      <c r="D42" s="144" t="s">
        <v>189</v>
      </c>
      <c r="E42" s="475" t="s">
        <v>88</v>
      </c>
      <c r="F42" s="475" t="s">
        <v>88</v>
      </c>
      <c r="G42" s="477" t="s">
        <v>88</v>
      </c>
      <c r="H42" s="475" t="s">
        <v>88</v>
      </c>
      <c r="I42" s="477" t="s">
        <v>88</v>
      </c>
      <c r="J42" s="475" t="s">
        <v>120</v>
      </c>
      <c r="K42" s="499" t="s">
        <v>494</v>
      </c>
      <c r="L42" s="475" t="s">
        <v>189</v>
      </c>
      <c r="M42" s="454"/>
      <c r="N42" s="454"/>
      <c r="O42" s="162"/>
      <c r="P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55"/>
      <c r="N43" s="455"/>
      <c r="O43" s="162"/>
      <c r="P43" s="162"/>
      <c r="R43" s="141"/>
      <c r="S43" s="141"/>
      <c r="T43" s="141"/>
    </row>
    <row r="44" spans="1:22" ht="52" x14ac:dyDescent="0.6">
      <c r="A44" s="470"/>
      <c r="B44" s="473"/>
      <c r="C44" s="145" t="s">
        <v>298</v>
      </c>
      <c r="D44" s="145" t="s">
        <v>189</v>
      </c>
      <c r="E44" s="476"/>
      <c r="F44" s="476"/>
      <c r="G44" s="478"/>
      <c r="H44" s="476"/>
      <c r="I44" s="478"/>
      <c r="J44" s="476"/>
      <c r="K44" s="489"/>
      <c r="L44" s="476"/>
      <c r="M44" s="455"/>
      <c r="N44" s="455"/>
      <c r="O44" s="162"/>
      <c r="P44" s="162"/>
      <c r="R44" s="141"/>
      <c r="S44" s="141"/>
      <c r="T44" s="141"/>
    </row>
    <row r="45" spans="1:22" ht="52" x14ac:dyDescent="0.6">
      <c r="A45" s="470"/>
      <c r="B45" s="473"/>
      <c r="C45" s="145" t="s">
        <v>299</v>
      </c>
      <c r="D45" s="145" t="s">
        <v>189</v>
      </c>
      <c r="E45" s="476"/>
      <c r="F45" s="476"/>
      <c r="G45" s="478"/>
      <c r="H45" s="476"/>
      <c r="I45" s="478"/>
      <c r="J45" s="476"/>
      <c r="K45" s="489"/>
      <c r="L45" s="476"/>
      <c r="M45" s="455"/>
      <c r="N45" s="455"/>
      <c r="O45" s="162"/>
      <c r="P45" s="162"/>
      <c r="R45" s="141"/>
      <c r="S45" s="141"/>
      <c r="T45" s="141"/>
    </row>
    <row r="46" spans="1:22" ht="78.5" thickBot="1" x14ac:dyDescent="0.65">
      <c r="A46" s="471"/>
      <c r="B46" s="474"/>
      <c r="C46" s="146" t="s">
        <v>300</v>
      </c>
      <c r="D46" s="146" t="s">
        <v>189</v>
      </c>
      <c r="E46" s="428"/>
      <c r="F46" s="428"/>
      <c r="G46" s="479"/>
      <c r="H46" s="428"/>
      <c r="I46" s="479"/>
      <c r="J46" s="428"/>
      <c r="K46" s="500"/>
      <c r="L46" s="428"/>
      <c r="M46" s="456"/>
      <c r="N46" s="456"/>
      <c r="O46" s="162"/>
      <c r="P46" s="162"/>
      <c r="R46" s="141"/>
      <c r="S46" s="141"/>
      <c r="T46" s="141"/>
    </row>
    <row r="47" spans="1:22" ht="130"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54"/>
      <c r="N47" s="454"/>
      <c r="O47" s="162"/>
      <c r="P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99.75" customHeight="1" thickBot="1" x14ac:dyDescent="0.65">
      <c r="A48" s="471"/>
      <c r="B48" s="474"/>
      <c r="C48" s="146" t="s">
        <v>303</v>
      </c>
      <c r="D48" s="146" t="s">
        <v>189</v>
      </c>
      <c r="E48" s="428"/>
      <c r="F48" s="428"/>
      <c r="G48" s="479"/>
      <c r="H48" s="428"/>
      <c r="I48" s="479"/>
      <c r="J48" s="428"/>
      <c r="K48" s="500"/>
      <c r="L48" s="428"/>
      <c r="M48" s="456"/>
      <c r="N48" s="456"/>
      <c r="O48" s="162"/>
      <c r="P48" s="162"/>
      <c r="R48" s="141"/>
      <c r="S48" s="141"/>
      <c r="T48" s="141"/>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494</v>
      </c>
      <c r="L49" s="475" t="s">
        <v>189</v>
      </c>
      <c r="M49" s="454"/>
      <c r="N49" s="454"/>
      <c r="O49" s="162"/>
      <c r="P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55"/>
      <c r="N50" s="455"/>
      <c r="O50" s="162"/>
      <c r="P50" s="162"/>
      <c r="R50" s="141"/>
      <c r="S50" s="141"/>
      <c r="T50" s="141"/>
    </row>
    <row r="51" spans="1:22" x14ac:dyDescent="0.6">
      <c r="A51" s="470"/>
      <c r="B51" s="473"/>
      <c r="C51" s="152" t="s">
        <v>307</v>
      </c>
      <c r="D51" s="142" t="s">
        <v>189</v>
      </c>
      <c r="E51" s="476"/>
      <c r="F51" s="476"/>
      <c r="G51" s="478"/>
      <c r="H51" s="476"/>
      <c r="I51" s="478"/>
      <c r="J51" s="476"/>
      <c r="K51" s="489"/>
      <c r="L51" s="476"/>
      <c r="M51" s="455"/>
      <c r="N51" s="455"/>
      <c r="O51" s="162"/>
      <c r="P51" s="162"/>
      <c r="R51" s="141"/>
      <c r="S51" s="141"/>
      <c r="T51" s="141"/>
    </row>
    <row r="52" spans="1:22" x14ac:dyDescent="0.6">
      <c r="A52" s="470"/>
      <c r="B52" s="473"/>
      <c r="C52" s="142" t="s">
        <v>308</v>
      </c>
      <c r="D52" s="142" t="s">
        <v>189</v>
      </c>
      <c r="E52" s="476"/>
      <c r="F52" s="476"/>
      <c r="G52" s="478"/>
      <c r="H52" s="476"/>
      <c r="I52" s="478"/>
      <c r="J52" s="476"/>
      <c r="K52" s="489"/>
      <c r="L52" s="476"/>
      <c r="M52" s="455"/>
      <c r="N52" s="455"/>
      <c r="O52" s="162"/>
      <c r="P52" s="162"/>
      <c r="R52" s="141"/>
      <c r="S52" s="141"/>
      <c r="T52" s="141"/>
    </row>
    <row r="53" spans="1:22" ht="26.5" thickBot="1" x14ac:dyDescent="0.65">
      <c r="A53" s="471"/>
      <c r="B53" s="474"/>
      <c r="C53" s="143" t="s">
        <v>309</v>
      </c>
      <c r="D53" s="143" t="s">
        <v>189</v>
      </c>
      <c r="E53" s="428"/>
      <c r="F53" s="428"/>
      <c r="G53" s="479"/>
      <c r="H53" s="428"/>
      <c r="I53" s="479"/>
      <c r="J53" s="428"/>
      <c r="K53" s="500"/>
      <c r="L53" s="428"/>
      <c r="M53" s="456"/>
      <c r="N53" s="456"/>
      <c r="O53" s="162"/>
      <c r="P53" s="162"/>
      <c r="R53" s="141"/>
      <c r="S53" s="141"/>
      <c r="T53" s="141"/>
    </row>
    <row r="54" spans="1:22" ht="221.25" customHeight="1" x14ac:dyDescent="0.6">
      <c r="A54" s="469" t="s">
        <v>310</v>
      </c>
      <c r="B54" s="472" t="s">
        <v>109</v>
      </c>
      <c r="C54" s="153" t="s">
        <v>311</v>
      </c>
      <c r="D54" s="140" t="s">
        <v>185</v>
      </c>
      <c r="E54" s="475" t="s">
        <v>353</v>
      </c>
      <c r="F54" s="475" t="s">
        <v>398</v>
      </c>
      <c r="G54" s="477" t="s">
        <v>695</v>
      </c>
      <c r="H54" s="475" t="s">
        <v>478</v>
      </c>
      <c r="I54" s="573" t="s">
        <v>368</v>
      </c>
      <c r="J54" s="475" t="s">
        <v>249</v>
      </c>
      <c r="K54" s="715" t="s">
        <v>985</v>
      </c>
      <c r="L54" s="475" t="s">
        <v>189</v>
      </c>
      <c r="M54" s="454"/>
      <c r="N54" s="454"/>
      <c r="O54" s="162"/>
      <c r="P54" s="162"/>
      <c r="R54" s="141" t="str">
        <f>IF(OR(J54='Drop downs'!$G$7,J54='Drop downs'!$G$5), B54&amp;": "&amp;K54&amp;CHAR(10),"")</f>
        <v/>
      </c>
      <c r="S54" s="141" t="str">
        <f>IF(J54='Drop downs'!$G$2,B54&amp;": "&amp;K54&amp;"
"," ")</f>
        <v xml:space="preserve">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There should not be an increase in the built footprint, nor an increase in the vulnerability classification of any existing development within Flood Zone 3b.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T54" s="141" t="str">
        <f>IF(E54='Drop downs'!$B$6,B54&amp;": "&amp;K54&amp;"","")</f>
        <v/>
      </c>
      <c r="U54" s="126" t="str">
        <f t="shared" si="0"/>
        <v/>
      </c>
      <c r="V54" s="126" t="str">
        <f>IF(N54&gt;0,B54&amp;":"&amp;N54&amp;"
","")</f>
        <v/>
      </c>
    </row>
    <row r="55" spans="1:22" ht="213.75" customHeight="1" x14ac:dyDescent="0.6">
      <c r="A55" s="470"/>
      <c r="B55" s="473"/>
      <c r="C55" s="154" t="s">
        <v>312</v>
      </c>
      <c r="D55" s="142" t="s">
        <v>185</v>
      </c>
      <c r="E55" s="476"/>
      <c r="F55" s="476"/>
      <c r="G55" s="478"/>
      <c r="H55" s="476"/>
      <c r="I55" s="571"/>
      <c r="J55" s="476"/>
      <c r="K55" s="716"/>
      <c r="L55" s="476"/>
      <c r="M55" s="455"/>
      <c r="N55" s="455"/>
      <c r="O55" s="162"/>
      <c r="P55" s="162"/>
      <c r="R55" s="141"/>
      <c r="S55" s="141"/>
      <c r="T55" s="141"/>
    </row>
    <row r="56" spans="1:22" ht="201" customHeight="1" thickBot="1" x14ac:dyDescent="0.65">
      <c r="A56" s="471"/>
      <c r="B56" s="474"/>
      <c r="C56" s="167" t="s">
        <v>313</v>
      </c>
      <c r="D56" s="143" t="s">
        <v>185</v>
      </c>
      <c r="E56" s="428"/>
      <c r="F56" s="428"/>
      <c r="G56" s="479"/>
      <c r="H56" s="428"/>
      <c r="I56" s="574"/>
      <c r="J56" s="428"/>
      <c r="K56" s="717"/>
      <c r="L56" s="428"/>
      <c r="M56" s="456"/>
      <c r="N56" s="456"/>
      <c r="O56" s="162"/>
      <c r="P56" s="162"/>
      <c r="R56" s="141"/>
      <c r="S56" s="141"/>
      <c r="T56" s="141"/>
    </row>
    <row r="57" spans="1:22" x14ac:dyDescent="0.6">
      <c r="A57" s="469" t="s">
        <v>314</v>
      </c>
      <c r="B57" s="472" t="s">
        <v>110</v>
      </c>
      <c r="C57" s="140" t="s">
        <v>315</v>
      </c>
      <c r="D57" s="140" t="s">
        <v>189</v>
      </c>
      <c r="E57" s="475" t="s">
        <v>364</v>
      </c>
      <c r="F57" s="475" t="s">
        <v>354</v>
      </c>
      <c r="G57" s="477" t="s">
        <v>355</v>
      </c>
      <c r="H57" s="475" t="s">
        <v>356</v>
      </c>
      <c r="I57" s="573" t="s">
        <v>368</v>
      </c>
      <c r="J57" s="475" t="s">
        <v>119</v>
      </c>
      <c r="K57" s="499" t="s">
        <v>989</v>
      </c>
      <c r="L57" s="475" t="s">
        <v>189</v>
      </c>
      <c r="M57" s="454"/>
      <c r="N57" s="454"/>
      <c r="O57" s="162"/>
      <c r="P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52" x14ac:dyDescent="0.6">
      <c r="A58" s="470"/>
      <c r="B58" s="473"/>
      <c r="C58" s="142" t="s">
        <v>316</v>
      </c>
      <c r="D58" s="142" t="s">
        <v>189</v>
      </c>
      <c r="E58" s="476"/>
      <c r="F58" s="476"/>
      <c r="G58" s="478"/>
      <c r="H58" s="476"/>
      <c r="I58" s="571"/>
      <c r="J58" s="476"/>
      <c r="K58" s="489"/>
      <c r="L58" s="476"/>
      <c r="M58" s="455"/>
      <c r="N58" s="455"/>
      <c r="O58" s="162"/>
      <c r="P58" s="162"/>
      <c r="R58" s="141"/>
      <c r="S58" s="141"/>
      <c r="T58" s="141"/>
    </row>
    <row r="59" spans="1:22" ht="52" x14ac:dyDescent="0.6">
      <c r="A59" s="470"/>
      <c r="B59" s="473"/>
      <c r="C59" s="142" t="s">
        <v>317</v>
      </c>
      <c r="D59" s="142" t="s">
        <v>185</v>
      </c>
      <c r="E59" s="476"/>
      <c r="F59" s="476"/>
      <c r="G59" s="478"/>
      <c r="H59" s="476"/>
      <c r="I59" s="571"/>
      <c r="J59" s="476"/>
      <c r="K59" s="489"/>
      <c r="L59" s="476"/>
      <c r="M59" s="455"/>
      <c r="N59" s="455"/>
      <c r="O59" s="162"/>
      <c r="P59" s="162"/>
      <c r="R59" s="141"/>
      <c r="S59" s="141"/>
      <c r="T59" s="141"/>
    </row>
    <row r="60" spans="1:22" ht="52" x14ac:dyDescent="0.6">
      <c r="A60" s="470"/>
      <c r="B60" s="473"/>
      <c r="C60" s="142" t="s">
        <v>318</v>
      </c>
      <c r="D60" s="142" t="s">
        <v>189</v>
      </c>
      <c r="E60" s="476"/>
      <c r="F60" s="476"/>
      <c r="G60" s="478"/>
      <c r="H60" s="476"/>
      <c r="I60" s="571"/>
      <c r="J60" s="476"/>
      <c r="K60" s="489"/>
      <c r="L60" s="476"/>
      <c r="M60" s="455"/>
      <c r="N60" s="455"/>
      <c r="O60" s="162"/>
      <c r="P60" s="162"/>
      <c r="R60" s="141"/>
      <c r="S60" s="141"/>
      <c r="T60" s="141"/>
    </row>
    <row r="61" spans="1:22" x14ac:dyDescent="0.6">
      <c r="A61" s="470"/>
      <c r="B61" s="473"/>
      <c r="C61" s="142" t="s">
        <v>319</v>
      </c>
      <c r="D61" s="142" t="s">
        <v>189</v>
      </c>
      <c r="E61" s="476"/>
      <c r="F61" s="476"/>
      <c r="G61" s="478"/>
      <c r="H61" s="476"/>
      <c r="I61" s="571"/>
      <c r="J61" s="476"/>
      <c r="K61" s="489"/>
      <c r="L61" s="476"/>
      <c r="M61" s="455"/>
      <c r="N61" s="455"/>
      <c r="O61" s="162"/>
      <c r="P61" s="162"/>
      <c r="R61" s="141"/>
      <c r="S61" s="141"/>
      <c r="T61" s="141"/>
    </row>
    <row r="62" spans="1:22" x14ac:dyDescent="0.6">
      <c r="A62" s="470"/>
      <c r="B62" s="473"/>
      <c r="C62" s="142" t="s">
        <v>320</v>
      </c>
      <c r="D62" s="142" t="s">
        <v>189</v>
      </c>
      <c r="E62" s="476"/>
      <c r="F62" s="476"/>
      <c r="G62" s="478"/>
      <c r="H62" s="476"/>
      <c r="I62" s="571"/>
      <c r="J62" s="476"/>
      <c r="K62" s="489"/>
      <c r="L62" s="476"/>
      <c r="M62" s="455"/>
      <c r="N62" s="455"/>
      <c r="O62" s="162"/>
      <c r="P62" s="162"/>
      <c r="R62" s="141"/>
      <c r="S62" s="141"/>
      <c r="T62" s="141"/>
    </row>
    <row r="63" spans="1:22" ht="78" x14ac:dyDescent="0.6">
      <c r="A63" s="470"/>
      <c r="B63" s="473"/>
      <c r="C63" s="142" t="s">
        <v>321</v>
      </c>
      <c r="D63" s="142" t="s">
        <v>189</v>
      </c>
      <c r="E63" s="476"/>
      <c r="F63" s="476"/>
      <c r="G63" s="478"/>
      <c r="H63" s="476"/>
      <c r="I63" s="571"/>
      <c r="J63" s="476"/>
      <c r="K63" s="489"/>
      <c r="L63" s="476"/>
      <c r="M63" s="455"/>
      <c r="N63" s="455"/>
      <c r="O63" s="162"/>
      <c r="P63" s="162"/>
      <c r="R63" s="141"/>
      <c r="S63" s="141"/>
      <c r="T63" s="141"/>
    </row>
    <row r="64" spans="1:22" ht="26.5" thickBot="1" x14ac:dyDescent="0.65">
      <c r="A64" s="471"/>
      <c r="B64" s="474"/>
      <c r="C64" s="143" t="s">
        <v>322</v>
      </c>
      <c r="D64" s="143" t="s">
        <v>189</v>
      </c>
      <c r="E64" s="428"/>
      <c r="F64" s="428"/>
      <c r="G64" s="479"/>
      <c r="H64" s="428"/>
      <c r="I64" s="574"/>
      <c r="J64" s="428"/>
      <c r="K64" s="500"/>
      <c r="L64" s="428"/>
      <c r="M64" s="456"/>
      <c r="N64" s="456"/>
      <c r="O64" s="162"/>
      <c r="P64" s="162"/>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54"/>
      <c r="N65" s="454"/>
      <c r="O65" s="162"/>
      <c r="P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55"/>
      <c r="N66" s="455"/>
      <c r="O66" s="162"/>
      <c r="P66" s="162"/>
      <c r="R66" s="141"/>
      <c r="S66" s="141"/>
      <c r="T66" s="141"/>
    </row>
    <row r="67" spans="1:22" ht="104" x14ac:dyDescent="0.6">
      <c r="A67" s="470"/>
      <c r="B67" s="473"/>
      <c r="C67" s="148" t="s">
        <v>326</v>
      </c>
      <c r="D67" s="142" t="s">
        <v>189</v>
      </c>
      <c r="E67" s="476"/>
      <c r="F67" s="476"/>
      <c r="G67" s="478"/>
      <c r="H67" s="476"/>
      <c r="I67" s="478"/>
      <c r="J67" s="476"/>
      <c r="K67" s="489"/>
      <c r="L67" s="476"/>
      <c r="M67" s="455"/>
      <c r="N67" s="455"/>
      <c r="O67" s="162"/>
      <c r="P67" s="162"/>
      <c r="R67" s="141"/>
      <c r="S67" s="141"/>
      <c r="T67" s="141"/>
    </row>
    <row r="68" spans="1:22" ht="52" x14ac:dyDescent="0.6">
      <c r="A68" s="470"/>
      <c r="B68" s="473"/>
      <c r="C68" s="148" t="s">
        <v>327</v>
      </c>
      <c r="D68" s="142" t="s">
        <v>189</v>
      </c>
      <c r="E68" s="476"/>
      <c r="F68" s="476"/>
      <c r="G68" s="478"/>
      <c r="H68" s="476"/>
      <c r="I68" s="478"/>
      <c r="J68" s="476"/>
      <c r="K68" s="489"/>
      <c r="L68" s="476"/>
      <c r="M68" s="455"/>
      <c r="N68" s="455"/>
      <c r="O68" s="162"/>
      <c r="P68" s="162"/>
      <c r="R68" s="141"/>
      <c r="S68" s="141"/>
      <c r="T68" s="141"/>
    </row>
    <row r="69" spans="1:22" x14ac:dyDescent="0.6">
      <c r="A69" s="470"/>
      <c r="B69" s="473"/>
      <c r="C69" s="148" t="s">
        <v>846</v>
      </c>
      <c r="D69" s="142" t="s">
        <v>189</v>
      </c>
      <c r="E69" s="476"/>
      <c r="F69" s="476"/>
      <c r="G69" s="478"/>
      <c r="H69" s="476"/>
      <c r="I69" s="478"/>
      <c r="J69" s="476"/>
      <c r="K69" s="489"/>
      <c r="L69" s="476"/>
      <c r="M69" s="455"/>
      <c r="N69" s="455"/>
      <c r="O69" s="162"/>
      <c r="P69" s="162"/>
      <c r="R69" s="141"/>
      <c r="S69" s="141"/>
      <c r="T69" s="141"/>
    </row>
    <row r="70" spans="1:22" x14ac:dyDescent="0.6">
      <c r="A70" s="470"/>
      <c r="B70" s="473"/>
      <c r="C70" s="148" t="s">
        <v>329</v>
      </c>
      <c r="D70" s="142" t="s">
        <v>189</v>
      </c>
      <c r="E70" s="476"/>
      <c r="F70" s="476"/>
      <c r="G70" s="478"/>
      <c r="H70" s="476"/>
      <c r="I70" s="478"/>
      <c r="J70" s="476"/>
      <c r="K70" s="489"/>
      <c r="L70" s="476"/>
      <c r="M70" s="455"/>
      <c r="N70" s="455"/>
      <c r="O70" s="162"/>
      <c r="P70" s="162"/>
      <c r="R70" s="141"/>
      <c r="S70" s="141"/>
      <c r="T70" s="141"/>
    </row>
    <row r="71" spans="1:22" ht="52.5" thickBot="1" x14ac:dyDescent="0.65">
      <c r="A71" s="471"/>
      <c r="B71" s="474"/>
      <c r="C71" s="156" t="s">
        <v>330</v>
      </c>
      <c r="D71" s="143" t="s">
        <v>189</v>
      </c>
      <c r="E71" s="428"/>
      <c r="F71" s="428"/>
      <c r="G71" s="479"/>
      <c r="H71" s="428"/>
      <c r="I71" s="479"/>
      <c r="J71" s="428"/>
      <c r="K71" s="500"/>
      <c r="L71" s="428"/>
      <c r="M71" s="456"/>
      <c r="N71" s="456"/>
      <c r="O71" s="162"/>
      <c r="P71" s="162"/>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494</v>
      </c>
      <c r="L72" s="475" t="s">
        <v>189</v>
      </c>
      <c r="M72" s="454"/>
      <c r="N72" s="454"/>
      <c r="O72" s="162"/>
      <c r="P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530"/>
      <c r="L73" s="476"/>
      <c r="M73" s="455"/>
      <c r="N73" s="455"/>
      <c r="O73" s="162"/>
      <c r="P73" s="162"/>
      <c r="R73" s="141"/>
      <c r="S73" s="141"/>
      <c r="T73" s="141"/>
    </row>
    <row r="74" spans="1:22" ht="52" x14ac:dyDescent="0.6">
      <c r="A74" s="470"/>
      <c r="B74" s="473"/>
      <c r="C74" s="148" t="s">
        <v>334</v>
      </c>
      <c r="D74" s="142" t="s">
        <v>189</v>
      </c>
      <c r="E74" s="476"/>
      <c r="F74" s="476"/>
      <c r="G74" s="478"/>
      <c r="H74" s="476"/>
      <c r="I74" s="478"/>
      <c r="J74" s="476"/>
      <c r="K74" s="530"/>
      <c r="L74" s="476"/>
      <c r="M74" s="455"/>
      <c r="N74" s="455"/>
      <c r="O74" s="162"/>
      <c r="P74" s="162"/>
      <c r="R74" s="141"/>
      <c r="S74" s="141"/>
      <c r="T74" s="141"/>
    </row>
    <row r="75" spans="1:22" x14ac:dyDescent="0.6">
      <c r="A75" s="470"/>
      <c r="B75" s="473"/>
      <c r="C75" s="148" t="s">
        <v>335</v>
      </c>
      <c r="D75" s="142" t="s">
        <v>189</v>
      </c>
      <c r="E75" s="476"/>
      <c r="F75" s="476"/>
      <c r="G75" s="478"/>
      <c r="H75" s="476"/>
      <c r="I75" s="478"/>
      <c r="J75" s="476"/>
      <c r="K75" s="530"/>
      <c r="L75" s="476"/>
      <c r="M75" s="455"/>
      <c r="N75" s="455"/>
      <c r="O75" s="162"/>
      <c r="P75" s="162"/>
      <c r="R75" s="141"/>
      <c r="S75" s="141"/>
      <c r="T75" s="141"/>
    </row>
    <row r="76" spans="1:22" ht="36" customHeight="1" thickBot="1" x14ac:dyDescent="0.65">
      <c r="A76" s="471"/>
      <c r="B76" s="474"/>
      <c r="C76" s="185" t="s">
        <v>336</v>
      </c>
      <c r="D76" s="143" t="s">
        <v>189</v>
      </c>
      <c r="E76" s="428"/>
      <c r="F76" s="428"/>
      <c r="G76" s="479"/>
      <c r="H76" s="428"/>
      <c r="I76" s="479"/>
      <c r="J76" s="428"/>
      <c r="K76" s="680"/>
      <c r="L76" s="428"/>
      <c r="M76" s="456"/>
      <c r="N76" s="456"/>
      <c r="O76" s="162"/>
      <c r="P76" s="162"/>
      <c r="R76" s="141"/>
      <c r="S76" s="141"/>
      <c r="T76" s="141"/>
    </row>
    <row r="77" spans="1:22" ht="52" x14ac:dyDescent="0.6">
      <c r="A77" s="511" t="s">
        <v>337</v>
      </c>
      <c r="B77" s="472" t="s">
        <v>113</v>
      </c>
      <c r="C77" s="147" t="s">
        <v>338</v>
      </c>
      <c r="D77" s="144" t="s">
        <v>189</v>
      </c>
      <c r="E77" s="475" t="s">
        <v>364</v>
      </c>
      <c r="F77" s="475" t="s">
        <v>354</v>
      </c>
      <c r="G77" s="477" t="s">
        <v>355</v>
      </c>
      <c r="H77" s="475" t="s">
        <v>356</v>
      </c>
      <c r="I77" s="573" t="s">
        <v>368</v>
      </c>
      <c r="J77" s="475" t="s">
        <v>119</v>
      </c>
      <c r="K77" s="499" t="s">
        <v>696</v>
      </c>
      <c r="L77" s="475" t="s">
        <v>189</v>
      </c>
      <c r="M77" s="454"/>
      <c r="N77" s="454"/>
      <c r="O77" s="162"/>
      <c r="P77" s="162"/>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571"/>
      <c r="J78" s="476"/>
      <c r="K78" s="489"/>
      <c r="L78" s="476"/>
      <c r="M78" s="455"/>
      <c r="N78" s="455"/>
      <c r="O78" s="162"/>
      <c r="P78" s="162"/>
      <c r="R78" s="141"/>
      <c r="S78" s="141"/>
      <c r="T78" s="141"/>
    </row>
    <row r="79" spans="1:22" x14ac:dyDescent="0.6">
      <c r="A79" s="527"/>
      <c r="B79" s="473"/>
      <c r="C79" s="148" t="s">
        <v>340</v>
      </c>
      <c r="D79" s="145" t="s">
        <v>189</v>
      </c>
      <c r="E79" s="476"/>
      <c r="F79" s="476"/>
      <c r="G79" s="478"/>
      <c r="H79" s="476"/>
      <c r="I79" s="571"/>
      <c r="J79" s="476"/>
      <c r="K79" s="489"/>
      <c r="L79" s="476"/>
      <c r="M79" s="455"/>
      <c r="N79" s="455"/>
      <c r="O79" s="162"/>
      <c r="P79" s="162"/>
      <c r="R79" s="141"/>
      <c r="S79" s="141"/>
      <c r="T79" s="141"/>
    </row>
    <row r="80" spans="1:22" x14ac:dyDescent="0.6">
      <c r="A80" s="527"/>
      <c r="B80" s="473"/>
      <c r="C80" s="159" t="s">
        <v>341</v>
      </c>
      <c r="D80" s="145" t="s">
        <v>189</v>
      </c>
      <c r="E80" s="476"/>
      <c r="F80" s="476"/>
      <c r="G80" s="478"/>
      <c r="H80" s="476"/>
      <c r="I80" s="571"/>
      <c r="J80" s="476"/>
      <c r="K80" s="489"/>
      <c r="L80" s="476"/>
      <c r="M80" s="455"/>
      <c r="N80" s="455"/>
      <c r="O80" s="162"/>
      <c r="P80" s="162"/>
      <c r="R80" s="141"/>
      <c r="S80" s="141"/>
      <c r="T80" s="141"/>
    </row>
    <row r="81" spans="1:22" ht="78" x14ac:dyDescent="0.6">
      <c r="A81" s="527"/>
      <c r="B81" s="473"/>
      <c r="C81" s="159" t="s">
        <v>342</v>
      </c>
      <c r="D81" s="145" t="s">
        <v>189</v>
      </c>
      <c r="E81" s="476"/>
      <c r="F81" s="476"/>
      <c r="G81" s="478"/>
      <c r="H81" s="476"/>
      <c r="I81" s="571"/>
      <c r="J81" s="476"/>
      <c r="K81" s="489"/>
      <c r="L81" s="476"/>
      <c r="M81" s="455"/>
      <c r="N81" s="455"/>
      <c r="O81" s="162"/>
      <c r="P81" s="162"/>
      <c r="R81" s="141"/>
      <c r="S81" s="141"/>
      <c r="T81" s="141"/>
    </row>
    <row r="82" spans="1:22" ht="78" x14ac:dyDescent="0.6">
      <c r="A82" s="527"/>
      <c r="B82" s="473"/>
      <c r="C82" s="159" t="s">
        <v>343</v>
      </c>
      <c r="D82" s="145" t="s">
        <v>185</v>
      </c>
      <c r="E82" s="476"/>
      <c r="F82" s="476"/>
      <c r="G82" s="478"/>
      <c r="H82" s="476"/>
      <c r="I82" s="571"/>
      <c r="J82" s="476"/>
      <c r="K82" s="489"/>
      <c r="L82" s="476"/>
      <c r="M82" s="455"/>
      <c r="N82" s="455"/>
      <c r="O82" s="162"/>
      <c r="P82" s="162"/>
      <c r="R82" s="141"/>
      <c r="S82" s="141"/>
      <c r="T82" s="141"/>
    </row>
    <row r="83" spans="1:22" ht="52.5" thickBot="1" x14ac:dyDescent="0.65">
      <c r="A83" s="512"/>
      <c r="B83" s="474"/>
      <c r="C83" s="155" t="s">
        <v>344</v>
      </c>
      <c r="D83" s="146" t="s">
        <v>185</v>
      </c>
      <c r="E83" s="428"/>
      <c r="F83" s="428"/>
      <c r="G83" s="479"/>
      <c r="H83" s="428"/>
      <c r="I83" s="574"/>
      <c r="J83" s="428"/>
      <c r="K83" s="500"/>
      <c r="L83" s="428"/>
      <c r="M83" s="456"/>
      <c r="N83" s="456"/>
      <c r="O83" s="162"/>
      <c r="P83" s="162"/>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494</v>
      </c>
      <c r="L84" s="475" t="s">
        <v>189</v>
      </c>
      <c r="M84" s="454"/>
      <c r="N84" s="454"/>
      <c r="O84" s="162"/>
      <c r="P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455"/>
      <c r="N85" s="455"/>
      <c r="O85" s="162"/>
      <c r="P85" s="162"/>
      <c r="R85" s="141"/>
      <c r="S85" s="141"/>
      <c r="T85" s="141"/>
    </row>
    <row r="86" spans="1:22" x14ac:dyDescent="0.6">
      <c r="A86" s="527"/>
      <c r="B86" s="473"/>
      <c r="C86" s="159" t="s">
        <v>348</v>
      </c>
      <c r="D86" s="145" t="s">
        <v>189</v>
      </c>
      <c r="E86" s="476"/>
      <c r="F86" s="476"/>
      <c r="G86" s="478"/>
      <c r="H86" s="476"/>
      <c r="I86" s="478"/>
      <c r="J86" s="476"/>
      <c r="K86" s="489"/>
      <c r="L86" s="476"/>
      <c r="M86" s="455"/>
      <c r="N86" s="455"/>
      <c r="O86" s="162"/>
      <c r="P86" s="162"/>
      <c r="R86" s="141"/>
      <c r="S86" s="141"/>
      <c r="T86" s="141"/>
    </row>
    <row r="87" spans="1:22" ht="26.5" thickBot="1" x14ac:dyDescent="0.65">
      <c r="A87" s="528"/>
      <c r="B87" s="474"/>
      <c r="C87" s="157" t="s">
        <v>349</v>
      </c>
      <c r="D87" s="166" t="s">
        <v>189</v>
      </c>
      <c r="E87" s="483"/>
      <c r="F87" s="483"/>
      <c r="G87" s="519"/>
      <c r="H87" s="483"/>
      <c r="I87" s="519"/>
      <c r="J87" s="483"/>
      <c r="K87" s="490"/>
      <c r="L87" s="483"/>
      <c r="M87" s="464"/>
      <c r="N87" s="464"/>
      <c r="O87" s="162"/>
      <c r="P87" s="162"/>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ht="144" customHeight="1" x14ac:dyDescent="0.6">
      <c r="A92" s="489" t="str">
        <f>S8&amp;S18&amp;S20&amp;S28&amp;S36&amp;S42&amp;S47&amp;S48&amp;S49&amp;S54&amp;S57&amp;S65&amp;S72&amp;S77&amp;S84&amp;S87</f>
        <v xml:space="preserve">        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There should not be an increase in the built footprint, nor an increase in the vulnerability classification of any existing development within Flood Zone 3b.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7" spans="1:14" x14ac:dyDescent="0.6">
      <c r="A97" s="448" t="s">
        <v>256</v>
      </c>
      <c r="B97" s="450"/>
      <c r="C97" s="450"/>
      <c r="D97" s="450"/>
      <c r="E97" s="450"/>
      <c r="F97" s="450"/>
      <c r="G97" s="450"/>
      <c r="H97" s="450"/>
      <c r="I97" s="450"/>
      <c r="J97" s="450"/>
      <c r="K97" s="450"/>
      <c r="L97" s="450"/>
      <c r="M97" s="450"/>
      <c r="N97" s="451"/>
    </row>
    <row r="98" spans="1:14" x14ac:dyDescent="0.6">
      <c r="A98" s="576" t="str">
        <f>V8&amp;V18&amp;V20&amp;V28&amp;V36&amp;V42&amp;V47&amp;V49&amp;V54&amp;V57&amp;V65&amp;V72&amp;V77&amp;V84</f>
        <v/>
      </c>
      <c r="B98" s="699"/>
      <c r="C98" s="576"/>
      <c r="D98" s="576"/>
      <c r="E98" s="576"/>
      <c r="F98" s="576"/>
      <c r="G98" s="576"/>
      <c r="H98" s="576"/>
      <c r="I98" s="576"/>
      <c r="J98" s="576"/>
      <c r="K98" s="576"/>
      <c r="L98" s="576"/>
      <c r="M98" s="576"/>
    </row>
  </sheetData>
  <sheetProtection algorithmName="SHA-512" hashValue="C8ajKYQWSIE0A4hC4E+k94hcq8WsmLmhmy/RD7H8Arp5nVnp9pT2td5QWtRFgtRLhtRMqkPsx2lOtJn4Xiw0ig==" saltValue="/ty1ijpyDWBSbef32JngQw=="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s>
  <conditionalFormatting sqref="C50:C53">
    <cfRule type="expression" dxfId="433" priority="2">
      <formula>$D50="No"</formula>
    </cfRule>
  </conditionalFormatting>
  <conditionalFormatting sqref="C8:D87">
    <cfRule type="expression" dxfId="432" priority="1">
      <formula>$D8="No"</formula>
    </cfRule>
  </conditionalFormatting>
  <conditionalFormatting sqref="J8 J18 J28 J49 J57 J65 J72 J77 J84">
    <cfRule type="cellIs" dxfId="431" priority="34" operator="equal">
      <formula>"Significant Negative"</formula>
    </cfRule>
    <cfRule type="cellIs" dxfId="430" priority="35" operator="equal">
      <formula>"Minor Negative"</formula>
    </cfRule>
    <cfRule type="cellIs" dxfId="429" priority="36" operator="equal">
      <formula>"Uncertain"</formula>
    </cfRule>
    <cfRule type="cellIs" dxfId="428" priority="37" operator="equal">
      <formula>"Neutral"</formula>
    </cfRule>
    <cfRule type="cellIs" dxfId="427" priority="38" operator="equal">
      <formula>"Minor Positive"</formula>
    </cfRule>
    <cfRule type="cellIs" dxfId="426" priority="39" operator="equal">
      <formula>"Significant Positive"</formula>
    </cfRule>
  </conditionalFormatting>
  <conditionalFormatting sqref="J20">
    <cfRule type="cellIs" dxfId="425" priority="27" operator="equal">
      <formula>"Significant Positive"</formula>
    </cfRule>
    <cfRule type="cellIs" dxfId="424" priority="22" operator="equal">
      <formula>"Significant Negative"</formula>
    </cfRule>
    <cfRule type="cellIs" dxfId="423" priority="23" operator="equal">
      <formula>"Minor Negative"</formula>
    </cfRule>
    <cfRule type="cellIs" dxfId="422" priority="24" operator="equal">
      <formula>"Uncertain"</formula>
    </cfRule>
    <cfRule type="cellIs" dxfId="421" priority="25" operator="equal">
      <formula>"Neutral"</formula>
    </cfRule>
    <cfRule type="cellIs" dxfId="420" priority="26" operator="equal">
      <formula>"Minor Positive"</formula>
    </cfRule>
  </conditionalFormatting>
  <conditionalFormatting sqref="J36">
    <cfRule type="cellIs" dxfId="419" priority="16" operator="equal">
      <formula>"Significant Negative"</formula>
    </cfRule>
    <cfRule type="cellIs" dxfId="418" priority="17" operator="equal">
      <formula>"Minor Negative"</formula>
    </cfRule>
    <cfRule type="cellIs" dxfId="417" priority="18" operator="equal">
      <formula>"Uncertain"</formula>
    </cfRule>
    <cfRule type="cellIs" dxfId="416" priority="19" operator="equal">
      <formula>"Neutral"</formula>
    </cfRule>
    <cfRule type="cellIs" dxfId="415" priority="20" operator="equal">
      <formula>"Minor Positive"</formula>
    </cfRule>
    <cfRule type="cellIs" dxfId="414" priority="21" operator="equal">
      <formula>"Significant Positive"</formula>
    </cfRule>
  </conditionalFormatting>
  <conditionalFormatting sqref="J42">
    <cfRule type="cellIs" dxfId="413" priority="10" operator="equal">
      <formula>"Significant Negative"</formula>
    </cfRule>
    <cfRule type="cellIs" dxfId="412" priority="11" operator="equal">
      <formula>"Minor Negative"</formula>
    </cfRule>
    <cfRule type="cellIs" dxfId="411" priority="12" operator="equal">
      <formula>"Uncertain"</formula>
    </cfRule>
    <cfRule type="cellIs" dxfId="410" priority="13" operator="equal">
      <formula>"Neutral"</formula>
    </cfRule>
    <cfRule type="cellIs" dxfId="409" priority="14" operator="equal">
      <formula>"Minor Positive"</formula>
    </cfRule>
    <cfRule type="cellIs" dxfId="408" priority="15" operator="equal">
      <formula>"Significant Positive"</formula>
    </cfRule>
  </conditionalFormatting>
  <conditionalFormatting sqref="J47">
    <cfRule type="cellIs" dxfId="407" priority="28" operator="equal">
      <formula>"Significant Negative"</formula>
    </cfRule>
    <cfRule type="cellIs" dxfId="406" priority="29" operator="equal">
      <formula>"Minor Negative"</formula>
    </cfRule>
    <cfRule type="cellIs" dxfId="405" priority="30" operator="equal">
      <formula>"Uncertain"</formula>
    </cfRule>
    <cfRule type="cellIs" dxfId="404" priority="31" operator="equal">
      <formula>"Neutral"</formula>
    </cfRule>
    <cfRule type="cellIs" dxfId="403" priority="32" operator="equal">
      <formula>"Minor Positive"</formula>
    </cfRule>
    <cfRule type="cellIs" dxfId="402" priority="33" operator="equal">
      <formula>"Significant Positive"</formula>
    </cfRule>
  </conditionalFormatting>
  <conditionalFormatting sqref="J54">
    <cfRule type="cellIs" dxfId="401" priority="4" operator="equal">
      <formula>"Significant Negative"</formula>
    </cfRule>
    <cfRule type="cellIs" dxfId="400" priority="5" operator="equal">
      <formula>"Minor Negative"</formula>
    </cfRule>
    <cfRule type="cellIs" dxfId="399" priority="6" operator="equal">
      <formula>"Uncertain"</formula>
    </cfRule>
    <cfRule type="cellIs" dxfId="398" priority="7" operator="equal">
      <formula>"Neutral"</formula>
    </cfRule>
    <cfRule type="cellIs" dxfId="397" priority="8" operator="equal">
      <formula>"Minor Positive"</formula>
    </cfRule>
    <cfRule type="cellIs" dxfId="396" priority="9" operator="equal">
      <formula>"Significant Positive"</formula>
    </cfRule>
  </conditionalFormatting>
  <pageMargins left="0.7" right="0.7" top="0.75" bottom="0.75" header="0.3" footer="0.3"/>
  <pageSetup orientation="portrait" horizontalDpi="4294967293" verticalDpi="4294967293"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7DF22-8333-4034-9968-DADA918B2342}">
  <sheetPr codeName="Sheet160"/>
  <dimension ref="A1:V98"/>
  <sheetViews>
    <sheetView showGridLines="0" zoomScaleNormal="100" workbookViewId="0">
      <selection activeCell="C1" sqref="C1:F1"/>
    </sheetView>
  </sheetViews>
  <sheetFormatPr defaultColWidth="8.54296875" defaultRowHeight="26" x14ac:dyDescent="0.6"/>
  <cols>
    <col min="1" max="1" width="64.8164062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82.26953125" style="126" customWidth="1"/>
    <col min="12" max="12" width="20.7265625" style="126" customWidth="1"/>
    <col min="13" max="13" width="25.81640625" style="126" customWidth="1"/>
    <col min="14" max="16" width="21.54296875" style="126" customWidth="1"/>
    <col min="17" max="17" width="21.54296875" style="126" hidden="1" customWidth="1"/>
    <col min="18" max="18" width="20.54296875" style="126" hidden="1" customWidth="1"/>
    <col min="19" max="19" width="29" style="126" hidden="1" customWidth="1"/>
    <col min="20" max="20" width="19.54296875" style="126" hidden="1" customWidth="1"/>
    <col min="21" max="21" width="11" style="126" hidden="1" customWidth="1"/>
    <col min="22" max="23" width="0" style="126" hidden="1" customWidth="1"/>
    <col min="24" max="16384" width="8.54296875" style="126"/>
  </cols>
  <sheetData>
    <row r="1" spans="1:22" x14ac:dyDescent="0.6">
      <c r="A1" s="125" t="s">
        <v>20</v>
      </c>
      <c r="C1" s="658" t="s">
        <v>697</v>
      </c>
      <c r="D1" s="703"/>
      <c r="E1" s="703"/>
      <c r="F1" s="630"/>
      <c r="G1" s="227"/>
      <c r="I1" s="229"/>
      <c r="J1" s="128"/>
      <c r="K1" s="128"/>
    </row>
    <row r="2" spans="1:22" x14ac:dyDescent="0.6">
      <c r="A2" s="125" t="s">
        <v>21</v>
      </c>
      <c r="B2" s="129"/>
      <c r="C2" s="187" t="s">
        <v>669</v>
      </c>
      <c r="D2" s="187"/>
      <c r="E2" s="187"/>
      <c r="F2" s="188"/>
      <c r="I2" s="230"/>
      <c r="J2" s="130"/>
      <c r="K2" s="130"/>
    </row>
    <row r="3" spans="1:22" ht="114" customHeight="1" x14ac:dyDescent="0.6">
      <c r="A3" s="131" t="s">
        <v>22</v>
      </c>
      <c r="B3" s="132"/>
      <c r="C3" s="393" t="s">
        <v>751</v>
      </c>
      <c r="D3" s="393"/>
      <c r="E3" s="393"/>
      <c r="F3" s="394"/>
      <c r="I3" s="230"/>
      <c r="J3" s="130"/>
      <c r="K3" s="130"/>
    </row>
    <row r="4" spans="1:22" x14ac:dyDescent="0.6">
      <c r="A4" s="131" t="s">
        <v>23</v>
      </c>
      <c r="B4" s="133"/>
      <c r="C4" s="395" t="s">
        <v>372</v>
      </c>
      <c r="D4" s="395"/>
      <c r="E4" s="395"/>
      <c r="F4" s="396"/>
      <c r="I4" s="230"/>
      <c r="J4" s="130"/>
      <c r="K4" s="130"/>
    </row>
    <row r="6" spans="1:22" x14ac:dyDescent="0.6">
      <c r="A6" s="501" t="s">
        <v>24</v>
      </c>
      <c r="B6" s="501"/>
      <c r="C6" s="501"/>
      <c r="D6" s="134"/>
      <c r="E6" s="411" t="s">
        <v>25</v>
      </c>
      <c r="F6" s="411"/>
      <c r="G6" s="411"/>
      <c r="H6" s="411"/>
      <c r="I6" s="411"/>
      <c r="J6" s="411"/>
      <c r="K6" s="411"/>
      <c r="L6" s="411"/>
      <c r="M6" s="411"/>
      <c r="N6" s="411"/>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6"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88</v>
      </c>
      <c r="G8" s="505" t="s">
        <v>88</v>
      </c>
      <c r="H8" s="493" t="s">
        <v>88</v>
      </c>
      <c r="I8" s="505" t="s">
        <v>88</v>
      </c>
      <c r="J8" s="475" t="s">
        <v>119</v>
      </c>
      <c r="K8" s="499" t="s">
        <v>698</v>
      </c>
      <c r="L8" s="475" t="s">
        <v>189</v>
      </c>
      <c r="M8" s="454"/>
      <c r="N8" s="454"/>
      <c r="O8" s="162"/>
      <c r="P8" s="162"/>
      <c r="Q8" s="162"/>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55"/>
      <c r="N9" s="455"/>
      <c r="O9" s="162"/>
      <c r="P9" s="162"/>
      <c r="Q9" s="162"/>
      <c r="R9" s="141"/>
      <c r="S9" s="141"/>
      <c r="T9" s="141"/>
    </row>
    <row r="10" spans="1:22" x14ac:dyDescent="0.6">
      <c r="A10" s="470"/>
      <c r="B10" s="503"/>
      <c r="C10" s="142" t="s">
        <v>259</v>
      </c>
      <c r="D10" s="142" t="s">
        <v>189</v>
      </c>
      <c r="E10" s="494"/>
      <c r="F10" s="494"/>
      <c r="G10" s="506"/>
      <c r="H10" s="494"/>
      <c r="I10" s="506"/>
      <c r="J10" s="476"/>
      <c r="K10" s="489"/>
      <c r="L10" s="476"/>
      <c r="M10" s="455"/>
      <c r="N10" s="455"/>
      <c r="O10" s="162"/>
      <c r="P10" s="162"/>
      <c r="Q10" s="162"/>
      <c r="R10" s="141"/>
      <c r="S10" s="141"/>
      <c r="T10" s="141"/>
    </row>
    <row r="11" spans="1:22" ht="52" x14ac:dyDescent="0.6">
      <c r="A11" s="470"/>
      <c r="B11" s="503"/>
      <c r="C11" s="142" t="s">
        <v>260</v>
      </c>
      <c r="D11" s="142" t="s">
        <v>189</v>
      </c>
      <c r="E11" s="494"/>
      <c r="F11" s="494"/>
      <c r="G11" s="506"/>
      <c r="H11" s="494"/>
      <c r="I11" s="506"/>
      <c r="J11" s="476"/>
      <c r="K11" s="489"/>
      <c r="L11" s="476"/>
      <c r="M11" s="455"/>
      <c r="N11" s="455"/>
      <c r="O11" s="162"/>
      <c r="P11" s="162"/>
      <c r="Q11" s="162"/>
      <c r="R11" s="141"/>
      <c r="S11" s="141"/>
      <c r="T11" s="141"/>
    </row>
    <row r="12" spans="1:22" ht="52" x14ac:dyDescent="0.6">
      <c r="A12" s="470"/>
      <c r="B12" s="503"/>
      <c r="C12" s="142" t="s">
        <v>261</v>
      </c>
      <c r="D12" s="142" t="s">
        <v>189</v>
      </c>
      <c r="E12" s="494"/>
      <c r="F12" s="494"/>
      <c r="G12" s="506"/>
      <c r="H12" s="494"/>
      <c r="I12" s="506"/>
      <c r="J12" s="476"/>
      <c r="K12" s="489"/>
      <c r="L12" s="476"/>
      <c r="M12" s="455"/>
      <c r="N12" s="455"/>
      <c r="O12" s="162"/>
      <c r="P12" s="162"/>
      <c r="Q12" s="162"/>
      <c r="R12" s="141"/>
      <c r="S12" s="141"/>
      <c r="T12" s="141"/>
    </row>
    <row r="13" spans="1:22" x14ac:dyDescent="0.6">
      <c r="A13" s="470"/>
      <c r="B13" s="503"/>
      <c r="C13" s="142" t="s">
        <v>262</v>
      </c>
      <c r="D13" s="142" t="s">
        <v>185</v>
      </c>
      <c r="E13" s="494"/>
      <c r="F13" s="494"/>
      <c r="G13" s="506"/>
      <c r="H13" s="494"/>
      <c r="I13" s="506"/>
      <c r="J13" s="476"/>
      <c r="K13" s="489"/>
      <c r="L13" s="476"/>
      <c r="M13" s="455"/>
      <c r="N13" s="455"/>
      <c r="O13" s="162"/>
      <c r="P13" s="162"/>
      <c r="Q13" s="162"/>
      <c r="R13" s="141"/>
      <c r="S13" s="141"/>
      <c r="T13" s="141"/>
    </row>
    <row r="14" spans="1:22" ht="52" x14ac:dyDescent="0.6">
      <c r="A14" s="470"/>
      <c r="B14" s="503"/>
      <c r="C14" s="142" t="s">
        <v>263</v>
      </c>
      <c r="D14" s="142" t="s">
        <v>189</v>
      </c>
      <c r="E14" s="494"/>
      <c r="F14" s="494"/>
      <c r="G14" s="506"/>
      <c r="H14" s="494"/>
      <c r="I14" s="506"/>
      <c r="J14" s="476"/>
      <c r="K14" s="489"/>
      <c r="L14" s="476"/>
      <c r="M14" s="455"/>
      <c r="N14" s="455"/>
      <c r="O14" s="162"/>
      <c r="P14" s="162"/>
      <c r="Q14" s="162"/>
      <c r="R14" s="141"/>
      <c r="S14" s="141"/>
      <c r="T14" s="141"/>
    </row>
    <row r="15" spans="1:22" ht="52" x14ac:dyDescent="0.6">
      <c r="A15" s="470"/>
      <c r="B15" s="503"/>
      <c r="C15" s="142" t="s">
        <v>264</v>
      </c>
      <c r="D15" s="142" t="s">
        <v>189</v>
      </c>
      <c r="E15" s="494"/>
      <c r="F15" s="494"/>
      <c r="G15" s="506"/>
      <c r="H15" s="494"/>
      <c r="I15" s="506"/>
      <c r="J15" s="476"/>
      <c r="K15" s="489"/>
      <c r="L15" s="476"/>
      <c r="M15" s="455"/>
      <c r="N15" s="455"/>
      <c r="O15" s="162"/>
      <c r="P15" s="162"/>
      <c r="Q15" s="162"/>
      <c r="R15" s="141"/>
      <c r="S15" s="141"/>
      <c r="T15" s="141"/>
    </row>
    <row r="16" spans="1:22" ht="78" x14ac:dyDescent="0.6">
      <c r="A16" s="470"/>
      <c r="B16" s="503"/>
      <c r="C16" s="142" t="s">
        <v>265</v>
      </c>
      <c r="D16" s="142" t="s">
        <v>189</v>
      </c>
      <c r="E16" s="494"/>
      <c r="F16" s="494"/>
      <c r="G16" s="506"/>
      <c r="H16" s="494"/>
      <c r="I16" s="506"/>
      <c r="J16" s="476"/>
      <c r="K16" s="489"/>
      <c r="L16" s="476"/>
      <c r="M16" s="455"/>
      <c r="N16" s="455"/>
      <c r="O16" s="162"/>
      <c r="P16" s="162"/>
      <c r="Q16" s="162"/>
      <c r="R16" s="141"/>
      <c r="S16" s="141"/>
      <c r="T16" s="141"/>
    </row>
    <row r="17" spans="1:22" ht="52.5" thickBot="1" x14ac:dyDescent="0.65">
      <c r="A17" s="471"/>
      <c r="B17" s="504"/>
      <c r="C17" s="143" t="s">
        <v>266</v>
      </c>
      <c r="D17" s="143" t="s">
        <v>189</v>
      </c>
      <c r="E17" s="495"/>
      <c r="F17" s="495"/>
      <c r="G17" s="507"/>
      <c r="H17" s="495"/>
      <c r="I17" s="507"/>
      <c r="J17" s="428"/>
      <c r="K17" s="500"/>
      <c r="L17" s="428"/>
      <c r="M17" s="456"/>
      <c r="N17" s="456"/>
      <c r="O17" s="162"/>
      <c r="P17" s="162"/>
      <c r="Q17" s="162"/>
      <c r="R17" s="141"/>
      <c r="S17" s="141"/>
      <c r="T17" s="141"/>
    </row>
    <row r="18" spans="1:22" ht="52" x14ac:dyDescent="0.6">
      <c r="A18" s="511" t="s">
        <v>267</v>
      </c>
      <c r="B18" s="472" t="s">
        <v>102</v>
      </c>
      <c r="C18" s="140" t="s">
        <v>268</v>
      </c>
      <c r="D18" s="140" t="s">
        <v>189</v>
      </c>
      <c r="E18" s="475" t="s">
        <v>88</v>
      </c>
      <c r="F18" s="475" t="s">
        <v>88</v>
      </c>
      <c r="G18" s="477" t="s">
        <v>88</v>
      </c>
      <c r="H18" s="475" t="s">
        <v>88</v>
      </c>
      <c r="I18" s="477" t="s">
        <v>88</v>
      </c>
      <c r="J18" s="475" t="s">
        <v>120</v>
      </c>
      <c r="K18" s="499" t="s">
        <v>494</v>
      </c>
      <c r="L18" s="475" t="s">
        <v>189</v>
      </c>
      <c r="M18" s="454"/>
      <c r="N18" s="454"/>
      <c r="O18" s="162"/>
      <c r="P18" s="162"/>
      <c r="Q18" s="162"/>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128.25" customHeight="1" thickBot="1" x14ac:dyDescent="0.65">
      <c r="A19" s="512"/>
      <c r="B19" s="474"/>
      <c r="C19" s="143" t="s">
        <v>269</v>
      </c>
      <c r="D19" s="143" t="s">
        <v>189</v>
      </c>
      <c r="E19" s="428"/>
      <c r="F19" s="428"/>
      <c r="G19" s="479"/>
      <c r="H19" s="428"/>
      <c r="I19" s="479"/>
      <c r="J19" s="428"/>
      <c r="K19" s="500"/>
      <c r="L19" s="428"/>
      <c r="M19" s="456"/>
      <c r="N19" s="456"/>
      <c r="O19" s="162"/>
      <c r="P19" s="162"/>
      <c r="Q19" s="162"/>
      <c r="R19" s="141"/>
      <c r="S19" s="141"/>
      <c r="T19" s="141"/>
    </row>
    <row r="20" spans="1:22" ht="156" x14ac:dyDescent="0.6">
      <c r="A20" s="469" t="s">
        <v>270</v>
      </c>
      <c r="B20" s="472" t="s">
        <v>103</v>
      </c>
      <c r="C20" s="144" t="s">
        <v>271</v>
      </c>
      <c r="D20" s="144" t="s">
        <v>189</v>
      </c>
      <c r="E20" s="475" t="s">
        <v>88</v>
      </c>
      <c r="F20" s="475" t="s">
        <v>88</v>
      </c>
      <c r="G20" s="477" t="s">
        <v>88</v>
      </c>
      <c r="H20" s="475" t="s">
        <v>88</v>
      </c>
      <c r="I20" s="477" t="s">
        <v>88</v>
      </c>
      <c r="J20" s="475" t="s">
        <v>120</v>
      </c>
      <c r="K20" s="499" t="s">
        <v>494</v>
      </c>
      <c r="L20" s="475" t="s">
        <v>189</v>
      </c>
      <c r="M20" s="454"/>
      <c r="N20" s="454"/>
      <c r="O20" s="162"/>
      <c r="P20" s="162"/>
      <c r="Q20" s="162"/>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189</v>
      </c>
      <c r="E21" s="476"/>
      <c r="F21" s="476"/>
      <c r="G21" s="478"/>
      <c r="H21" s="476"/>
      <c r="I21" s="478"/>
      <c r="J21" s="476"/>
      <c r="K21" s="489"/>
      <c r="L21" s="476"/>
      <c r="M21" s="455"/>
      <c r="N21" s="455"/>
      <c r="O21" s="162"/>
      <c r="P21" s="162"/>
      <c r="Q21" s="162"/>
      <c r="R21" s="141"/>
      <c r="S21" s="141"/>
      <c r="T21" s="141"/>
    </row>
    <row r="22" spans="1:22" ht="52" x14ac:dyDescent="0.6">
      <c r="A22" s="470"/>
      <c r="B22" s="473"/>
      <c r="C22" s="145" t="s">
        <v>273</v>
      </c>
      <c r="D22" s="145" t="s">
        <v>189</v>
      </c>
      <c r="E22" s="476"/>
      <c r="F22" s="476"/>
      <c r="G22" s="478"/>
      <c r="H22" s="476"/>
      <c r="I22" s="478"/>
      <c r="J22" s="476"/>
      <c r="K22" s="489"/>
      <c r="L22" s="476"/>
      <c r="M22" s="455"/>
      <c r="N22" s="455"/>
      <c r="O22" s="162"/>
      <c r="P22" s="162"/>
      <c r="Q22" s="162"/>
      <c r="R22" s="141"/>
      <c r="S22" s="141"/>
      <c r="T22" s="141"/>
    </row>
    <row r="23" spans="1:22" ht="52" x14ac:dyDescent="0.6">
      <c r="A23" s="470"/>
      <c r="B23" s="473"/>
      <c r="C23" s="145" t="s">
        <v>274</v>
      </c>
      <c r="D23" s="145" t="s">
        <v>189</v>
      </c>
      <c r="E23" s="476"/>
      <c r="F23" s="476"/>
      <c r="G23" s="478"/>
      <c r="H23" s="476"/>
      <c r="I23" s="478"/>
      <c r="J23" s="476"/>
      <c r="K23" s="489"/>
      <c r="L23" s="476"/>
      <c r="M23" s="455"/>
      <c r="N23" s="455"/>
      <c r="O23" s="162"/>
      <c r="P23" s="162"/>
      <c r="Q23" s="162"/>
      <c r="R23" s="141"/>
      <c r="S23" s="141"/>
      <c r="T23" s="141"/>
    </row>
    <row r="24" spans="1:22" ht="52" x14ac:dyDescent="0.6">
      <c r="A24" s="470"/>
      <c r="B24" s="473"/>
      <c r="C24" s="145" t="s">
        <v>275</v>
      </c>
      <c r="D24" s="145" t="s">
        <v>189</v>
      </c>
      <c r="E24" s="476"/>
      <c r="F24" s="476"/>
      <c r="G24" s="478"/>
      <c r="H24" s="476"/>
      <c r="I24" s="478"/>
      <c r="J24" s="476"/>
      <c r="K24" s="489"/>
      <c r="L24" s="476"/>
      <c r="M24" s="455"/>
      <c r="N24" s="455"/>
      <c r="O24" s="162"/>
      <c r="P24" s="162"/>
      <c r="Q24" s="162"/>
      <c r="R24" s="141"/>
      <c r="S24" s="141"/>
      <c r="T24" s="141"/>
    </row>
    <row r="25" spans="1:22" ht="104" x14ac:dyDescent="0.6">
      <c r="A25" s="470"/>
      <c r="B25" s="473"/>
      <c r="C25" s="145" t="s">
        <v>276</v>
      </c>
      <c r="D25" s="145" t="s">
        <v>189</v>
      </c>
      <c r="E25" s="476"/>
      <c r="F25" s="476"/>
      <c r="G25" s="478"/>
      <c r="H25" s="476"/>
      <c r="I25" s="478"/>
      <c r="J25" s="476"/>
      <c r="K25" s="489"/>
      <c r="L25" s="476"/>
      <c r="M25" s="455"/>
      <c r="N25" s="455"/>
      <c r="O25" s="162"/>
      <c r="P25" s="162"/>
      <c r="Q25" s="162"/>
      <c r="R25" s="141"/>
      <c r="S25" s="141"/>
      <c r="T25" s="141"/>
    </row>
    <row r="26" spans="1:22" ht="52" x14ac:dyDescent="0.6">
      <c r="A26" s="470"/>
      <c r="B26" s="473"/>
      <c r="C26" s="145" t="s">
        <v>277</v>
      </c>
      <c r="D26" s="145" t="s">
        <v>189</v>
      </c>
      <c r="E26" s="476"/>
      <c r="F26" s="476"/>
      <c r="G26" s="478"/>
      <c r="H26" s="476"/>
      <c r="I26" s="478"/>
      <c r="J26" s="476"/>
      <c r="K26" s="489"/>
      <c r="L26" s="476"/>
      <c r="M26" s="455"/>
      <c r="N26" s="455"/>
      <c r="O26" s="162"/>
      <c r="P26" s="162"/>
      <c r="Q26" s="162"/>
      <c r="R26" s="141"/>
      <c r="S26" s="141"/>
      <c r="T26" s="141"/>
    </row>
    <row r="27" spans="1:22" ht="78.5" thickBot="1" x14ac:dyDescent="0.65">
      <c r="A27" s="471"/>
      <c r="B27" s="474"/>
      <c r="C27" s="146" t="s">
        <v>278</v>
      </c>
      <c r="D27" s="146" t="s">
        <v>189</v>
      </c>
      <c r="E27" s="428"/>
      <c r="F27" s="428"/>
      <c r="G27" s="479"/>
      <c r="H27" s="428"/>
      <c r="I27" s="479"/>
      <c r="J27" s="428"/>
      <c r="K27" s="500"/>
      <c r="L27" s="428"/>
      <c r="M27" s="456"/>
      <c r="N27" s="456"/>
      <c r="O27" s="162"/>
      <c r="P27" s="162"/>
      <c r="Q27" s="162"/>
      <c r="R27" s="141"/>
      <c r="S27" s="141"/>
      <c r="T27" s="141"/>
    </row>
    <row r="28" spans="1:22" ht="78" x14ac:dyDescent="0.6">
      <c r="A28" s="469" t="s">
        <v>279</v>
      </c>
      <c r="B28" s="472" t="s">
        <v>104</v>
      </c>
      <c r="C28" s="147" t="s">
        <v>280</v>
      </c>
      <c r="D28" s="144" t="s">
        <v>189</v>
      </c>
      <c r="E28" s="475" t="s">
        <v>364</v>
      </c>
      <c r="F28" s="475" t="s">
        <v>88</v>
      </c>
      <c r="G28" s="477" t="s">
        <v>88</v>
      </c>
      <c r="H28" s="475" t="s">
        <v>88</v>
      </c>
      <c r="I28" s="477" t="s">
        <v>88</v>
      </c>
      <c r="J28" s="475" t="s">
        <v>119</v>
      </c>
      <c r="K28" s="499" t="s">
        <v>699</v>
      </c>
      <c r="L28" s="475" t="s">
        <v>189</v>
      </c>
      <c r="M28" s="454"/>
      <c r="N28" s="454"/>
      <c r="O28" s="162"/>
      <c r="P28" s="162"/>
      <c r="Q28" s="162"/>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55"/>
      <c r="N29" s="455"/>
      <c r="O29" s="162"/>
      <c r="P29" s="162"/>
      <c r="Q29" s="162"/>
      <c r="R29" s="141"/>
      <c r="S29" s="141"/>
      <c r="T29" s="141"/>
    </row>
    <row r="30" spans="1:22" ht="52" x14ac:dyDescent="0.6">
      <c r="A30" s="470"/>
      <c r="B30" s="473"/>
      <c r="C30" s="148" t="s">
        <v>282</v>
      </c>
      <c r="D30" s="145" t="s">
        <v>189</v>
      </c>
      <c r="E30" s="476"/>
      <c r="F30" s="476"/>
      <c r="G30" s="478"/>
      <c r="H30" s="476"/>
      <c r="I30" s="478"/>
      <c r="J30" s="476"/>
      <c r="K30" s="489"/>
      <c r="L30" s="476"/>
      <c r="M30" s="455"/>
      <c r="N30" s="455"/>
      <c r="O30" s="162"/>
      <c r="P30" s="162"/>
      <c r="Q30" s="162"/>
      <c r="R30" s="141"/>
      <c r="S30" s="141"/>
      <c r="T30" s="141"/>
    </row>
    <row r="31" spans="1:22" ht="52" x14ac:dyDescent="0.6">
      <c r="A31" s="470"/>
      <c r="B31" s="473"/>
      <c r="C31" s="148" t="s">
        <v>283</v>
      </c>
      <c r="D31" s="145" t="s">
        <v>189</v>
      </c>
      <c r="E31" s="476"/>
      <c r="F31" s="476"/>
      <c r="G31" s="478"/>
      <c r="H31" s="476"/>
      <c r="I31" s="478"/>
      <c r="J31" s="476"/>
      <c r="K31" s="489"/>
      <c r="L31" s="476"/>
      <c r="M31" s="455"/>
      <c r="N31" s="455"/>
      <c r="O31" s="162"/>
      <c r="P31" s="162"/>
      <c r="Q31" s="162"/>
      <c r="R31" s="141"/>
      <c r="S31" s="141"/>
      <c r="T31" s="141"/>
    </row>
    <row r="32" spans="1:22" ht="52" x14ac:dyDescent="0.6">
      <c r="A32" s="470"/>
      <c r="B32" s="473"/>
      <c r="C32" s="148" t="s">
        <v>284</v>
      </c>
      <c r="D32" s="145" t="s">
        <v>189</v>
      </c>
      <c r="E32" s="476"/>
      <c r="F32" s="476"/>
      <c r="G32" s="478"/>
      <c r="H32" s="476"/>
      <c r="I32" s="478"/>
      <c r="J32" s="476"/>
      <c r="K32" s="489"/>
      <c r="L32" s="476"/>
      <c r="M32" s="455"/>
      <c r="N32" s="455"/>
      <c r="O32" s="162"/>
      <c r="P32" s="162"/>
      <c r="Q32" s="162"/>
      <c r="R32" s="141"/>
      <c r="S32" s="141"/>
      <c r="T32" s="141"/>
    </row>
    <row r="33" spans="1:22" x14ac:dyDescent="0.6">
      <c r="A33" s="470"/>
      <c r="B33" s="473"/>
      <c r="C33" s="148" t="s">
        <v>285</v>
      </c>
      <c r="D33" s="145" t="s">
        <v>189</v>
      </c>
      <c r="E33" s="476"/>
      <c r="F33" s="476"/>
      <c r="G33" s="478"/>
      <c r="H33" s="476"/>
      <c r="I33" s="478"/>
      <c r="J33" s="476"/>
      <c r="K33" s="489"/>
      <c r="L33" s="476"/>
      <c r="M33" s="455"/>
      <c r="N33" s="455"/>
      <c r="O33" s="162"/>
      <c r="P33" s="162"/>
      <c r="Q33" s="162"/>
      <c r="R33" s="141"/>
      <c r="S33" s="141"/>
      <c r="T33" s="141"/>
    </row>
    <row r="34" spans="1:22" ht="52" x14ac:dyDescent="0.6">
      <c r="A34" s="470"/>
      <c r="B34" s="473"/>
      <c r="C34" s="148" t="s">
        <v>286</v>
      </c>
      <c r="D34" s="145" t="s">
        <v>189</v>
      </c>
      <c r="E34" s="476"/>
      <c r="F34" s="476"/>
      <c r="G34" s="478"/>
      <c r="H34" s="476"/>
      <c r="I34" s="478"/>
      <c r="J34" s="476"/>
      <c r="K34" s="489"/>
      <c r="L34" s="476"/>
      <c r="M34" s="455"/>
      <c r="N34" s="455"/>
      <c r="O34" s="162"/>
      <c r="P34" s="162"/>
      <c r="Q34" s="162"/>
      <c r="R34" s="141"/>
      <c r="S34" s="141"/>
      <c r="T34" s="141"/>
    </row>
    <row r="35" spans="1:22" ht="52.5" thickBot="1" x14ac:dyDescent="0.65">
      <c r="A35" s="471"/>
      <c r="B35" s="474"/>
      <c r="C35" s="156" t="s">
        <v>287</v>
      </c>
      <c r="D35" s="146" t="s">
        <v>189</v>
      </c>
      <c r="E35" s="428"/>
      <c r="F35" s="428"/>
      <c r="G35" s="479"/>
      <c r="H35" s="428"/>
      <c r="I35" s="479"/>
      <c r="J35" s="428"/>
      <c r="K35" s="500"/>
      <c r="L35" s="428"/>
      <c r="M35" s="456"/>
      <c r="N35" s="456"/>
      <c r="O35" s="162"/>
      <c r="P35" s="162"/>
      <c r="Q35" s="162"/>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494</v>
      </c>
      <c r="L36" s="475" t="s">
        <v>189</v>
      </c>
      <c r="M36" s="454"/>
      <c r="N36" s="454"/>
      <c r="O36" s="162"/>
      <c r="P36" s="162"/>
      <c r="Q36" s="162"/>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55"/>
      <c r="N37" s="455"/>
      <c r="O37" s="162"/>
      <c r="P37" s="162"/>
      <c r="Q37" s="162"/>
      <c r="R37" s="141"/>
      <c r="S37" s="141"/>
      <c r="T37" s="141"/>
    </row>
    <row r="38" spans="1:22" ht="52" x14ac:dyDescent="0.6">
      <c r="A38" s="470"/>
      <c r="B38" s="473"/>
      <c r="C38" s="145" t="s">
        <v>291</v>
      </c>
      <c r="D38" s="145" t="s">
        <v>189</v>
      </c>
      <c r="E38" s="476"/>
      <c r="F38" s="476"/>
      <c r="G38" s="478"/>
      <c r="H38" s="476"/>
      <c r="I38" s="478"/>
      <c r="J38" s="476"/>
      <c r="K38" s="489"/>
      <c r="L38" s="476"/>
      <c r="M38" s="455"/>
      <c r="N38" s="455"/>
      <c r="O38" s="162"/>
      <c r="P38" s="162"/>
      <c r="Q38" s="162"/>
      <c r="R38" s="141"/>
      <c r="S38" s="141"/>
      <c r="T38" s="141"/>
    </row>
    <row r="39" spans="1:22" ht="78" x14ac:dyDescent="0.6">
      <c r="A39" s="470"/>
      <c r="B39" s="473"/>
      <c r="C39" s="145" t="s">
        <v>292</v>
      </c>
      <c r="D39" s="145" t="s">
        <v>189</v>
      </c>
      <c r="E39" s="476"/>
      <c r="F39" s="476"/>
      <c r="G39" s="478"/>
      <c r="H39" s="476"/>
      <c r="I39" s="478"/>
      <c r="J39" s="476"/>
      <c r="K39" s="489"/>
      <c r="L39" s="476"/>
      <c r="M39" s="455"/>
      <c r="N39" s="455"/>
      <c r="O39" s="162"/>
      <c r="P39" s="162"/>
      <c r="Q39" s="162"/>
      <c r="R39" s="141"/>
      <c r="S39" s="141"/>
      <c r="T39" s="141"/>
    </row>
    <row r="40" spans="1:22" ht="104" x14ac:dyDescent="0.6">
      <c r="A40" s="470"/>
      <c r="B40" s="473"/>
      <c r="C40" s="145" t="s">
        <v>293</v>
      </c>
      <c r="D40" s="145" t="s">
        <v>189</v>
      </c>
      <c r="E40" s="476"/>
      <c r="F40" s="476"/>
      <c r="G40" s="478"/>
      <c r="H40" s="476"/>
      <c r="I40" s="478"/>
      <c r="J40" s="476"/>
      <c r="K40" s="489"/>
      <c r="L40" s="476"/>
      <c r="M40" s="455"/>
      <c r="N40" s="455"/>
      <c r="O40" s="162"/>
      <c r="P40" s="162"/>
      <c r="Q40" s="162"/>
      <c r="R40" s="141"/>
      <c r="S40" s="141"/>
      <c r="T40" s="141"/>
    </row>
    <row r="41" spans="1:22" ht="78.5" thickBot="1" x14ac:dyDescent="0.65">
      <c r="A41" s="471"/>
      <c r="B41" s="474"/>
      <c r="C41" s="146" t="s">
        <v>294</v>
      </c>
      <c r="D41" s="146" t="s">
        <v>189</v>
      </c>
      <c r="E41" s="428"/>
      <c r="F41" s="428"/>
      <c r="G41" s="479"/>
      <c r="H41" s="428"/>
      <c r="I41" s="479"/>
      <c r="J41" s="428"/>
      <c r="K41" s="500"/>
      <c r="L41" s="428"/>
      <c r="M41" s="456"/>
      <c r="N41" s="456"/>
      <c r="O41" s="162"/>
      <c r="P41" s="162"/>
      <c r="Q41" s="162"/>
      <c r="R41" s="141"/>
      <c r="S41" s="141"/>
      <c r="T41" s="141"/>
    </row>
    <row r="42" spans="1:22" ht="78" x14ac:dyDescent="0.6">
      <c r="A42" s="469" t="s">
        <v>295</v>
      </c>
      <c r="B42" s="472" t="s">
        <v>106</v>
      </c>
      <c r="C42" s="144" t="s">
        <v>296</v>
      </c>
      <c r="D42" s="144" t="s">
        <v>189</v>
      </c>
      <c r="E42" s="475" t="s">
        <v>88</v>
      </c>
      <c r="F42" s="475" t="s">
        <v>88</v>
      </c>
      <c r="G42" s="477" t="s">
        <v>88</v>
      </c>
      <c r="H42" s="475" t="s">
        <v>88</v>
      </c>
      <c r="I42" s="477" t="s">
        <v>88</v>
      </c>
      <c r="J42" s="475" t="s">
        <v>120</v>
      </c>
      <c r="K42" s="499" t="s">
        <v>494</v>
      </c>
      <c r="L42" s="475" t="s">
        <v>189</v>
      </c>
      <c r="M42" s="454"/>
      <c r="N42" s="454"/>
      <c r="O42" s="162"/>
      <c r="P42" s="162"/>
      <c r="Q42" s="162"/>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55"/>
      <c r="N43" s="455"/>
      <c r="O43" s="162"/>
      <c r="P43" s="162"/>
      <c r="Q43" s="162"/>
      <c r="R43" s="141"/>
      <c r="S43" s="141"/>
      <c r="T43" s="141"/>
    </row>
    <row r="44" spans="1:22" ht="52" x14ac:dyDescent="0.6">
      <c r="A44" s="470"/>
      <c r="B44" s="473"/>
      <c r="C44" s="145" t="s">
        <v>298</v>
      </c>
      <c r="D44" s="145" t="s">
        <v>189</v>
      </c>
      <c r="E44" s="476"/>
      <c r="F44" s="476"/>
      <c r="G44" s="478"/>
      <c r="H44" s="476"/>
      <c r="I44" s="478"/>
      <c r="J44" s="476"/>
      <c r="K44" s="489"/>
      <c r="L44" s="476"/>
      <c r="M44" s="455"/>
      <c r="N44" s="455"/>
      <c r="O44" s="162"/>
      <c r="P44" s="162"/>
      <c r="Q44" s="162"/>
      <c r="R44" s="141"/>
      <c r="S44" s="141"/>
      <c r="T44" s="141"/>
    </row>
    <row r="45" spans="1:22" ht="52" x14ac:dyDescent="0.6">
      <c r="A45" s="470"/>
      <c r="B45" s="473"/>
      <c r="C45" s="145" t="s">
        <v>299</v>
      </c>
      <c r="D45" s="145" t="s">
        <v>189</v>
      </c>
      <c r="E45" s="476"/>
      <c r="F45" s="476"/>
      <c r="G45" s="478"/>
      <c r="H45" s="476"/>
      <c r="I45" s="478"/>
      <c r="J45" s="476"/>
      <c r="K45" s="489"/>
      <c r="L45" s="476"/>
      <c r="M45" s="455"/>
      <c r="N45" s="455"/>
      <c r="O45" s="162"/>
      <c r="P45" s="162"/>
      <c r="Q45" s="162"/>
      <c r="R45" s="141"/>
      <c r="S45" s="141"/>
      <c r="T45" s="141"/>
    </row>
    <row r="46" spans="1:22" ht="78.5" thickBot="1" x14ac:dyDescent="0.65">
      <c r="A46" s="471"/>
      <c r="B46" s="474"/>
      <c r="C46" s="146" t="s">
        <v>300</v>
      </c>
      <c r="D46" s="146" t="s">
        <v>189</v>
      </c>
      <c r="E46" s="428"/>
      <c r="F46" s="428"/>
      <c r="G46" s="479"/>
      <c r="H46" s="428"/>
      <c r="I46" s="479"/>
      <c r="J46" s="428"/>
      <c r="K46" s="500"/>
      <c r="L46" s="428"/>
      <c r="M46" s="456"/>
      <c r="N46" s="456"/>
      <c r="O46" s="162"/>
      <c r="P46" s="162"/>
      <c r="Q46" s="162"/>
      <c r="R46" s="141"/>
      <c r="S46" s="141"/>
      <c r="T46" s="141"/>
    </row>
    <row r="47" spans="1:22" ht="130"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54"/>
      <c r="N47" s="454"/>
      <c r="O47" s="162"/>
      <c r="P47" s="162"/>
      <c r="Q47" s="162"/>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20.75" customHeight="1" thickBot="1" x14ac:dyDescent="0.65">
      <c r="A48" s="471"/>
      <c r="B48" s="474"/>
      <c r="C48" s="146" t="s">
        <v>303</v>
      </c>
      <c r="D48" s="146" t="s">
        <v>189</v>
      </c>
      <c r="E48" s="428"/>
      <c r="F48" s="428"/>
      <c r="G48" s="479"/>
      <c r="H48" s="428"/>
      <c r="I48" s="479"/>
      <c r="J48" s="428"/>
      <c r="K48" s="500"/>
      <c r="L48" s="428"/>
      <c r="M48" s="456"/>
      <c r="N48" s="456"/>
      <c r="O48" s="162"/>
      <c r="P48" s="162"/>
      <c r="Q48" s="162"/>
      <c r="R48" s="141"/>
      <c r="S48" s="141"/>
      <c r="T48" s="141"/>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494</v>
      </c>
      <c r="L49" s="475" t="s">
        <v>189</v>
      </c>
      <c r="M49" s="454"/>
      <c r="N49" s="454"/>
      <c r="O49" s="162"/>
      <c r="P49" s="162"/>
      <c r="Q49" s="162"/>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55"/>
      <c r="N50" s="455"/>
      <c r="O50" s="162"/>
      <c r="P50" s="162"/>
      <c r="Q50" s="162"/>
      <c r="R50" s="141"/>
      <c r="S50" s="141"/>
      <c r="T50" s="141"/>
    </row>
    <row r="51" spans="1:22" x14ac:dyDescent="0.6">
      <c r="A51" s="470"/>
      <c r="B51" s="473"/>
      <c r="C51" s="152" t="s">
        <v>307</v>
      </c>
      <c r="D51" s="142" t="s">
        <v>189</v>
      </c>
      <c r="E51" s="476"/>
      <c r="F51" s="476"/>
      <c r="G51" s="478"/>
      <c r="H51" s="476"/>
      <c r="I51" s="478"/>
      <c r="J51" s="476"/>
      <c r="K51" s="489"/>
      <c r="L51" s="476"/>
      <c r="M51" s="455"/>
      <c r="N51" s="455"/>
      <c r="O51" s="162"/>
      <c r="P51" s="162"/>
      <c r="Q51" s="162"/>
      <c r="R51" s="141"/>
      <c r="S51" s="141"/>
      <c r="T51" s="141"/>
    </row>
    <row r="52" spans="1:22" x14ac:dyDescent="0.6">
      <c r="A52" s="470"/>
      <c r="B52" s="473"/>
      <c r="C52" s="142" t="s">
        <v>308</v>
      </c>
      <c r="D52" s="142" t="s">
        <v>189</v>
      </c>
      <c r="E52" s="476"/>
      <c r="F52" s="476"/>
      <c r="G52" s="478"/>
      <c r="H52" s="476"/>
      <c r="I52" s="478"/>
      <c r="J52" s="476"/>
      <c r="K52" s="489"/>
      <c r="L52" s="476"/>
      <c r="M52" s="455"/>
      <c r="N52" s="455"/>
      <c r="O52" s="162"/>
      <c r="P52" s="162"/>
      <c r="Q52" s="162"/>
      <c r="R52" s="141"/>
      <c r="S52" s="141"/>
      <c r="T52" s="141"/>
    </row>
    <row r="53" spans="1:22" ht="26.5" thickBot="1" x14ac:dyDescent="0.65">
      <c r="A53" s="471"/>
      <c r="B53" s="474"/>
      <c r="C53" s="143" t="s">
        <v>309</v>
      </c>
      <c r="D53" s="143" t="s">
        <v>189</v>
      </c>
      <c r="E53" s="428"/>
      <c r="F53" s="428"/>
      <c r="G53" s="479"/>
      <c r="H53" s="428"/>
      <c r="I53" s="479"/>
      <c r="J53" s="428"/>
      <c r="K53" s="500"/>
      <c r="L53" s="428"/>
      <c r="M53" s="456"/>
      <c r="N53" s="456"/>
      <c r="O53" s="162"/>
      <c r="P53" s="162"/>
      <c r="Q53" s="162"/>
      <c r="R53" s="141"/>
      <c r="S53" s="141"/>
      <c r="T53" s="141"/>
    </row>
    <row r="54" spans="1:22" ht="193.5" customHeight="1" x14ac:dyDescent="0.6">
      <c r="A54" s="469" t="s">
        <v>310</v>
      </c>
      <c r="B54" s="472" t="s">
        <v>109</v>
      </c>
      <c r="C54" s="153" t="s">
        <v>311</v>
      </c>
      <c r="D54" s="140" t="s">
        <v>185</v>
      </c>
      <c r="E54" s="475" t="s">
        <v>353</v>
      </c>
      <c r="F54" s="475" t="s">
        <v>398</v>
      </c>
      <c r="G54" s="477" t="s">
        <v>355</v>
      </c>
      <c r="H54" s="475" t="s">
        <v>362</v>
      </c>
      <c r="I54" s="573" t="s">
        <v>357</v>
      </c>
      <c r="J54" s="475" t="s">
        <v>249</v>
      </c>
      <c r="K54" s="575" t="s">
        <v>817</v>
      </c>
      <c r="L54" s="475" t="s">
        <v>189</v>
      </c>
      <c r="M54" s="454"/>
      <c r="N54" s="454"/>
      <c r="O54" s="162"/>
      <c r="P54" s="162"/>
      <c r="Q54" s="162"/>
      <c r="R54" s="141" t="str">
        <f>IF(OR(J54='Drop downs'!$G$7,J54='Drop downs'!$G$5), B54&amp;": "&amp;K54&amp;CHAR(10),"")</f>
        <v/>
      </c>
      <c r="S54" s="141" t="str">
        <f>IF(J54='Drop downs'!$G$2,B54&amp;": "&amp;K54&amp;"
"," ")</f>
        <v xml:space="preserve">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In addition, rainwater should be utilised as a resource where feasible through rainwater harvesting and blue roofs. The policy also states that greenfield run off rates must be achieved. As such, a potential significant positive effect has been identified. 
</v>
      </c>
      <c r="T54" s="141" t="str">
        <f>IF(E54='Drop downs'!$B$6,B54&amp;": "&amp;K54&amp;"","")</f>
        <v/>
      </c>
      <c r="U54" s="126" t="str">
        <f t="shared" si="0"/>
        <v/>
      </c>
      <c r="V54" s="126" t="str">
        <f>IF(N54&gt;0,B54&amp;":"&amp;N54&amp;"
","")</f>
        <v/>
      </c>
    </row>
    <row r="55" spans="1:22" ht="181.5" customHeight="1" x14ac:dyDescent="0.6">
      <c r="A55" s="470"/>
      <c r="B55" s="473"/>
      <c r="C55" s="154" t="s">
        <v>312</v>
      </c>
      <c r="D55" s="142" t="s">
        <v>185</v>
      </c>
      <c r="E55" s="476"/>
      <c r="F55" s="476"/>
      <c r="G55" s="478"/>
      <c r="H55" s="476"/>
      <c r="I55" s="571"/>
      <c r="J55" s="476"/>
      <c r="K55" s="576"/>
      <c r="L55" s="476"/>
      <c r="M55" s="455"/>
      <c r="N55" s="455"/>
      <c r="O55" s="162"/>
      <c r="P55" s="162"/>
      <c r="Q55" s="162"/>
      <c r="R55" s="141"/>
      <c r="S55" s="141"/>
      <c r="T55" s="141"/>
    </row>
    <row r="56" spans="1:22" ht="143.25" customHeight="1" thickBot="1" x14ac:dyDescent="0.65">
      <c r="A56" s="471"/>
      <c r="B56" s="474"/>
      <c r="C56" s="155" t="s">
        <v>313</v>
      </c>
      <c r="D56" s="143" t="s">
        <v>185</v>
      </c>
      <c r="E56" s="428"/>
      <c r="F56" s="428"/>
      <c r="G56" s="479"/>
      <c r="H56" s="428"/>
      <c r="I56" s="574"/>
      <c r="J56" s="428"/>
      <c r="K56" s="577"/>
      <c r="L56" s="428"/>
      <c r="M56" s="456"/>
      <c r="N56" s="456"/>
      <c r="O56" s="162"/>
      <c r="P56" s="162"/>
      <c r="Q56" s="162"/>
      <c r="R56" s="141"/>
      <c r="S56" s="141"/>
      <c r="T56" s="141"/>
    </row>
    <row r="57" spans="1:22" ht="60" customHeight="1" x14ac:dyDescent="0.6">
      <c r="A57" s="469" t="s">
        <v>314</v>
      </c>
      <c r="B57" s="472" t="s">
        <v>110</v>
      </c>
      <c r="C57" s="140" t="s">
        <v>315</v>
      </c>
      <c r="D57" s="140" t="s">
        <v>189</v>
      </c>
      <c r="E57" s="475" t="s">
        <v>364</v>
      </c>
      <c r="F57" s="475" t="s">
        <v>88</v>
      </c>
      <c r="G57" s="477" t="s">
        <v>88</v>
      </c>
      <c r="H57" s="475" t="s">
        <v>88</v>
      </c>
      <c r="I57" s="477" t="s">
        <v>88</v>
      </c>
      <c r="J57" s="475" t="s">
        <v>119</v>
      </c>
      <c r="K57" s="499" t="s">
        <v>700</v>
      </c>
      <c r="L57" s="475" t="s">
        <v>189</v>
      </c>
      <c r="M57" s="454"/>
      <c r="N57" s="454"/>
      <c r="O57" s="162"/>
      <c r="P57" s="162"/>
      <c r="Q57" s="162"/>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90" customHeight="1" x14ac:dyDescent="0.6">
      <c r="A58" s="470"/>
      <c r="B58" s="473"/>
      <c r="C58" s="142" t="s">
        <v>316</v>
      </c>
      <c r="D58" s="142" t="s">
        <v>189</v>
      </c>
      <c r="E58" s="476"/>
      <c r="F58" s="476"/>
      <c r="G58" s="478"/>
      <c r="H58" s="476"/>
      <c r="I58" s="478"/>
      <c r="J58" s="476"/>
      <c r="K58" s="489"/>
      <c r="L58" s="476"/>
      <c r="M58" s="455"/>
      <c r="N58" s="455"/>
      <c r="O58" s="162"/>
      <c r="P58" s="162"/>
      <c r="Q58" s="162"/>
      <c r="R58" s="141"/>
      <c r="S58" s="141"/>
      <c r="T58" s="141"/>
    </row>
    <row r="59" spans="1:22" x14ac:dyDescent="0.6">
      <c r="A59" s="470"/>
      <c r="B59" s="473"/>
      <c r="C59" s="142" t="s">
        <v>317</v>
      </c>
      <c r="D59" s="142" t="s">
        <v>189</v>
      </c>
      <c r="E59" s="476"/>
      <c r="F59" s="476"/>
      <c r="G59" s="478"/>
      <c r="H59" s="476"/>
      <c r="I59" s="478"/>
      <c r="J59" s="476"/>
      <c r="K59" s="489"/>
      <c r="L59" s="476"/>
      <c r="M59" s="455"/>
      <c r="N59" s="455"/>
      <c r="O59" s="162"/>
      <c r="P59" s="162"/>
      <c r="Q59" s="162"/>
      <c r="R59" s="141"/>
      <c r="S59" s="141"/>
      <c r="T59" s="141"/>
    </row>
    <row r="60" spans="1:22" ht="52" x14ac:dyDescent="0.6">
      <c r="A60" s="470"/>
      <c r="B60" s="473"/>
      <c r="C60" s="142" t="s">
        <v>318</v>
      </c>
      <c r="D60" s="142" t="s">
        <v>189</v>
      </c>
      <c r="E60" s="476"/>
      <c r="F60" s="476"/>
      <c r="G60" s="478"/>
      <c r="H60" s="476"/>
      <c r="I60" s="478"/>
      <c r="J60" s="476"/>
      <c r="K60" s="489"/>
      <c r="L60" s="476"/>
      <c r="M60" s="455"/>
      <c r="N60" s="455"/>
      <c r="O60" s="162"/>
      <c r="P60" s="162"/>
      <c r="Q60" s="162"/>
      <c r="R60" s="141"/>
      <c r="S60" s="141"/>
      <c r="T60" s="141"/>
    </row>
    <row r="61" spans="1:22" x14ac:dyDescent="0.6">
      <c r="A61" s="470"/>
      <c r="B61" s="473"/>
      <c r="C61" s="142" t="s">
        <v>319</v>
      </c>
      <c r="D61" s="142" t="s">
        <v>189</v>
      </c>
      <c r="E61" s="476"/>
      <c r="F61" s="476"/>
      <c r="G61" s="478"/>
      <c r="H61" s="476"/>
      <c r="I61" s="478"/>
      <c r="J61" s="476"/>
      <c r="K61" s="489"/>
      <c r="L61" s="476"/>
      <c r="M61" s="455"/>
      <c r="N61" s="455"/>
      <c r="O61" s="162"/>
      <c r="P61" s="162"/>
      <c r="Q61" s="162"/>
      <c r="R61" s="141"/>
      <c r="S61" s="141"/>
      <c r="T61" s="141"/>
    </row>
    <row r="62" spans="1:22" x14ac:dyDescent="0.6">
      <c r="A62" s="470"/>
      <c r="B62" s="473"/>
      <c r="C62" s="142" t="s">
        <v>320</v>
      </c>
      <c r="D62" s="142" t="s">
        <v>189</v>
      </c>
      <c r="E62" s="476"/>
      <c r="F62" s="476"/>
      <c r="G62" s="478"/>
      <c r="H62" s="476"/>
      <c r="I62" s="478"/>
      <c r="J62" s="476"/>
      <c r="K62" s="489"/>
      <c r="L62" s="476"/>
      <c r="M62" s="455"/>
      <c r="N62" s="455"/>
      <c r="O62" s="162"/>
      <c r="P62" s="162"/>
      <c r="Q62" s="162"/>
      <c r="R62" s="141"/>
      <c r="S62" s="141"/>
      <c r="T62" s="141"/>
    </row>
    <row r="63" spans="1:22" ht="78" x14ac:dyDescent="0.6">
      <c r="A63" s="470"/>
      <c r="B63" s="473"/>
      <c r="C63" s="142" t="s">
        <v>321</v>
      </c>
      <c r="D63" s="142" t="s">
        <v>189</v>
      </c>
      <c r="E63" s="476"/>
      <c r="F63" s="476"/>
      <c r="G63" s="478"/>
      <c r="H63" s="476"/>
      <c r="I63" s="478"/>
      <c r="J63" s="476"/>
      <c r="K63" s="489"/>
      <c r="L63" s="476"/>
      <c r="M63" s="455"/>
      <c r="N63" s="455"/>
      <c r="O63" s="162"/>
      <c r="P63" s="162"/>
      <c r="Q63" s="162"/>
      <c r="R63" s="141"/>
      <c r="S63" s="141"/>
      <c r="T63" s="141"/>
    </row>
    <row r="64" spans="1:22" ht="26.5" thickBot="1" x14ac:dyDescent="0.65">
      <c r="A64" s="471"/>
      <c r="B64" s="474"/>
      <c r="C64" s="143" t="s">
        <v>322</v>
      </c>
      <c r="D64" s="143" t="s">
        <v>189</v>
      </c>
      <c r="E64" s="428"/>
      <c r="F64" s="428"/>
      <c r="G64" s="479"/>
      <c r="H64" s="428"/>
      <c r="I64" s="479"/>
      <c r="J64" s="428"/>
      <c r="K64" s="500"/>
      <c r="L64" s="428"/>
      <c r="M64" s="456"/>
      <c r="N64" s="456"/>
      <c r="O64" s="162"/>
      <c r="P64" s="162"/>
      <c r="Q64" s="162"/>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54"/>
      <c r="N65" s="454"/>
      <c r="O65" s="162"/>
      <c r="P65" s="162"/>
      <c r="Q65" s="162"/>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55"/>
      <c r="N66" s="455"/>
      <c r="O66" s="162"/>
      <c r="P66" s="162"/>
      <c r="Q66" s="162"/>
      <c r="R66" s="141"/>
      <c r="S66" s="141"/>
      <c r="T66" s="141"/>
    </row>
    <row r="67" spans="1:22" ht="78" x14ac:dyDescent="0.6">
      <c r="A67" s="470"/>
      <c r="B67" s="473"/>
      <c r="C67" s="148" t="s">
        <v>326</v>
      </c>
      <c r="D67" s="142" t="s">
        <v>189</v>
      </c>
      <c r="E67" s="476"/>
      <c r="F67" s="476"/>
      <c r="G67" s="478"/>
      <c r="H67" s="476"/>
      <c r="I67" s="478"/>
      <c r="J67" s="476"/>
      <c r="K67" s="489"/>
      <c r="L67" s="476"/>
      <c r="M67" s="455"/>
      <c r="N67" s="455"/>
      <c r="O67" s="162"/>
      <c r="P67" s="162"/>
      <c r="Q67" s="162"/>
      <c r="R67" s="141"/>
      <c r="S67" s="141"/>
      <c r="T67" s="141"/>
    </row>
    <row r="68" spans="1:22" ht="52" x14ac:dyDescent="0.6">
      <c r="A68" s="470"/>
      <c r="B68" s="473"/>
      <c r="C68" s="148" t="s">
        <v>327</v>
      </c>
      <c r="D68" s="142" t="s">
        <v>189</v>
      </c>
      <c r="E68" s="476"/>
      <c r="F68" s="476"/>
      <c r="G68" s="478"/>
      <c r="H68" s="476"/>
      <c r="I68" s="478"/>
      <c r="J68" s="476"/>
      <c r="K68" s="489"/>
      <c r="L68" s="476"/>
      <c r="M68" s="455"/>
      <c r="N68" s="455"/>
      <c r="O68" s="162"/>
      <c r="P68" s="162"/>
      <c r="Q68" s="162"/>
      <c r="R68" s="141"/>
      <c r="S68" s="141"/>
      <c r="T68" s="141"/>
    </row>
    <row r="69" spans="1:22" x14ac:dyDescent="0.6">
      <c r="A69" s="470"/>
      <c r="B69" s="473"/>
      <c r="C69" s="148" t="s">
        <v>846</v>
      </c>
      <c r="D69" s="142" t="s">
        <v>189</v>
      </c>
      <c r="E69" s="476"/>
      <c r="F69" s="476"/>
      <c r="G69" s="478"/>
      <c r="H69" s="476"/>
      <c r="I69" s="478"/>
      <c r="J69" s="476"/>
      <c r="K69" s="489"/>
      <c r="L69" s="476"/>
      <c r="M69" s="455"/>
      <c r="N69" s="455"/>
      <c r="O69" s="162"/>
      <c r="P69" s="162"/>
      <c r="Q69" s="162"/>
      <c r="R69" s="141"/>
      <c r="S69" s="141"/>
      <c r="T69" s="141"/>
    </row>
    <row r="70" spans="1:22" x14ac:dyDescent="0.6">
      <c r="A70" s="470"/>
      <c r="B70" s="473"/>
      <c r="C70" s="148" t="s">
        <v>329</v>
      </c>
      <c r="D70" s="142" t="s">
        <v>189</v>
      </c>
      <c r="E70" s="476"/>
      <c r="F70" s="476"/>
      <c r="G70" s="478"/>
      <c r="H70" s="476"/>
      <c r="I70" s="478"/>
      <c r="J70" s="476"/>
      <c r="K70" s="489"/>
      <c r="L70" s="476"/>
      <c r="M70" s="455"/>
      <c r="N70" s="455"/>
      <c r="O70" s="162"/>
      <c r="P70" s="162"/>
      <c r="Q70" s="162"/>
      <c r="R70" s="141"/>
      <c r="S70" s="141"/>
      <c r="T70" s="141"/>
    </row>
    <row r="71" spans="1:22" ht="52.5" thickBot="1" x14ac:dyDescent="0.65">
      <c r="A71" s="471"/>
      <c r="B71" s="474"/>
      <c r="C71" s="156" t="s">
        <v>330</v>
      </c>
      <c r="D71" s="143" t="s">
        <v>189</v>
      </c>
      <c r="E71" s="428"/>
      <c r="F71" s="428"/>
      <c r="G71" s="479"/>
      <c r="H71" s="428"/>
      <c r="I71" s="479"/>
      <c r="J71" s="428"/>
      <c r="K71" s="500"/>
      <c r="L71" s="428"/>
      <c r="M71" s="456"/>
      <c r="N71" s="456"/>
      <c r="O71" s="162"/>
      <c r="P71" s="162"/>
      <c r="Q71" s="162"/>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494</v>
      </c>
      <c r="L72" s="475" t="s">
        <v>189</v>
      </c>
      <c r="M72" s="454"/>
      <c r="N72" s="454"/>
      <c r="O72" s="162"/>
      <c r="P72" s="162"/>
      <c r="Q72" s="162"/>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530"/>
      <c r="L73" s="476"/>
      <c r="M73" s="455"/>
      <c r="N73" s="455"/>
      <c r="O73" s="162"/>
      <c r="P73" s="162"/>
      <c r="Q73" s="162"/>
      <c r="R73" s="141"/>
      <c r="S73" s="141"/>
      <c r="T73" s="141"/>
    </row>
    <row r="74" spans="1:22" ht="52" x14ac:dyDescent="0.6">
      <c r="A74" s="470"/>
      <c r="B74" s="473"/>
      <c r="C74" s="148" t="s">
        <v>334</v>
      </c>
      <c r="D74" s="142" t="s">
        <v>189</v>
      </c>
      <c r="E74" s="476"/>
      <c r="F74" s="476"/>
      <c r="G74" s="478"/>
      <c r="H74" s="476"/>
      <c r="I74" s="478"/>
      <c r="J74" s="476"/>
      <c r="K74" s="530"/>
      <c r="L74" s="476"/>
      <c r="M74" s="455"/>
      <c r="N74" s="455"/>
      <c r="O74" s="162"/>
      <c r="P74" s="162"/>
      <c r="Q74" s="162"/>
      <c r="R74" s="141"/>
      <c r="S74" s="141"/>
      <c r="T74" s="141"/>
    </row>
    <row r="75" spans="1:22" x14ac:dyDescent="0.6">
      <c r="A75" s="470"/>
      <c r="B75" s="473"/>
      <c r="C75" s="148" t="s">
        <v>335</v>
      </c>
      <c r="D75" s="142" t="s">
        <v>189</v>
      </c>
      <c r="E75" s="476"/>
      <c r="F75" s="476"/>
      <c r="G75" s="478"/>
      <c r="H75" s="476"/>
      <c r="I75" s="478"/>
      <c r="J75" s="476"/>
      <c r="K75" s="530"/>
      <c r="L75" s="476"/>
      <c r="M75" s="455"/>
      <c r="N75" s="455"/>
      <c r="O75" s="162"/>
      <c r="P75" s="162"/>
      <c r="Q75" s="162"/>
      <c r="R75" s="141"/>
      <c r="S75" s="141"/>
      <c r="T75" s="141"/>
    </row>
    <row r="76" spans="1:22" ht="26.5" thickBot="1" x14ac:dyDescent="0.65">
      <c r="A76" s="471"/>
      <c r="B76" s="474"/>
      <c r="C76" s="185" t="s">
        <v>336</v>
      </c>
      <c r="D76" s="143" t="s">
        <v>189</v>
      </c>
      <c r="E76" s="428"/>
      <c r="F76" s="428"/>
      <c r="G76" s="479"/>
      <c r="H76" s="428"/>
      <c r="I76" s="479"/>
      <c r="J76" s="428"/>
      <c r="K76" s="680"/>
      <c r="L76" s="428"/>
      <c r="M76" s="456"/>
      <c r="N76" s="456"/>
      <c r="O76" s="162"/>
      <c r="P76" s="162"/>
      <c r="Q76" s="162"/>
      <c r="R76" s="141"/>
      <c r="S76" s="141"/>
      <c r="T76" s="141"/>
    </row>
    <row r="77" spans="1:22" ht="80.25" customHeight="1" x14ac:dyDescent="0.6">
      <c r="A77" s="511" t="s">
        <v>337</v>
      </c>
      <c r="B77" s="472" t="s">
        <v>113</v>
      </c>
      <c r="C77" s="147" t="s">
        <v>338</v>
      </c>
      <c r="D77" s="144" t="s">
        <v>189</v>
      </c>
      <c r="E77" s="475" t="s">
        <v>353</v>
      </c>
      <c r="F77" s="475" t="s">
        <v>398</v>
      </c>
      <c r="G77" s="477" t="s">
        <v>695</v>
      </c>
      <c r="H77" s="475" t="s">
        <v>478</v>
      </c>
      <c r="I77" s="573" t="s">
        <v>368</v>
      </c>
      <c r="J77" s="475" t="s">
        <v>249</v>
      </c>
      <c r="K77" s="499" t="s">
        <v>701</v>
      </c>
      <c r="L77" s="475" t="s">
        <v>189</v>
      </c>
      <c r="M77" s="454"/>
      <c r="N77" s="454"/>
      <c r="O77" s="162"/>
      <c r="P77" s="162"/>
      <c r="Q77" s="162"/>
      <c r="R77" s="141" t="str">
        <f>IF(OR(J77='Drop downs'!$G$7,J77='Drop downs'!$G$5), B77&amp;": "&amp;K77&amp;CHAR(10),"")</f>
        <v/>
      </c>
      <c r="S77" s="141" t="str">
        <f>IF(J77='Drop downs'!$G$2,B77&amp;": "&amp;K77&amp;"
"," ")</f>
        <v xml:space="preserve">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T77" s="141" t="str">
        <f>IF(E77='Drop downs'!$B$6,B77&amp;": "&amp;K77&amp;"","")</f>
        <v/>
      </c>
      <c r="U77" s="126" t="str">
        <f t="shared" ref="U77:U84" si="1">IF(M77&gt;0,B77&amp;":"&amp;M77&amp;"
","")</f>
        <v/>
      </c>
      <c r="V77" s="126" t="str">
        <f>IF(N77&gt;0,B77&amp;":"&amp;N77&amp;"
","")</f>
        <v/>
      </c>
    </row>
    <row r="78" spans="1:22" ht="61.5" customHeight="1" x14ac:dyDescent="0.6">
      <c r="A78" s="527"/>
      <c r="B78" s="473"/>
      <c r="C78" s="148" t="s">
        <v>339</v>
      </c>
      <c r="D78" s="145" t="s">
        <v>189</v>
      </c>
      <c r="E78" s="476"/>
      <c r="F78" s="476"/>
      <c r="G78" s="478"/>
      <c r="H78" s="476"/>
      <c r="I78" s="571"/>
      <c r="J78" s="476"/>
      <c r="K78" s="489"/>
      <c r="L78" s="476"/>
      <c r="M78" s="455"/>
      <c r="N78" s="455"/>
      <c r="O78" s="162"/>
      <c r="P78" s="162"/>
      <c r="Q78" s="162"/>
      <c r="R78" s="141"/>
      <c r="S78" s="141"/>
      <c r="T78" s="141"/>
    </row>
    <row r="79" spans="1:22" ht="69" customHeight="1" x14ac:dyDescent="0.6">
      <c r="A79" s="527"/>
      <c r="B79" s="473"/>
      <c r="C79" s="148" t="s">
        <v>340</v>
      </c>
      <c r="D79" s="145" t="s">
        <v>189</v>
      </c>
      <c r="E79" s="476"/>
      <c r="F79" s="476"/>
      <c r="G79" s="478"/>
      <c r="H79" s="476"/>
      <c r="I79" s="571"/>
      <c r="J79" s="476"/>
      <c r="K79" s="489"/>
      <c r="L79" s="476"/>
      <c r="M79" s="455"/>
      <c r="N79" s="455"/>
      <c r="O79" s="162"/>
      <c r="P79" s="162"/>
      <c r="Q79" s="162"/>
      <c r="R79" s="141"/>
      <c r="S79" s="141"/>
      <c r="T79" s="141"/>
    </row>
    <row r="80" spans="1:22" ht="84" customHeight="1" x14ac:dyDescent="0.6">
      <c r="A80" s="527"/>
      <c r="B80" s="473"/>
      <c r="C80" s="159" t="s">
        <v>341</v>
      </c>
      <c r="D80" s="145" t="s">
        <v>185</v>
      </c>
      <c r="E80" s="476"/>
      <c r="F80" s="476"/>
      <c r="G80" s="478"/>
      <c r="H80" s="476"/>
      <c r="I80" s="571"/>
      <c r="J80" s="476"/>
      <c r="K80" s="489"/>
      <c r="L80" s="476"/>
      <c r="M80" s="455"/>
      <c r="N80" s="455"/>
      <c r="O80" s="162"/>
      <c r="P80" s="162"/>
      <c r="Q80" s="162"/>
      <c r="R80" s="141"/>
      <c r="S80" s="141"/>
      <c r="T80" s="141"/>
    </row>
    <row r="81" spans="1:22" ht="78" x14ac:dyDescent="0.6">
      <c r="A81" s="527"/>
      <c r="B81" s="473"/>
      <c r="C81" s="159" t="s">
        <v>342</v>
      </c>
      <c r="D81" s="145" t="s">
        <v>185</v>
      </c>
      <c r="E81" s="476"/>
      <c r="F81" s="476"/>
      <c r="G81" s="478"/>
      <c r="H81" s="476"/>
      <c r="I81" s="571"/>
      <c r="J81" s="476"/>
      <c r="K81" s="489"/>
      <c r="L81" s="476"/>
      <c r="M81" s="455"/>
      <c r="N81" s="455"/>
      <c r="O81" s="162"/>
      <c r="P81" s="162"/>
      <c r="Q81" s="162"/>
      <c r="R81" s="141"/>
      <c r="S81" s="141"/>
      <c r="T81" s="141"/>
    </row>
    <row r="82" spans="1:22" ht="78" x14ac:dyDescent="0.6">
      <c r="A82" s="527"/>
      <c r="B82" s="473"/>
      <c r="C82" s="159" t="s">
        <v>343</v>
      </c>
      <c r="D82" s="145" t="s">
        <v>185</v>
      </c>
      <c r="E82" s="476"/>
      <c r="F82" s="476"/>
      <c r="G82" s="478"/>
      <c r="H82" s="476"/>
      <c r="I82" s="571"/>
      <c r="J82" s="476"/>
      <c r="K82" s="489"/>
      <c r="L82" s="476"/>
      <c r="M82" s="455"/>
      <c r="N82" s="455"/>
      <c r="O82" s="162"/>
      <c r="P82" s="162"/>
      <c r="Q82" s="162"/>
      <c r="R82" s="141"/>
      <c r="S82" s="141"/>
      <c r="T82" s="141"/>
    </row>
    <row r="83" spans="1:22" ht="52.5" thickBot="1" x14ac:dyDescent="0.65">
      <c r="A83" s="512"/>
      <c r="B83" s="474"/>
      <c r="C83" s="155" t="s">
        <v>344</v>
      </c>
      <c r="D83" s="146" t="s">
        <v>185</v>
      </c>
      <c r="E83" s="428"/>
      <c r="F83" s="428"/>
      <c r="G83" s="479"/>
      <c r="H83" s="428"/>
      <c r="I83" s="574"/>
      <c r="J83" s="428"/>
      <c r="K83" s="500"/>
      <c r="L83" s="428"/>
      <c r="M83" s="456"/>
      <c r="N83" s="456"/>
      <c r="O83" s="162"/>
      <c r="P83" s="162"/>
      <c r="Q83" s="162"/>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494</v>
      </c>
      <c r="L84" s="475" t="s">
        <v>189</v>
      </c>
      <c r="M84" s="454"/>
      <c r="N84" s="454"/>
      <c r="O84" s="162"/>
      <c r="P84" s="162"/>
      <c r="Q84" s="162"/>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455"/>
      <c r="N85" s="455"/>
      <c r="O85" s="162"/>
      <c r="P85" s="162"/>
      <c r="Q85" s="162"/>
      <c r="R85" s="141"/>
      <c r="S85" s="141"/>
      <c r="T85" s="141"/>
    </row>
    <row r="86" spans="1:22" x14ac:dyDescent="0.6">
      <c r="A86" s="527"/>
      <c r="B86" s="473"/>
      <c r="C86" s="159" t="s">
        <v>348</v>
      </c>
      <c r="D86" s="145" t="s">
        <v>189</v>
      </c>
      <c r="E86" s="476"/>
      <c r="F86" s="476"/>
      <c r="G86" s="478"/>
      <c r="H86" s="476"/>
      <c r="I86" s="478"/>
      <c r="J86" s="476"/>
      <c r="K86" s="489"/>
      <c r="L86" s="476"/>
      <c r="M86" s="455"/>
      <c r="N86" s="455"/>
      <c r="O86" s="162"/>
      <c r="P86" s="162"/>
      <c r="Q86" s="162"/>
      <c r="R86" s="141"/>
      <c r="S86" s="141"/>
      <c r="T86" s="141"/>
    </row>
    <row r="87" spans="1:22" ht="26.5" thickBot="1" x14ac:dyDescent="0.65">
      <c r="A87" s="528"/>
      <c r="B87" s="474"/>
      <c r="C87" s="157" t="s">
        <v>349</v>
      </c>
      <c r="D87" s="166" t="s">
        <v>189</v>
      </c>
      <c r="E87" s="483"/>
      <c r="F87" s="483"/>
      <c r="G87" s="519"/>
      <c r="H87" s="483"/>
      <c r="I87" s="519"/>
      <c r="J87" s="483"/>
      <c r="K87" s="490"/>
      <c r="L87" s="483"/>
      <c r="M87" s="464"/>
      <c r="N87" s="464"/>
      <c r="O87" s="162"/>
      <c r="P87" s="162"/>
      <c r="Q87" s="162"/>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ht="159.75" customHeight="1" x14ac:dyDescent="0.6">
      <c r="A92" s="489" t="str">
        <f>S8&amp;S18&amp;S20&amp;S28&amp;S36&amp;S42&amp;S47&amp;S48&amp;S49&amp;S54&amp;S57&amp;S65&amp;S72&amp;S77&amp;S84&amp;S87</f>
        <v xml:space="preserve">        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In addition, rainwater should be utilised as a resource where feasible through rainwater harvesting and blue roofs. The policy also states that greenfield run off rates must be achieved. As such, a potential significant positive effect has been identified. 
   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7" spans="1:14" x14ac:dyDescent="0.6">
      <c r="A97" s="448" t="s">
        <v>256</v>
      </c>
      <c r="B97" s="450"/>
      <c r="C97" s="450"/>
      <c r="D97" s="450"/>
      <c r="E97" s="450"/>
      <c r="F97" s="450"/>
      <c r="G97" s="450"/>
      <c r="H97" s="450"/>
      <c r="I97" s="450"/>
      <c r="J97" s="450"/>
      <c r="K97" s="450"/>
      <c r="L97" s="450"/>
      <c r="M97" s="450"/>
      <c r="N97" s="451"/>
    </row>
    <row r="98" spans="1:14" x14ac:dyDescent="0.6">
      <c r="A98" s="576" t="str">
        <f>V8&amp;V18&amp;V20&amp;V28&amp;V36&amp;V42&amp;V47&amp;V49&amp;V54&amp;V57&amp;V65&amp;V72&amp;V77&amp;V84</f>
        <v/>
      </c>
      <c r="B98" s="699"/>
      <c r="C98" s="576"/>
      <c r="D98" s="576"/>
      <c r="E98" s="576"/>
      <c r="F98" s="576"/>
      <c r="G98" s="576"/>
      <c r="H98" s="576"/>
      <c r="I98" s="576"/>
      <c r="J98" s="576"/>
      <c r="K98" s="576"/>
      <c r="L98" s="576"/>
      <c r="M98" s="576"/>
    </row>
  </sheetData>
  <sheetProtection algorithmName="SHA-512" hashValue="k6Q4t/fHlNVFa69xjp5rEmCMmLVPgUkllToeq5M6p3BqQaF9DgvxS5GxmUQ8PLjugFIjoq7Hrp7+geomFNL4Zw==" saltValue="Nj8BhlAWXtuZsMeQa9S3sg==" spinCount="100000" sheet="1" objects="1" scenarios="1"/>
  <autoFilter ref="A7:M87" xr:uid="{D2C47CAF-421C-4D58-AA7A-22430CCF83D7}"/>
  <mergeCells count="183">
    <mergeCell ref="C1:F1"/>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s>
  <conditionalFormatting sqref="C50:C53">
    <cfRule type="expression" dxfId="395" priority="20">
      <formula>$D50="No"</formula>
    </cfRule>
  </conditionalFormatting>
  <conditionalFormatting sqref="C8:D87">
    <cfRule type="expression" dxfId="394" priority="19">
      <formula>$D8="No"</formula>
    </cfRule>
  </conditionalFormatting>
  <conditionalFormatting sqref="J8">
    <cfRule type="cellIs" dxfId="393" priority="8" operator="equal">
      <formula>"Minor Negative"</formula>
    </cfRule>
    <cfRule type="cellIs" dxfId="392" priority="7" operator="equal">
      <formula>"Significant Negative"</formula>
    </cfRule>
    <cfRule type="cellIs" dxfId="391" priority="9" operator="equal">
      <formula>"Uncertain"</formula>
    </cfRule>
    <cfRule type="cellIs" dxfId="390" priority="10" operator="equal">
      <formula>"Neutral"</formula>
    </cfRule>
    <cfRule type="cellIs" dxfId="389" priority="11" operator="equal">
      <formula>"Minor Positive"</formula>
    </cfRule>
    <cfRule type="cellIs" dxfId="388" priority="12" operator="equal">
      <formula>"Significant Positive"</formula>
    </cfRule>
  </conditionalFormatting>
  <conditionalFormatting sqref="J18 J49 J57 J65 J72 J77">
    <cfRule type="cellIs" dxfId="387" priority="53" operator="equal">
      <formula>"Minor Negative"</formula>
    </cfRule>
    <cfRule type="cellIs" dxfId="386" priority="52" operator="equal">
      <formula>"Significant Negative"</formula>
    </cfRule>
    <cfRule type="cellIs" dxfId="385" priority="57" operator="equal">
      <formula>"Significant Positive"</formula>
    </cfRule>
    <cfRule type="cellIs" dxfId="384" priority="56" operator="equal">
      <formula>"Minor Positive"</formula>
    </cfRule>
    <cfRule type="cellIs" dxfId="383" priority="55" operator="equal">
      <formula>"Neutral"</formula>
    </cfRule>
    <cfRule type="cellIs" dxfId="382" priority="54" operator="equal">
      <formula>"Uncertain"</formula>
    </cfRule>
  </conditionalFormatting>
  <conditionalFormatting sqref="J20">
    <cfRule type="cellIs" dxfId="381" priority="45" operator="equal">
      <formula>"Significant Positive"</formula>
    </cfRule>
    <cfRule type="cellIs" dxfId="380" priority="44" operator="equal">
      <formula>"Minor Positive"</formula>
    </cfRule>
    <cfRule type="cellIs" dxfId="379" priority="43" operator="equal">
      <formula>"Neutral"</formula>
    </cfRule>
    <cfRule type="cellIs" dxfId="378" priority="42" operator="equal">
      <formula>"Uncertain"</formula>
    </cfRule>
    <cfRule type="cellIs" dxfId="377" priority="41" operator="equal">
      <formula>"Minor Negative"</formula>
    </cfRule>
    <cfRule type="cellIs" dxfId="376" priority="40" operator="equal">
      <formula>"Significant Negative"</formula>
    </cfRule>
  </conditionalFormatting>
  <conditionalFormatting sqref="J28">
    <cfRule type="cellIs" dxfId="375" priority="2" operator="equal">
      <formula>"Minor Negative"</formula>
    </cfRule>
    <cfRule type="cellIs" dxfId="374" priority="3" operator="equal">
      <formula>"Uncertain"</formula>
    </cfRule>
    <cfRule type="cellIs" dxfId="373" priority="4" operator="equal">
      <formula>"Neutral"</formula>
    </cfRule>
    <cfRule type="cellIs" dxfId="372" priority="5" operator="equal">
      <formula>"Minor Positive"</formula>
    </cfRule>
    <cfRule type="cellIs" dxfId="371" priority="6" operator="equal">
      <formula>"Significant Positive"</formula>
    </cfRule>
    <cfRule type="cellIs" dxfId="370" priority="1" operator="equal">
      <formula>"Significant Negative"</formula>
    </cfRule>
  </conditionalFormatting>
  <conditionalFormatting sqref="J36">
    <cfRule type="cellIs" dxfId="369" priority="34" operator="equal">
      <formula>"Significant Negative"</formula>
    </cfRule>
    <cfRule type="cellIs" dxfId="368" priority="35" operator="equal">
      <formula>"Minor Negative"</formula>
    </cfRule>
    <cfRule type="cellIs" dxfId="367" priority="36" operator="equal">
      <formula>"Uncertain"</formula>
    </cfRule>
    <cfRule type="cellIs" dxfId="366" priority="38" operator="equal">
      <formula>"Minor Positive"</formula>
    </cfRule>
    <cfRule type="cellIs" dxfId="365" priority="39" operator="equal">
      <formula>"Significant Positive"</formula>
    </cfRule>
    <cfRule type="cellIs" dxfId="364" priority="37" operator="equal">
      <formula>"Neutral"</formula>
    </cfRule>
  </conditionalFormatting>
  <conditionalFormatting sqref="J42">
    <cfRule type="cellIs" dxfId="363" priority="31" operator="equal">
      <formula>"Neutral"</formula>
    </cfRule>
    <cfRule type="cellIs" dxfId="362" priority="32" operator="equal">
      <formula>"Minor Positive"</formula>
    </cfRule>
    <cfRule type="cellIs" dxfId="361" priority="33" operator="equal">
      <formula>"Significant Positive"</formula>
    </cfRule>
    <cfRule type="cellIs" dxfId="360" priority="29" operator="equal">
      <formula>"Minor Negative"</formula>
    </cfRule>
    <cfRule type="cellIs" dxfId="359" priority="28" operator="equal">
      <formula>"Significant Negative"</formula>
    </cfRule>
    <cfRule type="cellIs" dxfId="358" priority="30" operator="equal">
      <formula>"Uncertain"</formula>
    </cfRule>
  </conditionalFormatting>
  <conditionalFormatting sqref="J47">
    <cfRule type="cellIs" dxfId="357" priority="46" operator="equal">
      <formula>"Significant Negative"</formula>
    </cfRule>
    <cfRule type="cellIs" dxfId="356" priority="47" operator="equal">
      <formula>"Minor Negative"</formula>
    </cfRule>
    <cfRule type="cellIs" dxfId="355" priority="48" operator="equal">
      <formula>"Uncertain"</formula>
    </cfRule>
    <cfRule type="cellIs" dxfId="354" priority="49" operator="equal">
      <formula>"Neutral"</formula>
    </cfRule>
    <cfRule type="cellIs" dxfId="353" priority="51" operator="equal">
      <formula>"Significant Positive"</formula>
    </cfRule>
    <cfRule type="cellIs" dxfId="352" priority="50" operator="equal">
      <formula>"Minor Positive"</formula>
    </cfRule>
  </conditionalFormatting>
  <conditionalFormatting sqref="J54">
    <cfRule type="cellIs" dxfId="351" priority="23" operator="equal">
      <formula>"Minor Negative"</formula>
    </cfRule>
    <cfRule type="cellIs" dxfId="350" priority="27" operator="equal">
      <formula>"Significant Positive"</formula>
    </cfRule>
    <cfRule type="cellIs" dxfId="349" priority="26" operator="equal">
      <formula>"Minor Positive"</formula>
    </cfRule>
    <cfRule type="cellIs" dxfId="348" priority="25" operator="equal">
      <formula>"Neutral"</formula>
    </cfRule>
    <cfRule type="cellIs" dxfId="347" priority="24" operator="equal">
      <formula>"Uncertain"</formula>
    </cfRule>
    <cfRule type="cellIs" dxfId="346" priority="22" operator="equal">
      <formula>"Significant Negative"</formula>
    </cfRule>
  </conditionalFormatting>
  <conditionalFormatting sqref="J84">
    <cfRule type="cellIs" dxfId="345" priority="13" operator="equal">
      <formula>"Significant Negative"</formula>
    </cfRule>
    <cfRule type="cellIs" dxfId="344" priority="14" operator="equal">
      <formula>"Minor Negative"</formula>
    </cfRule>
    <cfRule type="cellIs" dxfId="343" priority="15" operator="equal">
      <formula>"Uncertain"</formula>
    </cfRule>
    <cfRule type="cellIs" dxfId="342" priority="18" operator="equal">
      <formula>"Significant Positive"</formula>
    </cfRule>
    <cfRule type="cellIs" dxfId="341" priority="17" operator="equal">
      <formula>"Minor Positive"</formula>
    </cfRule>
    <cfRule type="cellIs" dxfId="340" priority="16" operator="equal">
      <formula>"Neutral"</formula>
    </cfRule>
  </conditionalFormatting>
  <pageMargins left="0.7" right="0.7" top="0.75" bottom="0.75" header="0.3" footer="0.3"/>
  <pageSetup orientation="portrait" horizontalDpi="4294967293" verticalDpi="4294967293"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ED0F5-4A9D-4E0C-9BB4-F616FF1ED5A9}">
  <sheetPr codeName="Sheet161"/>
  <dimension ref="A1:V98"/>
  <sheetViews>
    <sheetView showGridLines="0" zoomScaleNormal="100" workbookViewId="0">
      <selection activeCell="C1" sqref="C1:F1"/>
    </sheetView>
  </sheetViews>
  <sheetFormatPr defaultColWidth="8.54296875" defaultRowHeight="26" x14ac:dyDescent="0.6"/>
  <cols>
    <col min="1" max="1" width="72.54296875" style="126" customWidth="1"/>
    <col min="2" max="2" width="6.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81640625" style="228" customWidth="1"/>
    <col min="10" max="10" width="20.7265625" style="126" customWidth="1"/>
    <col min="11" max="11" width="84.54296875" style="126" customWidth="1"/>
    <col min="12" max="12" width="20.7265625" style="126" customWidth="1"/>
    <col min="13" max="13" width="41.453125" style="126" customWidth="1"/>
    <col min="14" max="14" width="26.7265625" style="126" customWidth="1"/>
    <col min="15" max="16" width="8.5429687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702</v>
      </c>
      <c r="D1" s="703"/>
      <c r="E1" s="703"/>
      <c r="F1" s="630"/>
      <c r="G1" s="227"/>
      <c r="I1" s="229"/>
      <c r="J1" s="128"/>
      <c r="K1" s="128"/>
    </row>
    <row r="2" spans="1:22" x14ac:dyDescent="0.6">
      <c r="A2" s="125" t="s">
        <v>21</v>
      </c>
      <c r="B2" s="129"/>
      <c r="C2" s="393" t="s">
        <v>669</v>
      </c>
      <c r="D2" s="393"/>
      <c r="E2" s="393"/>
      <c r="F2" s="394"/>
      <c r="I2" s="230"/>
      <c r="J2" s="130"/>
      <c r="K2" s="130"/>
    </row>
    <row r="3" spans="1:22" ht="73.5" customHeight="1" x14ac:dyDescent="0.6">
      <c r="A3" s="131" t="s">
        <v>22</v>
      </c>
      <c r="B3" s="132"/>
      <c r="C3" s="393" t="s">
        <v>752</v>
      </c>
      <c r="D3" s="393"/>
      <c r="E3" s="393"/>
      <c r="F3" s="394"/>
      <c r="I3" s="230"/>
      <c r="J3" s="130"/>
      <c r="K3" s="130"/>
    </row>
    <row r="4" spans="1:22" x14ac:dyDescent="0.6">
      <c r="A4" s="131" t="s">
        <v>23</v>
      </c>
      <c r="B4" s="133"/>
      <c r="C4" s="395" t="s">
        <v>372</v>
      </c>
      <c r="D4" s="395"/>
      <c r="E4" s="395"/>
      <c r="F4" s="396"/>
      <c r="I4" s="230"/>
      <c r="J4" s="130"/>
      <c r="K4" s="130"/>
    </row>
    <row r="6" spans="1:22" x14ac:dyDescent="0.6">
      <c r="A6" s="501" t="s">
        <v>24</v>
      </c>
      <c r="B6" s="501"/>
      <c r="C6" s="501"/>
      <c r="D6" s="134"/>
      <c r="E6" s="411" t="s">
        <v>25</v>
      </c>
      <c r="F6" s="411"/>
      <c r="G6" s="411"/>
      <c r="H6" s="411"/>
      <c r="I6" s="411"/>
      <c r="J6" s="411"/>
      <c r="K6" s="411"/>
      <c r="L6" s="411"/>
      <c r="M6" s="411"/>
      <c r="N6" s="411"/>
      <c r="R6" s="135"/>
      <c r="S6" s="135"/>
      <c r="T6" s="135"/>
      <c r="U6" s="135"/>
    </row>
    <row r="7" spans="1:22" ht="130.5" thickBot="1" x14ac:dyDescent="0.65">
      <c r="A7" s="136" t="s">
        <v>253</v>
      </c>
      <c r="B7" s="136" t="s">
        <v>27</v>
      </c>
      <c r="C7" s="136" t="s">
        <v>254</v>
      </c>
      <c r="D7" s="136" t="s">
        <v>255</v>
      </c>
      <c r="E7" s="136" t="s">
        <v>30</v>
      </c>
      <c r="F7" s="136" t="s">
        <v>31</v>
      </c>
      <c r="G7" s="231" t="s">
        <v>32</v>
      </c>
      <c r="H7" s="136" t="s">
        <v>33</v>
      </c>
      <c r="I7" s="231" t="s">
        <v>34</v>
      </c>
      <c r="J7" s="136" t="s">
        <v>35</v>
      </c>
      <c r="K7" s="136" t="s">
        <v>36</v>
      </c>
      <c r="L7" s="136" t="s">
        <v>37</v>
      </c>
      <c r="M7" s="136" t="s">
        <v>38</v>
      </c>
      <c r="N7" s="136"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494</v>
      </c>
      <c r="L8" s="475" t="s">
        <v>189</v>
      </c>
      <c r="M8" s="454"/>
      <c r="N8" s="454"/>
      <c r="R8" s="141" t="str">
        <f>IF(OR(J8='Drop downs'!$G$7,J8='Drop downs'!$G$5), B8&amp;": "&amp;K8&amp;CHAR(10),"")</f>
        <v/>
      </c>
      <c r="S8" s="141" t="str">
        <f>IF(J8='Drop downs'!$G$2,B8&amp;": "&amp;K8&amp;"
"," ")</f>
        <v xml:space="preserve"> </v>
      </c>
      <c r="T8" s="141" t="str">
        <f>IF(E8='Drop downs'!$B$6,B8&amp;": "&amp;K8&amp;"","")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55"/>
      <c r="N9" s="455"/>
      <c r="R9" s="141"/>
      <c r="S9" s="141"/>
      <c r="T9" s="141"/>
    </row>
    <row r="10" spans="1:22" x14ac:dyDescent="0.6">
      <c r="A10" s="470"/>
      <c r="B10" s="503"/>
      <c r="C10" s="142" t="s">
        <v>259</v>
      </c>
      <c r="D10" s="142" t="s">
        <v>189</v>
      </c>
      <c r="E10" s="494"/>
      <c r="F10" s="494"/>
      <c r="G10" s="506"/>
      <c r="H10" s="494"/>
      <c r="I10" s="506"/>
      <c r="J10" s="476"/>
      <c r="K10" s="489"/>
      <c r="L10" s="476"/>
      <c r="M10" s="455"/>
      <c r="N10" s="455"/>
      <c r="R10" s="141"/>
      <c r="S10" s="141"/>
      <c r="T10" s="141"/>
    </row>
    <row r="11" spans="1:22" ht="52" x14ac:dyDescent="0.6">
      <c r="A11" s="470"/>
      <c r="B11" s="503"/>
      <c r="C11" s="142" t="s">
        <v>260</v>
      </c>
      <c r="D11" s="142" t="s">
        <v>189</v>
      </c>
      <c r="E11" s="494"/>
      <c r="F11" s="494"/>
      <c r="G11" s="506"/>
      <c r="H11" s="494"/>
      <c r="I11" s="506"/>
      <c r="J11" s="476"/>
      <c r="K11" s="489"/>
      <c r="L11" s="476"/>
      <c r="M11" s="455"/>
      <c r="N11" s="455"/>
      <c r="R11" s="141"/>
      <c r="S11" s="141"/>
      <c r="T11" s="141"/>
    </row>
    <row r="12" spans="1:22" ht="52" x14ac:dyDescent="0.6">
      <c r="A12" s="470"/>
      <c r="B12" s="503"/>
      <c r="C12" s="142" t="s">
        <v>261</v>
      </c>
      <c r="D12" s="142" t="s">
        <v>189</v>
      </c>
      <c r="E12" s="494"/>
      <c r="F12" s="494"/>
      <c r="G12" s="506"/>
      <c r="H12" s="494"/>
      <c r="I12" s="506"/>
      <c r="J12" s="476"/>
      <c r="K12" s="489"/>
      <c r="L12" s="476"/>
      <c r="M12" s="455"/>
      <c r="N12" s="455"/>
      <c r="R12" s="141"/>
      <c r="S12" s="141"/>
      <c r="T12" s="141"/>
    </row>
    <row r="13" spans="1:22" x14ac:dyDescent="0.6">
      <c r="A13" s="470"/>
      <c r="B13" s="503"/>
      <c r="C13" s="142" t="s">
        <v>262</v>
      </c>
      <c r="D13" s="142" t="s">
        <v>189</v>
      </c>
      <c r="E13" s="494"/>
      <c r="F13" s="494"/>
      <c r="G13" s="506"/>
      <c r="H13" s="494"/>
      <c r="I13" s="506"/>
      <c r="J13" s="476"/>
      <c r="K13" s="489"/>
      <c r="L13" s="476"/>
      <c r="M13" s="455"/>
      <c r="N13" s="455"/>
      <c r="R13" s="141"/>
      <c r="S13" s="141"/>
      <c r="T13" s="141"/>
    </row>
    <row r="14" spans="1:22" ht="78" x14ac:dyDescent="0.6">
      <c r="A14" s="470"/>
      <c r="B14" s="503"/>
      <c r="C14" s="142" t="s">
        <v>263</v>
      </c>
      <c r="D14" s="142" t="s">
        <v>189</v>
      </c>
      <c r="E14" s="494"/>
      <c r="F14" s="494"/>
      <c r="G14" s="506"/>
      <c r="H14" s="494"/>
      <c r="I14" s="506"/>
      <c r="J14" s="476"/>
      <c r="K14" s="489"/>
      <c r="L14" s="476"/>
      <c r="M14" s="455"/>
      <c r="N14" s="455"/>
      <c r="R14" s="141"/>
      <c r="S14" s="141"/>
      <c r="T14" s="141"/>
    </row>
    <row r="15" spans="1:22" ht="52" x14ac:dyDescent="0.6">
      <c r="A15" s="470"/>
      <c r="B15" s="503"/>
      <c r="C15" s="142" t="s">
        <v>264</v>
      </c>
      <c r="D15" s="142" t="s">
        <v>189</v>
      </c>
      <c r="E15" s="494"/>
      <c r="F15" s="494"/>
      <c r="G15" s="506"/>
      <c r="H15" s="494"/>
      <c r="I15" s="506"/>
      <c r="J15" s="476"/>
      <c r="K15" s="489"/>
      <c r="L15" s="476"/>
      <c r="M15" s="455"/>
      <c r="N15" s="455"/>
      <c r="R15" s="141"/>
      <c r="S15" s="141"/>
      <c r="T15" s="141"/>
    </row>
    <row r="16" spans="1:22" ht="78" x14ac:dyDescent="0.6">
      <c r="A16" s="470"/>
      <c r="B16" s="503"/>
      <c r="C16" s="142" t="s">
        <v>265</v>
      </c>
      <c r="D16" s="142" t="s">
        <v>189</v>
      </c>
      <c r="E16" s="494"/>
      <c r="F16" s="494"/>
      <c r="G16" s="506"/>
      <c r="H16" s="494"/>
      <c r="I16" s="506"/>
      <c r="J16" s="476"/>
      <c r="K16" s="489"/>
      <c r="L16" s="476"/>
      <c r="M16" s="455"/>
      <c r="N16" s="455"/>
      <c r="R16" s="141"/>
      <c r="S16" s="141"/>
      <c r="T16" s="141"/>
    </row>
    <row r="17" spans="1:22" ht="52.5" thickBot="1" x14ac:dyDescent="0.65">
      <c r="A17" s="471"/>
      <c r="B17" s="504"/>
      <c r="C17" s="143" t="s">
        <v>266</v>
      </c>
      <c r="D17" s="143" t="s">
        <v>189</v>
      </c>
      <c r="E17" s="495"/>
      <c r="F17" s="495"/>
      <c r="G17" s="507"/>
      <c r="H17" s="495"/>
      <c r="I17" s="507"/>
      <c r="J17" s="428"/>
      <c r="K17" s="500"/>
      <c r="L17" s="428"/>
      <c r="M17" s="456"/>
      <c r="N17" s="456"/>
      <c r="R17" s="141"/>
      <c r="S17" s="141"/>
      <c r="T17" s="141"/>
    </row>
    <row r="18" spans="1:22" ht="99" customHeight="1" x14ac:dyDescent="0.6">
      <c r="A18" s="511" t="s">
        <v>267</v>
      </c>
      <c r="B18" s="472" t="s">
        <v>102</v>
      </c>
      <c r="C18" s="140" t="s">
        <v>268</v>
      </c>
      <c r="D18" s="140" t="s">
        <v>185</v>
      </c>
      <c r="E18" s="475" t="s">
        <v>364</v>
      </c>
      <c r="F18" s="475" t="s">
        <v>88</v>
      </c>
      <c r="G18" s="477" t="s">
        <v>88</v>
      </c>
      <c r="H18" s="475" t="s">
        <v>88</v>
      </c>
      <c r="I18" s="477" t="s">
        <v>88</v>
      </c>
      <c r="J18" s="475" t="s">
        <v>119</v>
      </c>
      <c r="K18" s="499" t="s">
        <v>703</v>
      </c>
      <c r="L18" s="475" t="s">
        <v>189</v>
      </c>
      <c r="M18" s="454"/>
      <c r="N18" s="454"/>
      <c r="R18" s="141" t="str">
        <f>IF(OR(J18='Drop downs'!$G$7,J18='Drop downs'!$G$5), B18&amp;": "&amp;K18&amp;CHAR(10),"")</f>
        <v/>
      </c>
      <c r="S18" s="141" t="str">
        <f>IF(J18='Drop downs'!$G$2,B18&amp;": "&amp;K18&amp;"
"," ")</f>
        <v xml:space="preserve"> </v>
      </c>
      <c r="T18" s="141" t="str">
        <f>IF(E18='Drop downs'!$B$6,B18&amp;": "&amp;K18&amp;"","")</f>
        <v/>
      </c>
      <c r="U18" s="126" t="str">
        <f t="shared" ref="U18:U72" si="0">IF(M18&gt;0,B18&amp;":"&amp;M18&amp;"
","")</f>
        <v/>
      </c>
      <c r="V18" s="126" t="str">
        <f>IF(N18&gt;0,B18&amp;":"&amp;N18&amp;"
","")</f>
        <v/>
      </c>
    </row>
    <row r="19" spans="1:22" ht="99.75" customHeight="1" thickBot="1" x14ac:dyDescent="0.65">
      <c r="A19" s="512"/>
      <c r="B19" s="474"/>
      <c r="C19" s="143" t="s">
        <v>269</v>
      </c>
      <c r="D19" s="143" t="s">
        <v>189</v>
      </c>
      <c r="E19" s="428"/>
      <c r="F19" s="428"/>
      <c r="G19" s="479"/>
      <c r="H19" s="428"/>
      <c r="I19" s="479"/>
      <c r="J19" s="428"/>
      <c r="K19" s="500"/>
      <c r="L19" s="428"/>
      <c r="M19" s="456"/>
      <c r="N19" s="456"/>
      <c r="R19" s="141"/>
      <c r="S19" s="141"/>
      <c r="T19" s="141"/>
    </row>
    <row r="20" spans="1:22" ht="156" x14ac:dyDescent="0.6">
      <c r="A20" s="469" t="s">
        <v>270</v>
      </c>
      <c r="B20" s="472" t="s">
        <v>103</v>
      </c>
      <c r="C20" s="144" t="s">
        <v>271</v>
      </c>
      <c r="D20" s="144" t="s">
        <v>189</v>
      </c>
      <c r="E20" s="475" t="s">
        <v>88</v>
      </c>
      <c r="F20" s="475" t="s">
        <v>88</v>
      </c>
      <c r="G20" s="477" t="s">
        <v>88</v>
      </c>
      <c r="H20" s="475" t="s">
        <v>88</v>
      </c>
      <c r="I20" s="477" t="s">
        <v>88</v>
      </c>
      <c r="J20" s="475" t="s">
        <v>120</v>
      </c>
      <c r="K20" s="499" t="s">
        <v>494</v>
      </c>
      <c r="L20" s="475" t="s">
        <v>189</v>
      </c>
      <c r="M20" s="454"/>
      <c r="N20" s="454"/>
      <c r="R20" s="141" t="str">
        <f>IF(OR(J20='Drop downs'!$G$7,J20='Drop downs'!$G$5), B20&amp;": "&amp;K20&amp;CHAR(10),"")</f>
        <v/>
      </c>
      <c r="S20" s="141" t="str">
        <f>IF(J20='Drop downs'!$G$2,B20&amp;": "&amp;K20&amp;"
"," ")</f>
        <v xml:space="preserve"> </v>
      </c>
      <c r="T20" s="141" t="str">
        <f>IF(E20='Drop downs'!$B$6,B20&amp;": "&amp;K20&amp;"","")</f>
        <v/>
      </c>
      <c r="U20" s="126" t="str">
        <f t="shared" si="0"/>
        <v/>
      </c>
      <c r="V20" s="126" t="str">
        <f>IF(N20&gt;0,B20&amp;":"&amp;N20&amp;"
","")</f>
        <v/>
      </c>
    </row>
    <row r="21" spans="1:22" ht="52" x14ac:dyDescent="0.6">
      <c r="A21" s="470"/>
      <c r="B21" s="473"/>
      <c r="C21" s="145" t="s">
        <v>272</v>
      </c>
      <c r="D21" s="145" t="s">
        <v>189</v>
      </c>
      <c r="E21" s="476"/>
      <c r="F21" s="476"/>
      <c r="G21" s="478"/>
      <c r="H21" s="476"/>
      <c r="I21" s="478"/>
      <c r="J21" s="476"/>
      <c r="K21" s="489"/>
      <c r="L21" s="476"/>
      <c r="M21" s="455"/>
      <c r="N21" s="455"/>
      <c r="R21" s="141"/>
      <c r="S21" s="141"/>
      <c r="T21" s="141"/>
    </row>
    <row r="22" spans="1:22" ht="52" x14ac:dyDescent="0.6">
      <c r="A22" s="470"/>
      <c r="B22" s="473"/>
      <c r="C22" s="145" t="s">
        <v>273</v>
      </c>
      <c r="D22" s="145" t="s">
        <v>189</v>
      </c>
      <c r="E22" s="476"/>
      <c r="F22" s="476"/>
      <c r="G22" s="478"/>
      <c r="H22" s="476"/>
      <c r="I22" s="478"/>
      <c r="J22" s="476"/>
      <c r="K22" s="489"/>
      <c r="L22" s="476"/>
      <c r="M22" s="455"/>
      <c r="N22" s="455"/>
      <c r="R22" s="141"/>
      <c r="S22" s="141"/>
      <c r="T22" s="141"/>
    </row>
    <row r="23" spans="1:22" ht="52" x14ac:dyDescent="0.6">
      <c r="A23" s="470"/>
      <c r="B23" s="473"/>
      <c r="C23" s="145" t="s">
        <v>274</v>
      </c>
      <c r="D23" s="145" t="s">
        <v>189</v>
      </c>
      <c r="E23" s="476"/>
      <c r="F23" s="476"/>
      <c r="G23" s="478"/>
      <c r="H23" s="476"/>
      <c r="I23" s="478"/>
      <c r="J23" s="476"/>
      <c r="K23" s="489"/>
      <c r="L23" s="476"/>
      <c r="M23" s="455"/>
      <c r="N23" s="455"/>
      <c r="R23" s="141"/>
      <c r="S23" s="141"/>
      <c r="T23" s="141"/>
    </row>
    <row r="24" spans="1:22" ht="52" x14ac:dyDescent="0.6">
      <c r="A24" s="470"/>
      <c r="B24" s="473"/>
      <c r="C24" s="145" t="s">
        <v>275</v>
      </c>
      <c r="D24" s="145" t="s">
        <v>189</v>
      </c>
      <c r="E24" s="476"/>
      <c r="F24" s="476"/>
      <c r="G24" s="478"/>
      <c r="H24" s="476"/>
      <c r="I24" s="478"/>
      <c r="J24" s="476"/>
      <c r="K24" s="489"/>
      <c r="L24" s="476"/>
      <c r="M24" s="455"/>
      <c r="N24" s="455"/>
      <c r="R24" s="141"/>
      <c r="S24" s="141"/>
      <c r="T24" s="141"/>
    </row>
    <row r="25" spans="1:22" ht="104" x14ac:dyDescent="0.6">
      <c r="A25" s="470"/>
      <c r="B25" s="473"/>
      <c r="C25" s="145" t="s">
        <v>276</v>
      </c>
      <c r="D25" s="145" t="s">
        <v>189</v>
      </c>
      <c r="E25" s="476"/>
      <c r="F25" s="476"/>
      <c r="G25" s="478"/>
      <c r="H25" s="476"/>
      <c r="I25" s="478"/>
      <c r="J25" s="476"/>
      <c r="K25" s="489"/>
      <c r="L25" s="476"/>
      <c r="M25" s="455"/>
      <c r="N25" s="455"/>
      <c r="R25" s="141"/>
      <c r="S25" s="141"/>
      <c r="T25" s="141"/>
    </row>
    <row r="26" spans="1:22" ht="52" x14ac:dyDescent="0.6">
      <c r="A26" s="470"/>
      <c r="B26" s="473"/>
      <c r="C26" s="145" t="s">
        <v>277</v>
      </c>
      <c r="D26" s="145" t="s">
        <v>189</v>
      </c>
      <c r="E26" s="476"/>
      <c r="F26" s="476"/>
      <c r="G26" s="478"/>
      <c r="H26" s="476"/>
      <c r="I26" s="478"/>
      <c r="J26" s="476"/>
      <c r="K26" s="489"/>
      <c r="L26" s="476"/>
      <c r="M26" s="455"/>
      <c r="N26" s="455"/>
      <c r="R26" s="141"/>
      <c r="S26" s="141"/>
      <c r="T26" s="141"/>
    </row>
    <row r="27" spans="1:22" ht="78.5" thickBot="1" x14ac:dyDescent="0.65">
      <c r="A27" s="471"/>
      <c r="B27" s="474"/>
      <c r="C27" s="146" t="s">
        <v>278</v>
      </c>
      <c r="D27" s="146" t="s">
        <v>189</v>
      </c>
      <c r="E27" s="428"/>
      <c r="F27" s="428"/>
      <c r="G27" s="479"/>
      <c r="H27" s="428"/>
      <c r="I27" s="479"/>
      <c r="J27" s="428"/>
      <c r="K27" s="500"/>
      <c r="L27" s="428"/>
      <c r="M27" s="456"/>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477" t="s">
        <v>88</v>
      </c>
      <c r="J28" s="475" t="s">
        <v>120</v>
      </c>
      <c r="K28" s="499" t="s">
        <v>494</v>
      </c>
      <c r="L28" s="475" t="s">
        <v>189</v>
      </c>
      <c r="M28" s="454"/>
      <c r="N28" s="454"/>
      <c r="R28" s="141" t="str">
        <f>IF(OR(J28='Drop downs'!$G$7,J28='Drop downs'!$G$5), B28&amp;": "&amp;K28&amp;CHAR(10),"")</f>
        <v/>
      </c>
      <c r="S28" s="141" t="str">
        <f>IF(J28='Drop downs'!$G$2,B28&amp;": "&amp;K28&amp;"
"," ")</f>
        <v xml:space="preserve"> </v>
      </c>
      <c r="T28" s="141" t="str">
        <f>IF(E28='Drop downs'!$B$6,B28&amp;": "&amp;K28&amp;"","")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55"/>
      <c r="N29" s="455"/>
      <c r="R29" s="141"/>
      <c r="S29" s="141"/>
      <c r="T29" s="141"/>
    </row>
    <row r="30" spans="1:22" ht="52" x14ac:dyDescent="0.6">
      <c r="A30" s="470"/>
      <c r="B30" s="473"/>
      <c r="C30" s="148" t="s">
        <v>282</v>
      </c>
      <c r="D30" s="145" t="s">
        <v>189</v>
      </c>
      <c r="E30" s="476"/>
      <c r="F30" s="476"/>
      <c r="G30" s="478"/>
      <c r="H30" s="476"/>
      <c r="I30" s="478"/>
      <c r="J30" s="476"/>
      <c r="K30" s="489"/>
      <c r="L30" s="476"/>
      <c r="M30" s="455"/>
      <c r="N30" s="455"/>
      <c r="R30" s="141"/>
      <c r="S30" s="141"/>
      <c r="T30" s="141"/>
    </row>
    <row r="31" spans="1:22" ht="52" x14ac:dyDescent="0.6">
      <c r="A31" s="470"/>
      <c r="B31" s="473"/>
      <c r="C31" s="148" t="s">
        <v>283</v>
      </c>
      <c r="D31" s="145" t="s">
        <v>189</v>
      </c>
      <c r="E31" s="476"/>
      <c r="F31" s="476"/>
      <c r="G31" s="478"/>
      <c r="H31" s="476"/>
      <c r="I31" s="478"/>
      <c r="J31" s="476"/>
      <c r="K31" s="489"/>
      <c r="L31" s="476"/>
      <c r="M31" s="455"/>
      <c r="N31" s="455"/>
      <c r="R31" s="141"/>
      <c r="S31" s="141"/>
      <c r="T31" s="141"/>
    </row>
    <row r="32" spans="1:22" ht="52" x14ac:dyDescent="0.6">
      <c r="A32" s="470"/>
      <c r="B32" s="473"/>
      <c r="C32" s="148" t="s">
        <v>284</v>
      </c>
      <c r="D32" s="145" t="s">
        <v>189</v>
      </c>
      <c r="E32" s="476"/>
      <c r="F32" s="476"/>
      <c r="G32" s="478"/>
      <c r="H32" s="476"/>
      <c r="I32" s="478"/>
      <c r="J32" s="476"/>
      <c r="K32" s="489"/>
      <c r="L32" s="476"/>
      <c r="M32" s="455"/>
      <c r="N32" s="455"/>
      <c r="R32" s="141"/>
      <c r="S32" s="141"/>
      <c r="T32" s="141"/>
    </row>
    <row r="33" spans="1:22" x14ac:dyDescent="0.6">
      <c r="A33" s="470"/>
      <c r="B33" s="473"/>
      <c r="C33" s="148" t="s">
        <v>285</v>
      </c>
      <c r="D33" s="145" t="s">
        <v>189</v>
      </c>
      <c r="E33" s="476"/>
      <c r="F33" s="476"/>
      <c r="G33" s="478"/>
      <c r="H33" s="476"/>
      <c r="I33" s="478"/>
      <c r="J33" s="476"/>
      <c r="K33" s="489"/>
      <c r="L33" s="476"/>
      <c r="M33" s="455"/>
      <c r="N33" s="455"/>
      <c r="R33" s="141"/>
      <c r="S33" s="141"/>
      <c r="T33" s="141"/>
    </row>
    <row r="34" spans="1:22" ht="52" x14ac:dyDescent="0.6">
      <c r="A34" s="470"/>
      <c r="B34" s="473"/>
      <c r="C34" s="148" t="s">
        <v>286</v>
      </c>
      <c r="D34" s="145" t="s">
        <v>189</v>
      </c>
      <c r="E34" s="476"/>
      <c r="F34" s="476"/>
      <c r="G34" s="478"/>
      <c r="H34" s="476"/>
      <c r="I34" s="478"/>
      <c r="J34" s="476"/>
      <c r="K34" s="489"/>
      <c r="L34" s="476"/>
      <c r="M34" s="455"/>
      <c r="N34" s="455"/>
      <c r="R34" s="141"/>
      <c r="S34" s="141"/>
      <c r="T34" s="141"/>
    </row>
    <row r="35" spans="1:22" ht="52.5" thickBot="1" x14ac:dyDescent="0.65">
      <c r="A35" s="471"/>
      <c r="B35" s="474"/>
      <c r="C35" s="156" t="s">
        <v>287</v>
      </c>
      <c r="D35" s="146" t="s">
        <v>189</v>
      </c>
      <c r="E35" s="428"/>
      <c r="F35" s="428"/>
      <c r="G35" s="479"/>
      <c r="H35" s="428"/>
      <c r="I35" s="479"/>
      <c r="J35" s="428"/>
      <c r="K35" s="500"/>
      <c r="L35" s="428"/>
      <c r="M35" s="456"/>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494</v>
      </c>
      <c r="L36" s="475" t="s">
        <v>189</v>
      </c>
      <c r="M36" s="454"/>
      <c r="N36" s="454"/>
      <c r="R36" s="141" t="str">
        <f>IF(OR(J36='Drop downs'!$G$7,J36='Drop downs'!$G$5), B36&amp;": "&amp;K36&amp;CHAR(10),"")</f>
        <v/>
      </c>
      <c r="S36" s="141" t="str">
        <f>IF(J36='Drop downs'!$G$2,B36&amp;": "&amp;K36&amp;"
"," ")</f>
        <v xml:space="preserve"> </v>
      </c>
      <c r="T36" s="141" t="str">
        <f>IF(E36='Drop downs'!$B$6,B36&amp;": "&amp;K36&amp;"","")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55"/>
      <c r="N37" s="455"/>
      <c r="R37" s="141"/>
      <c r="S37" s="141"/>
      <c r="T37" s="141"/>
    </row>
    <row r="38" spans="1:22" ht="52" x14ac:dyDescent="0.6">
      <c r="A38" s="470"/>
      <c r="B38" s="473"/>
      <c r="C38" s="145" t="s">
        <v>291</v>
      </c>
      <c r="D38" s="145" t="s">
        <v>189</v>
      </c>
      <c r="E38" s="476"/>
      <c r="F38" s="476"/>
      <c r="G38" s="478"/>
      <c r="H38" s="476"/>
      <c r="I38" s="478"/>
      <c r="J38" s="476"/>
      <c r="K38" s="489"/>
      <c r="L38" s="476"/>
      <c r="M38" s="455"/>
      <c r="N38" s="455"/>
      <c r="R38" s="141"/>
      <c r="S38" s="141"/>
      <c r="T38" s="141"/>
    </row>
    <row r="39" spans="1:22" ht="78" x14ac:dyDescent="0.6">
      <c r="A39" s="470"/>
      <c r="B39" s="473"/>
      <c r="C39" s="145" t="s">
        <v>292</v>
      </c>
      <c r="D39" s="145" t="s">
        <v>189</v>
      </c>
      <c r="E39" s="476"/>
      <c r="F39" s="476"/>
      <c r="G39" s="478"/>
      <c r="H39" s="476"/>
      <c r="I39" s="478"/>
      <c r="J39" s="476"/>
      <c r="K39" s="489"/>
      <c r="L39" s="476"/>
      <c r="M39" s="455"/>
      <c r="N39" s="455"/>
      <c r="R39" s="141"/>
      <c r="S39" s="141"/>
      <c r="T39" s="141"/>
    </row>
    <row r="40" spans="1:22" ht="104" x14ac:dyDescent="0.6">
      <c r="A40" s="470"/>
      <c r="B40" s="473"/>
      <c r="C40" s="145" t="s">
        <v>293</v>
      </c>
      <c r="D40" s="145" t="s">
        <v>189</v>
      </c>
      <c r="E40" s="476"/>
      <c r="F40" s="476"/>
      <c r="G40" s="478"/>
      <c r="H40" s="476"/>
      <c r="I40" s="478"/>
      <c r="J40" s="476"/>
      <c r="K40" s="489"/>
      <c r="L40" s="476"/>
      <c r="M40" s="455"/>
      <c r="N40" s="455"/>
      <c r="R40" s="141"/>
      <c r="S40" s="141"/>
      <c r="T40" s="141"/>
    </row>
    <row r="41" spans="1:22" ht="52.5" thickBot="1" x14ac:dyDescent="0.65">
      <c r="A41" s="471"/>
      <c r="B41" s="474"/>
      <c r="C41" s="146" t="s">
        <v>294</v>
      </c>
      <c r="D41" s="146" t="s">
        <v>189</v>
      </c>
      <c r="E41" s="428"/>
      <c r="F41" s="428"/>
      <c r="G41" s="479"/>
      <c r="H41" s="428"/>
      <c r="I41" s="479"/>
      <c r="J41" s="428"/>
      <c r="K41" s="500"/>
      <c r="L41" s="428"/>
      <c r="M41" s="456"/>
      <c r="N41" s="456"/>
      <c r="R41" s="141"/>
      <c r="S41" s="141"/>
      <c r="T41" s="141"/>
    </row>
    <row r="42" spans="1:22" ht="78" x14ac:dyDescent="0.6">
      <c r="A42" s="469" t="s">
        <v>295</v>
      </c>
      <c r="B42" s="472" t="s">
        <v>106</v>
      </c>
      <c r="C42" s="144" t="s">
        <v>296</v>
      </c>
      <c r="D42" s="144" t="s">
        <v>189</v>
      </c>
      <c r="E42" s="475" t="s">
        <v>88</v>
      </c>
      <c r="F42" s="475" t="s">
        <v>88</v>
      </c>
      <c r="G42" s="477" t="s">
        <v>88</v>
      </c>
      <c r="H42" s="475" t="s">
        <v>88</v>
      </c>
      <c r="I42" s="477" t="s">
        <v>88</v>
      </c>
      <c r="J42" s="475" t="s">
        <v>120</v>
      </c>
      <c r="K42" s="499" t="s">
        <v>494</v>
      </c>
      <c r="L42" s="475" t="s">
        <v>189</v>
      </c>
      <c r="M42" s="454"/>
      <c r="N42" s="454"/>
      <c r="R42" s="141" t="str">
        <f>IF(OR(J42='Drop downs'!$G$7,J42='Drop downs'!$G$5), B42&amp;": "&amp;K42&amp;CHAR(10),"")</f>
        <v/>
      </c>
      <c r="S42" s="141" t="str">
        <f>IF(J42='Drop downs'!$G$2,B42&amp;": "&amp;K42&amp;"
"," ")</f>
        <v xml:space="preserve"> </v>
      </c>
      <c r="T42" s="141" t="str">
        <f>IF(E42='Drop downs'!$B$6,B42&amp;": "&amp;K42&amp;"","")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55"/>
      <c r="N43" s="455"/>
      <c r="R43" s="141"/>
      <c r="S43" s="141"/>
      <c r="T43" s="141"/>
    </row>
    <row r="44" spans="1:22" ht="52" x14ac:dyDescent="0.6">
      <c r="A44" s="470"/>
      <c r="B44" s="473"/>
      <c r="C44" s="145" t="s">
        <v>298</v>
      </c>
      <c r="D44" s="145" t="s">
        <v>189</v>
      </c>
      <c r="E44" s="476"/>
      <c r="F44" s="476"/>
      <c r="G44" s="478"/>
      <c r="H44" s="476"/>
      <c r="I44" s="478"/>
      <c r="J44" s="476"/>
      <c r="K44" s="489"/>
      <c r="L44" s="476"/>
      <c r="M44" s="455"/>
      <c r="N44" s="455"/>
      <c r="R44" s="141"/>
      <c r="S44" s="141"/>
      <c r="T44" s="141"/>
    </row>
    <row r="45" spans="1:22" ht="52" x14ac:dyDescent="0.6">
      <c r="A45" s="470"/>
      <c r="B45" s="473"/>
      <c r="C45" s="145" t="s">
        <v>299</v>
      </c>
      <c r="D45" s="145" t="s">
        <v>189</v>
      </c>
      <c r="E45" s="476"/>
      <c r="F45" s="476"/>
      <c r="G45" s="478"/>
      <c r="H45" s="476"/>
      <c r="I45" s="478"/>
      <c r="J45" s="476"/>
      <c r="K45" s="489"/>
      <c r="L45" s="476"/>
      <c r="M45" s="455"/>
      <c r="N45" s="455"/>
      <c r="R45" s="141"/>
      <c r="S45" s="141"/>
      <c r="T45" s="141"/>
    </row>
    <row r="46" spans="1:22" ht="78.5" thickBot="1" x14ac:dyDescent="0.65">
      <c r="A46" s="471"/>
      <c r="B46" s="474"/>
      <c r="C46" s="146" t="s">
        <v>300</v>
      </c>
      <c r="D46" s="146" t="s">
        <v>189</v>
      </c>
      <c r="E46" s="428"/>
      <c r="F46" s="428"/>
      <c r="G46" s="479"/>
      <c r="H46" s="428"/>
      <c r="I46" s="479"/>
      <c r="J46" s="428"/>
      <c r="K46" s="500"/>
      <c r="L46" s="428"/>
      <c r="M46" s="456"/>
      <c r="N46" s="456"/>
      <c r="R46" s="141"/>
      <c r="S46" s="141"/>
      <c r="T46" s="141"/>
    </row>
    <row r="47" spans="1:22" ht="130" x14ac:dyDescent="0.6">
      <c r="A47" s="469" t="s">
        <v>301</v>
      </c>
      <c r="B47" s="472" t="s">
        <v>107</v>
      </c>
      <c r="C47" s="144" t="s">
        <v>302</v>
      </c>
      <c r="D47" s="144" t="s">
        <v>189</v>
      </c>
      <c r="E47" s="475" t="s">
        <v>88</v>
      </c>
      <c r="F47" s="475" t="s">
        <v>88</v>
      </c>
      <c r="G47" s="477" t="s">
        <v>88</v>
      </c>
      <c r="H47" s="475" t="s">
        <v>88</v>
      </c>
      <c r="I47" s="477" t="s">
        <v>88</v>
      </c>
      <c r="J47" s="475" t="s">
        <v>120</v>
      </c>
      <c r="K47" s="499" t="s">
        <v>494</v>
      </c>
      <c r="L47" s="475" t="s">
        <v>189</v>
      </c>
      <c r="M47" s="454"/>
      <c r="N47" s="454"/>
      <c r="R47" s="141" t="str">
        <f>IF(OR(J47='Drop downs'!$G$7,J47='Drop downs'!$G$5), B47&amp;": "&amp;K47&amp;CHAR(10),"")</f>
        <v/>
      </c>
      <c r="S47" s="141" t="str">
        <f>IF(J47='Drop downs'!$G$2,B47&amp;": "&amp;K47&amp;"
"," ")</f>
        <v xml:space="preserve"> </v>
      </c>
      <c r="T47" s="141" t="str">
        <f>IF(E47='Drop downs'!$B$6,B47&amp;": "&amp;K47&amp;"","")</f>
        <v/>
      </c>
      <c r="U47" s="126" t="str">
        <f t="shared" si="0"/>
        <v/>
      </c>
      <c r="V47" s="126" t="str">
        <f>IF(N47&gt;0,B47&amp;":"&amp;N47&amp;"
","")</f>
        <v/>
      </c>
    </row>
    <row r="48" spans="1:22" ht="134.25" customHeight="1" thickBot="1" x14ac:dyDescent="0.65">
      <c r="A48" s="471"/>
      <c r="B48" s="474"/>
      <c r="C48" s="146" t="s">
        <v>303</v>
      </c>
      <c r="D48" s="146" t="s">
        <v>189</v>
      </c>
      <c r="E48" s="428"/>
      <c r="F48" s="428"/>
      <c r="G48" s="479"/>
      <c r="H48" s="428"/>
      <c r="I48" s="479"/>
      <c r="J48" s="428"/>
      <c r="K48" s="500"/>
      <c r="L48" s="428"/>
      <c r="M48" s="456"/>
      <c r="N48" s="456"/>
      <c r="R48" s="141"/>
      <c r="S48" s="141"/>
      <c r="T48" s="141"/>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494</v>
      </c>
      <c r="L49" s="475" t="s">
        <v>189</v>
      </c>
      <c r="M49" s="454"/>
      <c r="N49" s="454"/>
      <c r="R49" s="141" t="str">
        <f>IF(OR(J49='Drop downs'!$G$7,J49='Drop downs'!$G$5), B49&amp;": "&amp;K49&amp;CHAR(10),"")</f>
        <v/>
      </c>
      <c r="S49" s="141" t="str">
        <f>IF(J49='Drop downs'!$G$2,B49&amp;": "&amp;K49&amp;"
"," ")</f>
        <v xml:space="preserve"> </v>
      </c>
      <c r="T49" s="141" t="str">
        <f>IF(E49='Drop downs'!$B$6,B49&amp;": "&amp;K49&amp;"","")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55"/>
      <c r="N50" s="455"/>
      <c r="R50" s="141"/>
      <c r="S50" s="141"/>
      <c r="T50" s="141"/>
    </row>
    <row r="51" spans="1:22" x14ac:dyDescent="0.6">
      <c r="A51" s="470"/>
      <c r="B51" s="473"/>
      <c r="C51" s="152" t="s">
        <v>307</v>
      </c>
      <c r="D51" s="142" t="s">
        <v>189</v>
      </c>
      <c r="E51" s="476"/>
      <c r="F51" s="476"/>
      <c r="G51" s="478"/>
      <c r="H51" s="476"/>
      <c r="I51" s="478"/>
      <c r="J51" s="476"/>
      <c r="K51" s="489"/>
      <c r="L51" s="476"/>
      <c r="M51" s="455"/>
      <c r="N51" s="455"/>
      <c r="R51" s="141"/>
      <c r="S51" s="141"/>
      <c r="T51" s="141"/>
    </row>
    <row r="52" spans="1:22" x14ac:dyDescent="0.6">
      <c r="A52" s="470"/>
      <c r="B52" s="473"/>
      <c r="C52" s="142" t="s">
        <v>308</v>
      </c>
      <c r="D52" s="142" t="s">
        <v>189</v>
      </c>
      <c r="E52" s="476"/>
      <c r="F52" s="476"/>
      <c r="G52" s="478"/>
      <c r="H52" s="476"/>
      <c r="I52" s="478"/>
      <c r="J52" s="476"/>
      <c r="K52" s="489"/>
      <c r="L52" s="476"/>
      <c r="M52" s="455"/>
      <c r="N52" s="455"/>
      <c r="R52" s="141"/>
      <c r="S52" s="141"/>
      <c r="T52" s="141"/>
    </row>
    <row r="53" spans="1:22" ht="26.5" thickBot="1" x14ac:dyDescent="0.65">
      <c r="A53" s="471"/>
      <c r="B53" s="474"/>
      <c r="C53" s="143" t="s">
        <v>309</v>
      </c>
      <c r="D53" s="143" t="s">
        <v>189</v>
      </c>
      <c r="E53" s="428"/>
      <c r="F53" s="428"/>
      <c r="G53" s="479"/>
      <c r="H53" s="428"/>
      <c r="I53" s="479"/>
      <c r="J53" s="428"/>
      <c r="K53" s="500"/>
      <c r="L53" s="428"/>
      <c r="M53" s="456"/>
      <c r="N53" s="456"/>
      <c r="R53" s="141"/>
      <c r="S53" s="141"/>
      <c r="T53" s="141"/>
    </row>
    <row r="54" spans="1:22" ht="102.75" customHeight="1" x14ac:dyDescent="0.6">
      <c r="A54" s="469" t="s">
        <v>310</v>
      </c>
      <c r="B54" s="472" t="s">
        <v>109</v>
      </c>
      <c r="C54" s="153" t="s">
        <v>311</v>
      </c>
      <c r="D54" s="140" t="s">
        <v>185</v>
      </c>
      <c r="E54" s="475" t="s">
        <v>353</v>
      </c>
      <c r="F54" s="475" t="s">
        <v>370</v>
      </c>
      <c r="G54" s="477" t="s">
        <v>355</v>
      </c>
      <c r="H54" s="475" t="s">
        <v>478</v>
      </c>
      <c r="I54" s="573" t="s">
        <v>357</v>
      </c>
      <c r="J54" s="475" t="s">
        <v>119</v>
      </c>
      <c r="K54" s="499" t="s">
        <v>704</v>
      </c>
      <c r="L54" s="475" t="s">
        <v>189</v>
      </c>
      <c r="M54" s="454"/>
      <c r="N54" s="454"/>
      <c r="R54" s="141" t="str">
        <f>IF(OR(J54='Drop downs'!$G$7,J54='Drop downs'!$G$5), B54&amp;": "&amp;K54&amp;CHAR(10),"")</f>
        <v/>
      </c>
      <c r="S54" s="141" t="str">
        <f>IF(J54='Drop downs'!$G$2,B54&amp;": "&amp;K54&amp;"
"," ")</f>
        <v xml:space="preserve"> </v>
      </c>
      <c r="T54" s="141" t="str">
        <f>IF(E54='Drop downs'!$B$6,B54&amp;": "&amp;K54&amp;"","")</f>
        <v/>
      </c>
      <c r="U54" s="126" t="str">
        <f t="shared" si="0"/>
        <v/>
      </c>
      <c r="V54" s="126" t="str">
        <f>IF(N54&gt;0,B54&amp;":"&amp;N54&amp;"
","")</f>
        <v/>
      </c>
    </row>
    <row r="55" spans="1:22" ht="114.75" customHeight="1" x14ac:dyDescent="0.6">
      <c r="A55" s="470"/>
      <c r="B55" s="473"/>
      <c r="C55" s="154" t="s">
        <v>312</v>
      </c>
      <c r="D55" s="142" t="s">
        <v>185</v>
      </c>
      <c r="E55" s="476"/>
      <c r="F55" s="476"/>
      <c r="G55" s="478"/>
      <c r="H55" s="476"/>
      <c r="I55" s="571"/>
      <c r="J55" s="476"/>
      <c r="K55" s="489"/>
      <c r="L55" s="476"/>
      <c r="M55" s="455"/>
      <c r="N55" s="455"/>
      <c r="R55" s="141"/>
      <c r="S55" s="141"/>
      <c r="T55" s="141"/>
    </row>
    <row r="56" spans="1:22" ht="162" customHeight="1" thickBot="1" x14ac:dyDescent="0.65">
      <c r="A56" s="471"/>
      <c r="B56" s="474"/>
      <c r="C56" s="155" t="s">
        <v>313</v>
      </c>
      <c r="D56" s="143" t="s">
        <v>185</v>
      </c>
      <c r="E56" s="428"/>
      <c r="F56" s="428"/>
      <c r="G56" s="479"/>
      <c r="H56" s="428"/>
      <c r="I56" s="574"/>
      <c r="J56" s="428"/>
      <c r="K56" s="500"/>
      <c r="L56" s="428"/>
      <c r="M56" s="456"/>
      <c r="N56" s="456"/>
      <c r="R56" s="141"/>
      <c r="S56" s="141"/>
      <c r="T56" s="141"/>
    </row>
    <row r="57" spans="1:22" ht="66" customHeight="1" x14ac:dyDescent="0.6">
      <c r="A57" s="469" t="s">
        <v>314</v>
      </c>
      <c r="B57" s="472" t="s">
        <v>110</v>
      </c>
      <c r="C57" s="140" t="s">
        <v>315</v>
      </c>
      <c r="D57" s="140" t="s">
        <v>185</v>
      </c>
      <c r="E57" s="475" t="s">
        <v>353</v>
      </c>
      <c r="F57" s="475" t="s">
        <v>354</v>
      </c>
      <c r="G57" s="477" t="s">
        <v>355</v>
      </c>
      <c r="H57" s="475" t="s">
        <v>478</v>
      </c>
      <c r="I57" s="573" t="s">
        <v>368</v>
      </c>
      <c r="J57" s="475" t="s">
        <v>119</v>
      </c>
      <c r="K57" s="499" t="s">
        <v>705</v>
      </c>
      <c r="L57" s="475" t="s">
        <v>185</v>
      </c>
      <c r="M57" s="454"/>
      <c r="N57" s="454"/>
      <c r="R57" s="141" t="str">
        <f>IF(OR(J57='Drop downs'!$G$7,J57='Drop downs'!$G$5), B57&amp;": "&amp;K57&amp;CHAR(10),"")</f>
        <v/>
      </c>
      <c r="S57" s="141" t="str">
        <f>IF(J57='Drop downs'!$G$2,B57&amp;": "&amp;K57&amp;"
"," ")</f>
        <v xml:space="preserve"> </v>
      </c>
      <c r="T57" s="141" t="str">
        <f>IF(E57='Drop downs'!$B$6,B57&amp;": "&amp;K57&amp;"","")</f>
        <v/>
      </c>
      <c r="U57" s="126" t="str">
        <f t="shared" si="0"/>
        <v/>
      </c>
      <c r="V57" s="126" t="str">
        <f>IF(N57&gt;0,B57&amp;":"&amp;N57&amp;"
","")</f>
        <v/>
      </c>
    </row>
    <row r="58" spans="1:22" ht="87.75" customHeight="1" x14ac:dyDescent="0.6">
      <c r="A58" s="470"/>
      <c r="B58" s="473"/>
      <c r="C58" s="142" t="s">
        <v>316</v>
      </c>
      <c r="D58" s="142" t="s">
        <v>185</v>
      </c>
      <c r="E58" s="476"/>
      <c r="F58" s="476"/>
      <c r="G58" s="478"/>
      <c r="H58" s="476"/>
      <c r="I58" s="571"/>
      <c r="J58" s="476"/>
      <c r="K58" s="489"/>
      <c r="L58" s="476"/>
      <c r="M58" s="455"/>
      <c r="N58" s="455"/>
      <c r="R58" s="141"/>
      <c r="S58" s="141"/>
      <c r="T58" s="141"/>
    </row>
    <row r="59" spans="1:22" ht="93.75" customHeight="1" x14ac:dyDescent="0.6">
      <c r="A59" s="470"/>
      <c r="B59" s="473"/>
      <c r="C59" s="142" t="s">
        <v>317</v>
      </c>
      <c r="D59" s="142" t="s">
        <v>185</v>
      </c>
      <c r="E59" s="476"/>
      <c r="F59" s="476"/>
      <c r="G59" s="478"/>
      <c r="H59" s="476"/>
      <c r="I59" s="571"/>
      <c r="J59" s="476"/>
      <c r="K59" s="489"/>
      <c r="L59" s="476"/>
      <c r="M59" s="455"/>
      <c r="N59" s="455"/>
      <c r="R59" s="141"/>
      <c r="S59" s="141"/>
      <c r="T59" s="141"/>
    </row>
    <row r="60" spans="1:22" ht="92.25" customHeight="1" x14ac:dyDescent="0.6">
      <c r="A60" s="470"/>
      <c r="B60" s="473"/>
      <c r="C60" s="142" t="s">
        <v>318</v>
      </c>
      <c r="D60" s="142" t="s">
        <v>185</v>
      </c>
      <c r="E60" s="476"/>
      <c r="F60" s="476"/>
      <c r="G60" s="478"/>
      <c r="H60" s="476"/>
      <c r="I60" s="571"/>
      <c r="J60" s="476"/>
      <c r="K60" s="489"/>
      <c r="L60" s="476"/>
      <c r="M60" s="455"/>
      <c r="N60" s="455"/>
      <c r="R60" s="141"/>
      <c r="S60" s="141"/>
      <c r="T60" s="141"/>
    </row>
    <row r="61" spans="1:22" x14ac:dyDescent="0.6">
      <c r="A61" s="470"/>
      <c r="B61" s="473"/>
      <c r="C61" s="142" t="s">
        <v>319</v>
      </c>
      <c r="D61" s="142" t="s">
        <v>189</v>
      </c>
      <c r="E61" s="476"/>
      <c r="F61" s="476"/>
      <c r="G61" s="478"/>
      <c r="H61" s="476"/>
      <c r="I61" s="571"/>
      <c r="J61" s="476"/>
      <c r="K61" s="489"/>
      <c r="L61" s="476"/>
      <c r="M61" s="455"/>
      <c r="N61" s="455"/>
      <c r="R61" s="141"/>
      <c r="S61" s="141"/>
      <c r="T61" s="141"/>
    </row>
    <row r="62" spans="1:22" x14ac:dyDescent="0.6">
      <c r="A62" s="470"/>
      <c r="B62" s="473"/>
      <c r="C62" s="142" t="s">
        <v>320</v>
      </c>
      <c r="D62" s="142" t="s">
        <v>189</v>
      </c>
      <c r="E62" s="476"/>
      <c r="F62" s="476"/>
      <c r="G62" s="478"/>
      <c r="H62" s="476"/>
      <c r="I62" s="571"/>
      <c r="J62" s="476"/>
      <c r="K62" s="489"/>
      <c r="L62" s="476"/>
      <c r="M62" s="455"/>
      <c r="N62" s="455"/>
      <c r="R62" s="141"/>
      <c r="S62" s="141"/>
      <c r="T62" s="141"/>
    </row>
    <row r="63" spans="1:22" ht="78" x14ac:dyDescent="0.6">
      <c r="A63" s="470"/>
      <c r="B63" s="473"/>
      <c r="C63" s="142" t="s">
        <v>321</v>
      </c>
      <c r="D63" s="142" t="s">
        <v>189</v>
      </c>
      <c r="E63" s="476"/>
      <c r="F63" s="476"/>
      <c r="G63" s="478"/>
      <c r="H63" s="476"/>
      <c r="I63" s="571"/>
      <c r="J63" s="476"/>
      <c r="K63" s="489"/>
      <c r="L63" s="476"/>
      <c r="M63" s="455"/>
      <c r="N63" s="455"/>
      <c r="R63" s="141"/>
      <c r="S63" s="141"/>
      <c r="T63" s="141"/>
    </row>
    <row r="64" spans="1:22" ht="49" customHeight="1" thickBot="1" x14ac:dyDescent="0.65">
      <c r="A64" s="471"/>
      <c r="B64" s="474"/>
      <c r="C64" s="143" t="s">
        <v>322</v>
      </c>
      <c r="D64" s="143" t="s">
        <v>185</v>
      </c>
      <c r="E64" s="428"/>
      <c r="F64" s="428"/>
      <c r="G64" s="479"/>
      <c r="H64" s="428"/>
      <c r="I64" s="574"/>
      <c r="J64" s="428"/>
      <c r="K64" s="500"/>
      <c r="L64" s="428"/>
      <c r="M64" s="456"/>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494</v>
      </c>
      <c r="L65" s="475" t="s">
        <v>189</v>
      </c>
      <c r="M65" s="454"/>
      <c r="N65" s="454"/>
      <c r="R65" s="141" t="str">
        <f>IF(OR(J65='Drop downs'!$G$7,J65='Drop downs'!$G$5), B65&amp;": "&amp;K65&amp;CHAR(10),"")</f>
        <v/>
      </c>
      <c r="S65" s="141" t="str">
        <f>IF(J65='Drop downs'!$G$2,B65&amp;": "&amp;K65&amp;"
"," ")</f>
        <v xml:space="preserve"> </v>
      </c>
      <c r="T65" s="141" t="str">
        <f>IF(E65='Drop downs'!$B$6,B65&amp;": "&amp;K65&amp;"","")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55"/>
      <c r="N66" s="455"/>
      <c r="R66" s="141"/>
      <c r="S66" s="141"/>
      <c r="T66" s="141"/>
    </row>
    <row r="67" spans="1:22" ht="78" x14ac:dyDescent="0.6">
      <c r="A67" s="470"/>
      <c r="B67" s="473"/>
      <c r="C67" s="148" t="s">
        <v>326</v>
      </c>
      <c r="D67" s="142" t="s">
        <v>189</v>
      </c>
      <c r="E67" s="476"/>
      <c r="F67" s="476"/>
      <c r="G67" s="478"/>
      <c r="H67" s="476"/>
      <c r="I67" s="478"/>
      <c r="J67" s="476"/>
      <c r="K67" s="489"/>
      <c r="L67" s="476"/>
      <c r="M67" s="455"/>
      <c r="N67" s="455"/>
      <c r="R67" s="141"/>
      <c r="S67" s="141"/>
      <c r="T67" s="141"/>
    </row>
    <row r="68" spans="1:22" ht="52" x14ac:dyDescent="0.6">
      <c r="A68" s="470"/>
      <c r="B68" s="473"/>
      <c r="C68" s="148" t="s">
        <v>327</v>
      </c>
      <c r="D68" s="142" t="s">
        <v>189</v>
      </c>
      <c r="E68" s="476"/>
      <c r="F68" s="476"/>
      <c r="G68" s="478"/>
      <c r="H68" s="476"/>
      <c r="I68" s="478"/>
      <c r="J68" s="476"/>
      <c r="K68" s="489"/>
      <c r="L68" s="476"/>
      <c r="M68" s="455"/>
      <c r="N68" s="455"/>
      <c r="R68" s="141"/>
      <c r="S68" s="141"/>
      <c r="T68" s="141"/>
    </row>
    <row r="69" spans="1:22" x14ac:dyDescent="0.6">
      <c r="A69" s="470"/>
      <c r="B69" s="473"/>
      <c r="C69" s="148" t="s">
        <v>846</v>
      </c>
      <c r="D69" s="142" t="s">
        <v>189</v>
      </c>
      <c r="E69" s="476"/>
      <c r="F69" s="476"/>
      <c r="G69" s="478"/>
      <c r="H69" s="476"/>
      <c r="I69" s="478"/>
      <c r="J69" s="476"/>
      <c r="K69" s="489"/>
      <c r="L69" s="476"/>
      <c r="M69" s="455"/>
      <c r="N69" s="455"/>
      <c r="R69" s="141"/>
      <c r="S69" s="141"/>
      <c r="T69" s="141"/>
    </row>
    <row r="70" spans="1:22" x14ac:dyDescent="0.6">
      <c r="A70" s="470"/>
      <c r="B70" s="473"/>
      <c r="C70" s="148" t="s">
        <v>329</v>
      </c>
      <c r="D70" s="142" t="s">
        <v>189</v>
      </c>
      <c r="E70" s="476"/>
      <c r="F70" s="476"/>
      <c r="G70" s="478"/>
      <c r="H70" s="476"/>
      <c r="I70" s="478"/>
      <c r="J70" s="476"/>
      <c r="K70" s="489"/>
      <c r="L70" s="476"/>
      <c r="M70" s="455"/>
      <c r="N70" s="455"/>
      <c r="R70" s="141"/>
      <c r="S70" s="141"/>
      <c r="T70" s="141"/>
    </row>
    <row r="71" spans="1:22" ht="52.5" thickBot="1" x14ac:dyDescent="0.65">
      <c r="A71" s="471"/>
      <c r="B71" s="474"/>
      <c r="C71" s="156" t="s">
        <v>330</v>
      </c>
      <c r="D71" s="143" t="s">
        <v>189</v>
      </c>
      <c r="E71" s="428"/>
      <c r="F71" s="428"/>
      <c r="G71" s="479"/>
      <c r="H71" s="428"/>
      <c r="I71" s="479"/>
      <c r="J71" s="428"/>
      <c r="K71" s="500"/>
      <c r="L71" s="428"/>
      <c r="M71" s="456"/>
      <c r="N71" s="456"/>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494</v>
      </c>
      <c r="L72" s="475" t="s">
        <v>189</v>
      </c>
      <c r="M72" s="454"/>
      <c r="N72" s="454"/>
      <c r="R72" s="141" t="str">
        <f>IF(OR(J72='Drop downs'!$G$7,J72='Drop downs'!$G$5), B72&amp;": "&amp;K72&amp;CHAR(10),"")</f>
        <v/>
      </c>
      <c r="S72" s="141" t="str">
        <f>IF(J72='Drop downs'!$G$2,B72&amp;": "&amp;K72&amp;"
"," ")</f>
        <v xml:space="preserve"> </v>
      </c>
      <c r="T72" s="141" t="str">
        <f>IF(E72='Drop downs'!$B$6,B72&amp;": "&amp;K72&amp;"","")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530"/>
      <c r="L73" s="476"/>
      <c r="M73" s="455"/>
      <c r="N73" s="455"/>
      <c r="R73" s="141"/>
      <c r="S73" s="141"/>
      <c r="T73" s="141"/>
    </row>
    <row r="74" spans="1:22" ht="52" x14ac:dyDescent="0.6">
      <c r="A74" s="470"/>
      <c r="B74" s="473"/>
      <c r="C74" s="148" t="s">
        <v>334</v>
      </c>
      <c r="D74" s="142" t="s">
        <v>189</v>
      </c>
      <c r="E74" s="476"/>
      <c r="F74" s="476"/>
      <c r="G74" s="478"/>
      <c r="H74" s="476"/>
      <c r="I74" s="478"/>
      <c r="J74" s="476"/>
      <c r="K74" s="530"/>
      <c r="L74" s="476"/>
      <c r="M74" s="455"/>
      <c r="N74" s="455"/>
      <c r="R74" s="141"/>
      <c r="S74" s="141"/>
      <c r="T74" s="141"/>
    </row>
    <row r="75" spans="1:22" x14ac:dyDescent="0.6">
      <c r="A75" s="470"/>
      <c r="B75" s="473"/>
      <c r="C75" s="148" t="s">
        <v>335</v>
      </c>
      <c r="D75" s="142" t="s">
        <v>189</v>
      </c>
      <c r="E75" s="476"/>
      <c r="F75" s="476"/>
      <c r="G75" s="478"/>
      <c r="H75" s="476"/>
      <c r="I75" s="478"/>
      <c r="J75" s="476"/>
      <c r="K75" s="530"/>
      <c r="L75" s="476"/>
      <c r="M75" s="455"/>
      <c r="N75" s="455"/>
      <c r="R75" s="141"/>
      <c r="S75" s="141"/>
      <c r="T75" s="141"/>
    </row>
    <row r="76" spans="1:22" ht="26.5" thickBot="1" x14ac:dyDescent="0.65">
      <c r="A76" s="471"/>
      <c r="B76" s="474"/>
      <c r="C76" s="185" t="s">
        <v>336</v>
      </c>
      <c r="D76" s="143" t="s">
        <v>189</v>
      </c>
      <c r="E76" s="428"/>
      <c r="F76" s="428"/>
      <c r="G76" s="479"/>
      <c r="H76" s="428"/>
      <c r="I76" s="479"/>
      <c r="J76" s="428"/>
      <c r="K76" s="680"/>
      <c r="L76" s="428"/>
      <c r="M76" s="456"/>
      <c r="N76" s="456"/>
      <c r="R76" s="141"/>
      <c r="S76" s="141"/>
      <c r="T76" s="141"/>
    </row>
    <row r="77" spans="1:22" ht="52" x14ac:dyDescent="0.6">
      <c r="A77" s="511" t="s">
        <v>337</v>
      </c>
      <c r="B77" s="472" t="s">
        <v>113</v>
      </c>
      <c r="C77" s="147" t="s">
        <v>338</v>
      </c>
      <c r="D77" s="144" t="s">
        <v>185</v>
      </c>
      <c r="E77" s="475" t="s">
        <v>364</v>
      </c>
      <c r="F77" s="475" t="s">
        <v>370</v>
      </c>
      <c r="G77" s="477" t="s">
        <v>355</v>
      </c>
      <c r="H77" s="475" t="s">
        <v>478</v>
      </c>
      <c r="I77" s="573" t="s">
        <v>368</v>
      </c>
      <c r="J77" s="475" t="s">
        <v>119</v>
      </c>
      <c r="K77" s="499" t="s">
        <v>872</v>
      </c>
      <c r="L77" s="475" t="s">
        <v>189</v>
      </c>
      <c r="M77" s="454"/>
      <c r="N77" s="454"/>
      <c r="R77" s="141" t="str">
        <f>IF(OR(J77='Drop downs'!$G$7,J77='Drop downs'!$G$5), B77&amp;": "&amp;K77&amp;CHAR(10),"")</f>
        <v/>
      </c>
      <c r="S77" s="141" t="str">
        <f>IF(J77='Drop downs'!$G$2,B77&amp;": "&amp;K77&amp;"
"," ")</f>
        <v xml:space="preserve"> </v>
      </c>
      <c r="T77" s="141" t="str">
        <f>IF(E77='Drop downs'!$B$6,B77&amp;": "&amp;K77&amp;"","")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571"/>
      <c r="J78" s="476"/>
      <c r="K78" s="489"/>
      <c r="L78" s="476"/>
      <c r="M78" s="455"/>
      <c r="N78" s="455"/>
      <c r="R78" s="141"/>
      <c r="S78" s="141"/>
      <c r="T78" s="141"/>
    </row>
    <row r="79" spans="1:22" x14ac:dyDescent="0.6">
      <c r="A79" s="527"/>
      <c r="B79" s="473"/>
      <c r="C79" s="148" t="s">
        <v>340</v>
      </c>
      <c r="D79" s="145" t="s">
        <v>189</v>
      </c>
      <c r="E79" s="476"/>
      <c r="F79" s="476"/>
      <c r="G79" s="478"/>
      <c r="H79" s="476"/>
      <c r="I79" s="571"/>
      <c r="J79" s="476"/>
      <c r="K79" s="489"/>
      <c r="L79" s="476"/>
      <c r="M79" s="455"/>
      <c r="N79" s="455"/>
      <c r="R79" s="141"/>
      <c r="S79" s="141"/>
      <c r="T79" s="141"/>
    </row>
    <row r="80" spans="1:22" x14ac:dyDescent="0.6">
      <c r="A80" s="527"/>
      <c r="B80" s="473"/>
      <c r="C80" s="159" t="s">
        <v>341</v>
      </c>
      <c r="D80" s="145" t="s">
        <v>185</v>
      </c>
      <c r="E80" s="476"/>
      <c r="F80" s="476"/>
      <c r="G80" s="478"/>
      <c r="H80" s="476"/>
      <c r="I80" s="571"/>
      <c r="J80" s="476"/>
      <c r="K80" s="489"/>
      <c r="L80" s="476"/>
      <c r="M80" s="455"/>
      <c r="N80" s="455"/>
      <c r="R80" s="141"/>
      <c r="S80" s="141"/>
      <c r="T80" s="141"/>
    </row>
    <row r="81" spans="1:22" ht="78" x14ac:dyDescent="0.6">
      <c r="A81" s="527"/>
      <c r="B81" s="473"/>
      <c r="C81" s="159" t="s">
        <v>342</v>
      </c>
      <c r="D81" s="145" t="s">
        <v>185</v>
      </c>
      <c r="E81" s="476"/>
      <c r="F81" s="476"/>
      <c r="G81" s="478"/>
      <c r="H81" s="476"/>
      <c r="I81" s="571"/>
      <c r="J81" s="476"/>
      <c r="K81" s="489"/>
      <c r="L81" s="476"/>
      <c r="M81" s="455"/>
      <c r="N81" s="455"/>
      <c r="R81" s="141"/>
      <c r="S81" s="141"/>
      <c r="T81" s="141"/>
    </row>
    <row r="82" spans="1:22" ht="78" x14ac:dyDescent="0.6">
      <c r="A82" s="527"/>
      <c r="B82" s="473"/>
      <c r="C82" s="159" t="s">
        <v>343</v>
      </c>
      <c r="D82" s="145" t="s">
        <v>185</v>
      </c>
      <c r="E82" s="476"/>
      <c r="F82" s="476"/>
      <c r="G82" s="478"/>
      <c r="H82" s="476"/>
      <c r="I82" s="571"/>
      <c r="J82" s="476"/>
      <c r="K82" s="489"/>
      <c r="L82" s="476"/>
      <c r="M82" s="455"/>
      <c r="N82" s="455"/>
      <c r="R82" s="141"/>
      <c r="S82" s="141"/>
      <c r="T82" s="141"/>
    </row>
    <row r="83" spans="1:22" ht="52.5" thickBot="1" x14ac:dyDescent="0.65">
      <c r="A83" s="512"/>
      <c r="B83" s="474"/>
      <c r="C83" s="155" t="s">
        <v>344</v>
      </c>
      <c r="D83" s="146" t="s">
        <v>189</v>
      </c>
      <c r="E83" s="428"/>
      <c r="F83" s="428"/>
      <c r="G83" s="479"/>
      <c r="H83" s="428"/>
      <c r="I83" s="574"/>
      <c r="J83" s="428"/>
      <c r="K83" s="500"/>
      <c r="L83" s="428"/>
      <c r="M83" s="456"/>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494</v>
      </c>
      <c r="L84" s="475" t="s">
        <v>189</v>
      </c>
      <c r="M84" s="454"/>
      <c r="N84" s="454"/>
      <c r="R84" s="141" t="str">
        <f>IF(OR(J84='Drop downs'!$G$7,J84='Drop downs'!$G$5), B84&amp;": "&amp;K84&amp;CHAR(10),"")</f>
        <v/>
      </c>
      <c r="S84" s="141" t="str">
        <f>IF(J84='Drop downs'!$G$2,B84&amp;": "&amp;K84&amp;"
"," ")</f>
        <v xml:space="preserve"> </v>
      </c>
      <c r="T84" s="141" t="str">
        <f>IF(E84='Drop downs'!$B$6,B84&amp;": "&amp;K84&amp;"","")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455"/>
      <c r="N85" s="455"/>
      <c r="R85" s="141"/>
      <c r="S85" s="141"/>
      <c r="T85" s="141"/>
    </row>
    <row r="86" spans="1:22" x14ac:dyDescent="0.6">
      <c r="A86" s="527"/>
      <c r="B86" s="473"/>
      <c r="C86" s="159" t="s">
        <v>348</v>
      </c>
      <c r="D86" s="145" t="s">
        <v>189</v>
      </c>
      <c r="E86" s="476"/>
      <c r="F86" s="476"/>
      <c r="G86" s="478"/>
      <c r="H86" s="476"/>
      <c r="I86" s="478"/>
      <c r="J86" s="476"/>
      <c r="K86" s="489"/>
      <c r="L86" s="476"/>
      <c r="M86" s="455"/>
      <c r="N86" s="455"/>
      <c r="R86" s="141"/>
      <c r="S86" s="141"/>
      <c r="T86" s="141"/>
    </row>
    <row r="87" spans="1:22" ht="26.5" thickBot="1" x14ac:dyDescent="0.65">
      <c r="A87" s="528"/>
      <c r="B87" s="474"/>
      <c r="C87" s="157" t="s">
        <v>349</v>
      </c>
      <c r="D87" s="166" t="s">
        <v>189</v>
      </c>
      <c r="E87" s="483"/>
      <c r="F87" s="483"/>
      <c r="G87" s="519"/>
      <c r="H87" s="483"/>
      <c r="I87" s="519"/>
      <c r="J87" s="483"/>
      <c r="K87" s="490"/>
      <c r="L87" s="483"/>
      <c r="M87" s="464"/>
      <c r="N87" s="464"/>
      <c r="R87" s="141" t="str">
        <f>IF(OR(J87='Drop downs'!$G$7,J87='Drop downs'!$G$5), B87&amp;": "&amp;K87&amp;CHAR(10),"")</f>
        <v/>
      </c>
      <c r="S87" s="141" t="str">
        <f>IF(J87='Drop downs'!$G$2,B87&amp;": "&amp;K87&amp;""," ")</f>
        <v xml:space="preserve"> </v>
      </c>
      <c r="T87" s="141"/>
    </row>
    <row r="89" spans="1:22" x14ac:dyDescent="0.6">
      <c r="A89" s="700" t="s">
        <v>48</v>
      </c>
      <c r="B89" s="700"/>
      <c r="C89" s="700"/>
      <c r="D89" s="700"/>
      <c r="E89" s="700"/>
      <c r="F89" s="700"/>
      <c r="G89" s="700"/>
      <c r="H89" s="700"/>
      <c r="I89" s="700"/>
      <c r="J89" s="700"/>
      <c r="K89" s="700"/>
      <c r="L89" s="700"/>
      <c r="M89" s="700"/>
    </row>
    <row r="90" spans="1:22" s="139" customFormat="1" x14ac:dyDescent="0.6">
      <c r="A90" s="489" t="str">
        <f>R8&amp;R18&amp;R20&amp;R28&amp;R36&amp;R42&amp;R47&amp;R48&amp;R49&amp;R54&amp;R57&amp;R65&amp;R72&amp;R77&amp;R84&amp;R87</f>
        <v/>
      </c>
      <c r="B90" s="489"/>
      <c r="C90" s="489"/>
      <c r="D90" s="489"/>
      <c r="E90" s="489"/>
      <c r="F90" s="489"/>
      <c r="G90" s="489"/>
      <c r="H90" s="489"/>
      <c r="I90" s="489"/>
      <c r="J90" s="489"/>
      <c r="K90" s="489"/>
      <c r="L90" s="489"/>
      <c r="M90" s="489"/>
    </row>
    <row r="91" spans="1:22" x14ac:dyDescent="0.6">
      <c r="A91" s="700" t="s">
        <v>50</v>
      </c>
      <c r="B91" s="700"/>
      <c r="C91" s="700"/>
      <c r="D91" s="700"/>
      <c r="E91" s="700"/>
      <c r="F91" s="700"/>
      <c r="G91" s="700"/>
      <c r="H91" s="700"/>
      <c r="I91" s="700"/>
      <c r="J91" s="700"/>
      <c r="K91" s="700"/>
      <c r="L91" s="700"/>
      <c r="M91" s="700"/>
    </row>
    <row r="92" spans="1:22" x14ac:dyDescent="0.6">
      <c r="A92" s="489" t="str">
        <f>S8&amp;S18&amp;S20&amp;S28&amp;S36&amp;S42&amp;S47&amp;S48&amp;S49&amp;S54&amp;S57&amp;S65&amp;S72&amp;S77&amp;S84&amp;S87</f>
        <v xml:space="preserve">               </v>
      </c>
      <c r="B92" s="489"/>
      <c r="C92" s="489"/>
      <c r="D92" s="489"/>
      <c r="E92" s="489"/>
      <c r="F92" s="489"/>
      <c r="G92" s="489"/>
      <c r="H92" s="489"/>
      <c r="I92" s="489"/>
      <c r="J92" s="489"/>
      <c r="K92" s="489"/>
      <c r="L92" s="489"/>
      <c r="M92" s="489"/>
    </row>
    <row r="93" spans="1:22" x14ac:dyDescent="0.6">
      <c r="A93" s="700" t="s">
        <v>52</v>
      </c>
      <c r="B93" s="700"/>
      <c r="C93" s="700"/>
      <c r="D93" s="700"/>
      <c r="E93" s="700"/>
      <c r="F93" s="700"/>
      <c r="G93" s="700"/>
      <c r="H93" s="700"/>
      <c r="I93" s="700"/>
      <c r="J93" s="700"/>
      <c r="K93" s="700"/>
      <c r="L93" s="700"/>
      <c r="M93" s="700"/>
    </row>
    <row r="94" spans="1:22" x14ac:dyDescent="0.6">
      <c r="A94" s="576"/>
      <c r="B94" s="576"/>
      <c r="C94" s="576"/>
      <c r="D94" s="576"/>
      <c r="E94" s="576"/>
      <c r="F94" s="576"/>
      <c r="G94" s="576"/>
      <c r="H94" s="576"/>
      <c r="I94" s="576"/>
      <c r="J94" s="576"/>
      <c r="K94" s="576"/>
      <c r="L94" s="576"/>
      <c r="M94" s="576"/>
    </row>
    <row r="95" spans="1:22" x14ac:dyDescent="0.6">
      <c r="A95" s="700" t="s">
        <v>38</v>
      </c>
      <c r="B95" s="700"/>
      <c r="C95" s="700"/>
      <c r="D95" s="700"/>
      <c r="E95" s="700"/>
      <c r="F95" s="700"/>
      <c r="G95" s="700"/>
      <c r="H95" s="700"/>
      <c r="I95" s="700"/>
      <c r="J95" s="700"/>
      <c r="K95" s="700"/>
      <c r="L95" s="700"/>
      <c r="M95" s="700"/>
    </row>
    <row r="96" spans="1:22" x14ac:dyDescent="0.6">
      <c r="A96" s="576" t="str">
        <f>U8&amp;U18&amp;U20&amp;U28&amp;U36&amp;U42&amp;U47&amp;U49&amp;U54&amp;U57&amp;U65&amp;U72&amp;U77&amp;U84</f>
        <v/>
      </c>
      <c r="B96" s="699"/>
      <c r="C96" s="576"/>
      <c r="D96" s="576"/>
      <c r="E96" s="576"/>
      <c r="F96" s="576"/>
      <c r="G96" s="576"/>
      <c r="H96" s="576"/>
      <c r="I96" s="576"/>
      <c r="J96" s="576"/>
      <c r="K96" s="576"/>
      <c r="L96" s="576"/>
      <c r="M96" s="576"/>
    </row>
    <row r="97" spans="1:14" x14ac:dyDescent="0.6">
      <c r="A97" s="448" t="s">
        <v>256</v>
      </c>
      <c r="B97" s="450"/>
      <c r="C97" s="450"/>
      <c r="D97" s="450"/>
      <c r="E97" s="450"/>
      <c r="F97" s="450"/>
      <c r="G97" s="450"/>
      <c r="H97" s="450"/>
      <c r="I97" s="450"/>
      <c r="J97" s="450"/>
      <c r="K97" s="450"/>
      <c r="L97" s="450"/>
      <c r="M97" s="450"/>
      <c r="N97" s="451"/>
    </row>
    <row r="98" spans="1:14" x14ac:dyDescent="0.6">
      <c r="A98" s="576" t="str">
        <f>V8&amp;V18&amp;V20&amp;V28&amp;V36&amp;V42&amp;V47&amp;V49&amp;V54&amp;V57&amp;V65&amp;V72&amp;V77&amp;V84</f>
        <v/>
      </c>
      <c r="B98" s="699"/>
      <c r="C98" s="576"/>
      <c r="D98" s="576"/>
      <c r="E98" s="576"/>
      <c r="F98" s="576"/>
      <c r="G98" s="576"/>
      <c r="H98" s="576"/>
      <c r="I98" s="576"/>
      <c r="J98" s="576"/>
      <c r="K98" s="576"/>
      <c r="L98" s="576"/>
      <c r="M98" s="576"/>
    </row>
  </sheetData>
  <sheetProtection algorithmName="SHA-512" hashValue="25lQFphHG3ltgSFMDMSwtsb2IKYMr6YbkNgnEOrxpUzEOR71Ariwqc7DpZxC74tK8Ko1wYqs1NkMkpUbWTSQoQ==" saltValue="CGRSwInZ0h2crClK1/Kalg==" spinCount="100000" sheet="1" objects="1" scenarios="1"/>
  <autoFilter ref="A7:M87" xr:uid="{D2C47CAF-421C-4D58-AA7A-22430CCF83D7}"/>
  <mergeCells count="184">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s>
  <conditionalFormatting sqref="C50:C53">
    <cfRule type="expression" dxfId="339" priority="8">
      <formula>$D50="No"</formula>
    </cfRule>
  </conditionalFormatting>
  <conditionalFormatting sqref="C8:D87">
    <cfRule type="expression" dxfId="338" priority="7">
      <formula>$D8="No"</formula>
    </cfRule>
  </conditionalFormatting>
  <conditionalFormatting sqref="J8 J18 J28 J49 J57 J65 J72 J77">
    <cfRule type="cellIs" dxfId="337" priority="45" operator="equal">
      <formula>"Significant Positive"</formula>
    </cfRule>
    <cfRule type="cellIs" dxfId="336" priority="44" operator="equal">
      <formula>"Minor Positive"</formula>
    </cfRule>
    <cfRule type="cellIs" dxfId="335" priority="43" operator="equal">
      <formula>"Neutral"</formula>
    </cfRule>
    <cfRule type="cellIs" dxfId="334" priority="42" operator="equal">
      <formula>"Uncertain"</formula>
    </cfRule>
    <cfRule type="cellIs" dxfId="333" priority="41" operator="equal">
      <formula>"Minor Negative"</formula>
    </cfRule>
    <cfRule type="cellIs" dxfId="332" priority="40" operator="equal">
      <formula>"Significant Negative"</formula>
    </cfRule>
  </conditionalFormatting>
  <conditionalFormatting sqref="J20">
    <cfRule type="cellIs" dxfId="331" priority="33" operator="equal">
      <formula>"Significant Positive"</formula>
    </cfRule>
    <cfRule type="cellIs" dxfId="330" priority="32" operator="equal">
      <formula>"Minor Positive"</formula>
    </cfRule>
    <cfRule type="cellIs" dxfId="329" priority="31" operator="equal">
      <formula>"Neutral"</formula>
    </cfRule>
    <cfRule type="cellIs" dxfId="328" priority="29" operator="equal">
      <formula>"Minor Negative"</formula>
    </cfRule>
    <cfRule type="cellIs" dxfId="327" priority="30" operator="equal">
      <formula>"Uncertain"</formula>
    </cfRule>
    <cfRule type="cellIs" dxfId="326" priority="28" operator="equal">
      <formula>"Significant Negative"</formula>
    </cfRule>
  </conditionalFormatting>
  <conditionalFormatting sqref="J36">
    <cfRule type="cellIs" dxfId="325" priority="22" operator="equal">
      <formula>"Significant Negative"</formula>
    </cfRule>
    <cfRule type="cellIs" dxfId="324" priority="23" operator="equal">
      <formula>"Minor Negative"</formula>
    </cfRule>
    <cfRule type="cellIs" dxfId="323" priority="24" operator="equal">
      <formula>"Uncertain"</formula>
    </cfRule>
    <cfRule type="cellIs" dxfId="322" priority="25" operator="equal">
      <formula>"Neutral"</formula>
    </cfRule>
    <cfRule type="cellIs" dxfId="321" priority="26" operator="equal">
      <formula>"Minor Positive"</formula>
    </cfRule>
    <cfRule type="cellIs" dxfId="320" priority="27" operator="equal">
      <formula>"Significant Positive"</formula>
    </cfRule>
  </conditionalFormatting>
  <conditionalFormatting sqref="J42">
    <cfRule type="cellIs" dxfId="319" priority="21" operator="equal">
      <formula>"Significant Positive"</formula>
    </cfRule>
    <cfRule type="cellIs" dxfId="318" priority="19" operator="equal">
      <formula>"Neutral"</formula>
    </cfRule>
    <cfRule type="cellIs" dxfId="317" priority="20" operator="equal">
      <formula>"Minor Positive"</formula>
    </cfRule>
    <cfRule type="cellIs" dxfId="316" priority="18" operator="equal">
      <formula>"Uncertain"</formula>
    </cfRule>
    <cfRule type="cellIs" dxfId="315" priority="17" operator="equal">
      <formula>"Minor Negative"</formula>
    </cfRule>
    <cfRule type="cellIs" dxfId="314" priority="16" operator="equal">
      <formula>"Significant Negative"</formula>
    </cfRule>
  </conditionalFormatting>
  <conditionalFormatting sqref="J47">
    <cfRule type="cellIs" dxfId="313" priority="34" operator="equal">
      <formula>"Significant Negative"</formula>
    </cfRule>
    <cfRule type="cellIs" dxfId="312" priority="36" operator="equal">
      <formula>"Uncertain"</formula>
    </cfRule>
    <cfRule type="cellIs" dxfId="311" priority="37" operator="equal">
      <formula>"Neutral"</formula>
    </cfRule>
    <cfRule type="cellIs" dxfId="310" priority="38" operator="equal">
      <formula>"Minor Positive"</formula>
    </cfRule>
    <cfRule type="cellIs" dxfId="309" priority="39" operator="equal">
      <formula>"Significant Positive"</formula>
    </cfRule>
    <cfRule type="cellIs" dxfId="308" priority="35" operator="equal">
      <formula>"Minor Negative"</formula>
    </cfRule>
  </conditionalFormatting>
  <conditionalFormatting sqref="J54">
    <cfRule type="cellIs" dxfId="307" priority="12" operator="equal">
      <formula>"Uncertain"</formula>
    </cfRule>
    <cfRule type="cellIs" dxfId="306" priority="10" operator="equal">
      <formula>"Significant Negative"</formula>
    </cfRule>
    <cfRule type="cellIs" dxfId="305" priority="15" operator="equal">
      <formula>"Significant Positive"</formula>
    </cfRule>
    <cfRule type="cellIs" dxfId="304" priority="14" operator="equal">
      <formula>"Minor Positive"</formula>
    </cfRule>
    <cfRule type="cellIs" dxfId="303" priority="13" operator="equal">
      <formula>"Neutral"</formula>
    </cfRule>
    <cfRule type="cellIs" dxfId="302" priority="11" operator="equal">
      <formula>"Minor Negative"</formula>
    </cfRule>
  </conditionalFormatting>
  <conditionalFormatting sqref="J84">
    <cfRule type="cellIs" dxfId="301" priority="2" operator="equal">
      <formula>"Minor Negative"</formula>
    </cfRule>
    <cfRule type="cellIs" dxfId="300" priority="3" operator="equal">
      <formula>"Uncertain"</formula>
    </cfRule>
    <cfRule type="cellIs" dxfId="299" priority="4" operator="equal">
      <formula>"Neutral"</formula>
    </cfRule>
    <cfRule type="cellIs" dxfId="298" priority="5" operator="equal">
      <formula>"Minor Positive"</formula>
    </cfRule>
    <cfRule type="cellIs" dxfId="297" priority="1" operator="equal">
      <formula>"Significant Negative"</formula>
    </cfRule>
    <cfRule type="cellIs" dxfId="296" priority="6" operator="equal">
      <formula>"Significant Positive"</formula>
    </cfRule>
  </conditionalFormatting>
  <pageMargins left="0.7" right="0.7" top="0.75" bottom="0.75" header="0.3" footer="0.3"/>
  <pageSetup orientation="portrait" horizontalDpi="4294967293" verticalDpi="4294967293"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E715D-367D-4660-8525-A738EAEF05C5}">
  <sheetPr codeName="Sheet48"/>
  <dimension ref="A1:V98"/>
  <sheetViews>
    <sheetView showGridLines="0" zoomScaleNormal="100" workbookViewId="0">
      <selection activeCell="C1" sqref="C1:F1"/>
    </sheetView>
  </sheetViews>
  <sheetFormatPr defaultColWidth="8.54296875" defaultRowHeight="26" x14ac:dyDescent="0.6"/>
  <cols>
    <col min="1" max="1" width="68.7265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 style="228" customWidth="1"/>
    <col min="10" max="10" width="20.7265625" style="126" customWidth="1"/>
    <col min="11" max="11" width="60.5429687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706</v>
      </c>
      <c r="D1" s="703"/>
      <c r="E1" s="703"/>
      <c r="F1" s="630"/>
      <c r="G1" s="227"/>
      <c r="I1" s="229"/>
      <c r="J1" s="128"/>
      <c r="K1" s="128"/>
    </row>
    <row r="2" spans="1:22" x14ac:dyDescent="0.6">
      <c r="A2" s="125" t="s">
        <v>21</v>
      </c>
      <c r="B2" s="129"/>
      <c r="C2" s="393" t="s">
        <v>707</v>
      </c>
      <c r="D2" s="393"/>
      <c r="E2" s="393"/>
      <c r="F2" s="394"/>
      <c r="I2" s="230"/>
      <c r="J2" s="130"/>
      <c r="K2" s="130"/>
    </row>
    <row r="3" spans="1:22" ht="129" customHeight="1" x14ac:dyDescent="0.6">
      <c r="A3" s="131" t="s">
        <v>22</v>
      </c>
      <c r="B3" s="132"/>
      <c r="C3" s="393" t="s">
        <v>708</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709</v>
      </c>
      <c r="L8" s="475" t="s">
        <v>189</v>
      </c>
      <c r="M8" s="480"/>
      <c r="N8" s="454"/>
      <c r="R8" s="141" t="str">
        <f>IF(OR(J8='Drop downs'!$G$7,J8='Drop downs'!$G$5), B8&amp;": "&amp;K8&amp;CHAR(10),"")</f>
        <v/>
      </c>
      <c r="S8" s="141" t="str">
        <f>IF(J8='Drop downs'!$G$2,B8&amp;": "&amp;K8&amp;""," ")</f>
        <v xml:space="preserve"> </v>
      </c>
      <c r="T8" s="141" t="str">
        <f>IF(Strategic_Policy_09!E8='Drop downs'!$B$6,Strategic_Policy_09!B8&amp;": "&amp;Strategic_Policy_09!K8&amp;"","")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81"/>
      <c r="N9" s="455"/>
      <c r="R9" s="141"/>
      <c r="S9" s="141"/>
      <c r="T9" s="141"/>
    </row>
    <row r="10" spans="1:22" x14ac:dyDescent="0.6">
      <c r="A10" s="470"/>
      <c r="B10" s="503"/>
      <c r="C10" s="142" t="s">
        <v>259</v>
      </c>
      <c r="D10" s="142" t="s">
        <v>189</v>
      </c>
      <c r="E10" s="494"/>
      <c r="F10" s="494"/>
      <c r="G10" s="506"/>
      <c r="H10" s="494"/>
      <c r="I10" s="506"/>
      <c r="J10" s="476"/>
      <c r="K10" s="489"/>
      <c r="L10" s="476"/>
      <c r="M10" s="481"/>
      <c r="N10" s="455"/>
      <c r="R10" s="141"/>
      <c r="S10" s="141"/>
      <c r="T10" s="141"/>
    </row>
    <row r="11" spans="1:22" ht="52" x14ac:dyDescent="0.6">
      <c r="A11" s="470"/>
      <c r="B11" s="503"/>
      <c r="C11" s="142" t="s">
        <v>260</v>
      </c>
      <c r="D11" s="142" t="s">
        <v>189</v>
      </c>
      <c r="E11" s="494"/>
      <c r="F11" s="494"/>
      <c r="G11" s="506"/>
      <c r="H11" s="494"/>
      <c r="I11" s="506"/>
      <c r="J11" s="476"/>
      <c r="K11" s="489"/>
      <c r="L11" s="476"/>
      <c r="M11" s="481"/>
      <c r="N11" s="455"/>
      <c r="R11" s="141"/>
      <c r="S11" s="141"/>
      <c r="T11" s="141"/>
    </row>
    <row r="12" spans="1:22" ht="52" x14ac:dyDescent="0.6">
      <c r="A12" s="470"/>
      <c r="B12" s="503"/>
      <c r="C12" s="142" t="s">
        <v>261</v>
      </c>
      <c r="D12" s="142" t="s">
        <v>189</v>
      </c>
      <c r="E12" s="494"/>
      <c r="F12" s="494"/>
      <c r="G12" s="506"/>
      <c r="H12" s="494"/>
      <c r="I12" s="506"/>
      <c r="J12" s="476"/>
      <c r="K12" s="489"/>
      <c r="L12" s="476"/>
      <c r="M12" s="481"/>
      <c r="N12" s="455"/>
      <c r="R12" s="141"/>
      <c r="S12" s="141"/>
      <c r="T12" s="141"/>
    </row>
    <row r="13" spans="1:22" x14ac:dyDescent="0.6">
      <c r="A13" s="470"/>
      <c r="B13" s="503"/>
      <c r="C13" s="142" t="s">
        <v>262</v>
      </c>
      <c r="D13" s="142" t="s">
        <v>189</v>
      </c>
      <c r="E13" s="494"/>
      <c r="F13" s="494"/>
      <c r="G13" s="506"/>
      <c r="H13" s="494"/>
      <c r="I13" s="506"/>
      <c r="J13" s="476"/>
      <c r="K13" s="489"/>
      <c r="L13" s="476"/>
      <c r="M13" s="481"/>
      <c r="N13" s="455"/>
      <c r="R13" s="141"/>
      <c r="S13" s="141"/>
      <c r="T13" s="141"/>
    </row>
    <row r="14" spans="1:22" ht="78" x14ac:dyDescent="0.6">
      <c r="A14" s="470"/>
      <c r="B14" s="503"/>
      <c r="C14" s="142" t="s">
        <v>263</v>
      </c>
      <c r="D14" s="142" t="s">
        <v>189</v>
      </c>
      <c r="E14" s="494"/>
      <c r="F14" s="494"/>
      <c r="G14" s="506"/>
      <c r="H14" s="494"/>
      <c r="I14" s="506"/>
      <c r="J14" s="476"/>
      <c r="K14" s="489"/>
      <c r="L14" s="476"/>
      <c r="M14" s="481"/>
      <c r="N14" s="455"/>
      <c r="R14" s="141"/>
      <c r="S14" s="141"/>
      <c r="T14" s="141"/>
    </row>
    <row r="15" spans="1:22" ht="52" x14ac:dyDescent="0.6">
      <c r="A15" s="470"/>
      <c r="B15" s="503"/>
      <c r="C15" s="142" t="s">
        <v>264</v>
      </c>
      <c r="D15" s="142" t="s">
        <v>189</v>
      </c>
      <c r="E15" s="494"/>
      <c r="F15" s="494"/>
      <c r="G15" s="506"/>
      <c r="H15" s="494"/>
      <c r="I15" s="506"/>
      <c r="J15" s="476"/>
      <c r="K15" s="489"/>
      <c r="L15" s="476"/>
      <c r="M15" s="481"/>
      <c r="N15" s="455"/>
      <c r="R15" s="141"/>
      <c r="S15" s="141"/>
      <c r="T15" s="141"/>
    </row>
    <row r="16" spans="1:22" ht="78" x14ac:dyDescent="0.6">
      <c r="A16" s="470"/>
      <c r="B16" s="503"/>
      <c r="C16" s="142" t="s">
        <v>265</v>
      </c>
      <c r="D16" s="142" t="s">
        <v>189</v>
      </c>
      <c r="E16" s="494"/>
      <c r="F16" s="494"/>
      <c r="G16" s="506"/>
      <c r="H16" s="494"/>
      <c r="I16" s="506"/>
      <c r="J16" s="476"/>
      <c r="K16" s="489"/>
      <c r="L16" s="476"/>
      <c r="M16" s="481"/>
      <c r="N16" s="455"/>
      <c r="R16" s="141"/>
      <c r="S16" s="141"/>
      <c r="T16" s="141"/>
    </row>
    <row r="17" spans="1:22" ht="52.5" thickBot="1" x14ac:dyDescent="0.65">
      <c r="A17" s="517"/>
      <c r="B17" s="504"/>
      <c r="C17" s="165" t="s">
        <v>266</v>
      </c>
      <c r="D17" s="165" t="s">
        <v>189</v>
      </c>
      <c r="E17" s="619"/>
      <c r="F17" s="619"/>
      <c r="G17" s="620"/>
      <c r="H17" s="619"/>
      <c r="I17" s="620"/>
      <c r="J17" s="483"/>
      <c r="K17" s="490"/>
      <c r="L17" s="483"/>
      <c r="M17" s="492"/>
      <c r="N17" s="464"/>
      <c r="R17" s="141"/>
      <c r="S17" s="141"/>
      <c r="T17" s="141"/>
    </row>
    <row r="18" spans="1:22" ht="52" x14ac:dyDescent="0.6">
      <c r="A18" s="726" t="s">
        <v>267</v>
      </c>
      <c r="B18" s="472" t="s">
        <v>102</v>
      </c>
      <c r="C18" s="164" t="s">
        <v>268</v>
      </c>
      <c r="D18" s="164" t="s">
        <v>189</v>
      </c>
      <c r="E18" s="487" t="s">
        <v>88</v>
      </c>
      <c r="F18" s="487" t="s">
        <v>88</v>
      </c>
      <c r="G18" s="518" t="s">
        <v>88</v>
      </c>
      <c r="H18" s="487" t="s">
        <v>88</v>
      </c>
      <c r="I18" s="518" t="s">
        <v>88</v>
      </c>
      <c r="J18" s="487" t="s">
        <v>120</v>
      </c>
      <c r="K18" s="488" t="s">
        <v>709</v>
      </c>
      <c r="L18" s="487" t="s">
        <v>189</v>
      </c>
      <c r="M18" s="491"/>
      <c r="N18" s="463"/>
      <c r="R18" s="141" t="str">
        <f>IF(OR(J18='Drop downs'!$G$7,J18='Drop downs'!$G$5), B18&amp;": "&amp;K18&amp;CHAR(10),"")</f>
        <v/>
      </c>
      <c r="S18" s="141" t="str">
        <f>IF(J18='Drop downs'!$G$2,B18&amp;": "&amp;K18&amp;""," ")</f>
        <v xml:space="preserve"> </v>
      </c>
      <c r="T18" s="141" t="str">
        <f>IF(Strategic_Policy_09!E18='Drop downs'!$B$6,Strategic_Policy_09!B18&amp;": "&amp;Strategic_Policy_09!K18&amp;"","")</f>
        <v/>
      </c>
      <c r="U18" s="126" t="str">
        <f t="shared" ref="U18:U72" si="0">IF(M18&gt;0,B18&amp;":"&amp;M18&amp;"
","")</f>
        <v/>
      </c>
      <c r="V18" s="126" t="str">
        <f>IF(N18&gt;0,B18&amp;":"&amp;N18&amp;"
","")</f>
        <v/>
      </c>
    </row>
    <row r="19" spans="1:22" ht="129.75" customHeight="1" thickBot="1" x14ac:dyDescent="0.65">
      <c r="A19" s="727"/>
      <c r="B19" s="474"/>
      <c r="C19" s="165" t="s">
        <v>269</v>
      </c>
      <c r="D19" s="165" t="s">
        <v>189</v>
      </c>
      <c r="E19" s="483"/>
      <c r="F19" s="483"/>
      <c r="G19" s="519"/>
      <c r="H19" s="483"/>
      <c r="I19" s="519"/>
      <c r="J19" s="483"/>
      <c r="K19" s="490"/>
      <c r="L19" s="483"/>
      <c r="M19" s="492"/>
      <c r="N19" s="464"/>
      <c r="R19" s="141"/>
      <c r="S19" s="141"/>
      <c r="T19" s="141"/>
    </row>
    <row r="20" spans="1:22" ht="156" x14ac:dyDescent="0.6">
      <c r="A20" s="516" t="s">
        <v>270</v>
      </c>
      <c r="B20" s="472" t="s">
        <v>103</v>
      </c>
      <c r="C20" s="150" t="s">
        <v>271</v>
      </c>
      <c r="D20" s="150" t="s">
        <v>189</v>
      </c>
      <c r="E20" s="487" t="s">
        <v>88</v>
      </c>
      <c r="F20" s="487" t="s">
        <v>88</v>
      </c>
      <c r="G20" s="518" t="s">
        <v>88</v>
      </c>
      <c r="H20" s="487" t="s">
        <v>88</v>
      </c>
      <c r="I20" s="518" t="s">
        <v>88</v>
      </c>
      <c r="J20" s="487" t="s">
        <v>120</v>
      </c>
      <c r="K20" s="488" t="s">
        <v>709</v>
      </c>
      <c r="L20" s="487" t="s">
        <v>189</v>
      </c>
      <c r="M20" s="491"/>
      <c r="N20" s="463"/>
      <c r="R20" s="141" t="str">
        <f>IF(OR(J20='Drop downs'!$G$7,J20='Drop downs'!$G$5), B20&amp;": "&amp;K20&amp;CHAR(10),"")</f>
        <v/>
      </c>
      <c r="S20" s="141" t="str">
        <f>IF(J20='Drop downs'!$G$2,B20&amp;": "&amp;K20&amp;""," ")</f>
        <v xml:space="preserve"> </v>
      </c>
      <c r="T20" s="141" t="str">
        <f>IF(Strategic_Policy_09!E20='Drop downs'!$B$6,Strategic_Policy_09!B20&amp;": "&amp;Strategic_Policy_09!K20&amp;"","")</f>
        <v/>
      </c>
      <c r="U20" s="126" t="str">
        <f t="shared" si="0"/>
        <v/>
      </c>
      <c r="V20" s="126" t="str">
        <f>IF(N20&gt;0,B20&amp;":"&amp;N20&amp;"
","")</f>
        <v/>
      </c>
    </row>
    <row r="21" spans="1:22" ht="52" x14ac:dyDescent="0.6">
      <c r="A21" s="470"/>
      <c r="B21" s="473"/>
      <c r="C21" s="145" t="s">
        <v>272</v>
      </c>
      <c r="D21" s="145" t="s">
        <v>189</v>
      </c>
      <c r="E21" s="476"/>
      <c r="F21" s="476"/>
      <c r="G21" s="478"/>
      <c r="H21" s="476"/>
      <c r="I21" s="478"/>
      <c r="J21" s="476"/>
      <c r="K21" s="489"/>
      <c r="L21" s="476"/>
      <c r="M21" s="481"/>
      <c r="N21" s="455"/>
      <c r="R21" s="141"/>
      <c r="S21" s="141"/>
      <c r="T21" s="141"/>
    </row>
    <row r="22" spans="1:22" ht="52" x14ac:dyDescent="0.6">
      <c r="A22" s="470"/>
      <c r="B22" s="473"/>
      <c r="C22" s="145" t="s">
        <v>273</v>
      </c>
      <c r="D22" s="145" t="s">
        <v>189</v>
      </c>
      <c r="E22" s="476"/>
      <c r="F22" s="476"/>
      <c r="G22" s="478"/>
      <c r="H22" s="476"/>
      <c r="I22" s="478"/>
      <c r="J22" s="476"/>
      <c r="K22" s="489"/>
      <c r="L22" s="476"/>
      <c r="M22" s="481"/>
      <c r="N22" s="455"/>
      <c r="R22" s="141"/>
      <c r="S22" s="141"/>
      <c r="T22" s="141"/>
    </row>
    <row r="23" spans="1:22" ht="52" x14ac:dyDescent="0.6">
      <c r="A23" s="470"/>
      <c r="B23" s="473"/>
      <c r="C23" s="145" t="s">
        <v>274</v>
      </c>
      <c r="D23" s="145" t="s">
        <v>189</v>
      </c>
      <c r="E23" s="476"/>
      <c r="F23" s="476"/>
      <c r="G23" s="478"/>
      <c r="H23" s="476"/>
      <c r="I23" s="478"/>
      <c r="J23" s="476"/>
      <c r="K23" s="489"/>
      <c r="L23" s="476"/>
      <c r="M23" s="481"/>
      <c r="N23" s="455"/>
      <c r="R23" s="141"/>
      <c r="S23" s="141"/>
      <c r="T23" s="141"/>
    </row>
    <row r="24" spans="1:22" ht="52" x14ac:dyDescent="0.6">
      <c r="A24" s="470"/>
      <c r="B24" s="473"/>
      <c r="C24" s="145" t="s">
        <v>275</v>
      </c>
      <c r="D24" s="145" t="s">
        <v>189</v>
      </c>
      <c r="E24" s="476"/>
      <c r="F24" s="476"/>
      <c r="G24" s="478"/>
      <c r="H24" s="476"/>
      <c r="I24" s="478"/>
      <c r="J24" s="476"/>
      <c r="K24" s="489"/>
      <c r="L24" s="476"/>
      <c r="M24" s="481"/>
      <c r="N24" s="455"/>
      <c r="R24" s="141"/>
      <c r="S24" s="141"/>
      <c r="T24" s="141"/>
    </row>
    <row r="25" spans="1:22" ht="104" x14ac:dyDescent="0.6">
      <c r="A25" s="470"/>
      <c r="B25" s="473"/>
      <c r="C25" s="145" t="s">
        <v>276</v>
      </c>
      <c r="D25" s="145" t="s">
        <v>189</v>
      </c>
      <c r="E25" s="476"/>
      <c r="F25" s="476"/>
      <c r="G25" s="478"/>
      <c r="H25" s="476"/>
      <c r="I25" s="478"/>
      <c r="J25" s="476"/>
      <c r="K25" s="489"/>
      <c r="L25" s="476"/>
      <c r="M25" s="481"/>
      <c r="N25" s="455"/>
      <c r="R25" s="141"/>
      <c r="S25" s="141"/>
      <c r="T25" s="141"/>
    </row>
    <row r="26" spans="1:22" ht="52" x14ac:dyDescent="0.6">
      <c r="A26" s="470"/>
      <c r="B26" s="473"/>
      <c r="C26" s="145" t="s">
        <v>277</v>
      </c>
      <c r="D26" s="145" t="s">
        <v>189</v>
      </c>
      <c r="E26" s="476"/>
      <c r="F26" s="476"/>
      <c r="G26" s="478"/>
      <c r="H26" s="476"/>
      <c r="I26" s="478"/>
      <c r="J26" s="476"/>
      <c r="K26" s="489"/>
      <c r="L26" s="476"/>
      <c r="M26" s="481"/>
      <c r="N26" s="455"/>
      <c r="R26" s="141"/>
      <c r="S26" s="141"/>
      <c r="T26" s="141"/>
    </row>
    <row r="27" spans="1:22" ht="78.5" thickBot="1" x14ac:dyDescent="0.65">
      <c r="A27" s="517"/>
      <c r="B27" s="474"/>
      <c r="C27" s="151" t="s">
        <v>278</v>
      </c>
      <c r="D27" s="151" t="s">
        <v>189</v>
      </c>
      <c r="E27" s="483"/>
      <c r="F27" s="483"/>
      <c r="G27" s="519"/>
      <c r="H27" s="483"/>
      <c r="I27" s="519"/>
      <c r="J27" s="483"/>
      <c r="K27" s="490"/>
      <c r="L27" s="483"/>
      <c r="M27" s="492"/>
      <c r="N27" s="464"/>
      <c r="R27" s="141"/>
      <c r="S27" s="141"/>
      <c r="T27" s="141"/>
    </row>
    <row r="28" spans="1:22" ht="78" x14ac:dyDescent="0.6">
      <c r="A28" s="516" t="s">
        <v>279</v>
      </c>
      <c r="B28" s="472" t="s">
        <v>104</v>
      </c>
      <c r="C28" s="158" t="s">
        <v>280</v>
      </c>
      <c r="D28" s="150" t="s">
        <v>189</v>
      </c>
      <c r="E28" s="487" t="s">
        <v>88</v>
      </c>
      <c r="F28" s="487" t="s">
        <v>88</v>
      </c>
      <c r="G28" s="518" t="s">
        <v>88</v>
      </c>
      <c r="H28" s="487" t="s">
        <v>88</v>
      </c>
      <c r="I28" s="518" t="s">
        <v>88</v>
      </c>
      <c r="J28" s="487" t="s">
        <v>120</v>
      </c>
      <c r="K28" s="488" t="s">
        <v>709</v>
      </c>
      <c r="L28" s="487" t="s">
        <v>189</v>
      </c>
      <c r="M28" s="491"/>
      <c r="N28" s="463"/>
      <c r="R28" s="141" t="str">
        <f>IF(OR(J28='Drop downs'!$G$7,J28='Drop downs'!$G$5), B28&amp;": "&amp;K28&amp;CHAR(10),"")</f>
        <v/>
      </c>
      <c r="S28" s="141" t="str">
        <f>IF(J28='Drop downs'!$G$2,B28&amp;": "&amp;K28&amp;""," ")</f>
        <v xml:space="preserve"> </v>
      </c>
      <c r="T28" s="141" t="str">
        <f>IF(Strategic_Policy_09!E28='Drop downs'!$B$6,Strategic_Policy_09!B28&amp;": "&amp;Strategic_Policy_09!K28&amp;"","")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81"/>
      <c r="N29" s="455"/>
      <c r="R29" s="141"/>
      <c r="S29" s="141"/>
      <c r="T29" s="141"/>
    </row>
    <row r="30" spans="1:22" ht="52" x14ac:dyDescent="0.6">
      <c r="A30" s="470"/>
      <c r="B30" s="473"/>
      <c r="C30" s="148" t="s">
        <v>282</v>
      </c>
      <c r="D30" s="145" t="s">
        <v>189</v>
      </c>
      <c r="E30" s="476"/>
      <c r="F30" s="476"/>
      <c r="G30" s="478"/>
      <c r="H30" s="476"/>
      <c r="I30" s="478"/>
      <c r="J30" s="476"/>
      <c r="K30" s="489"/>
      <c r="L30" s="476"/>
      <c r="M30" s="481"/>
      <c r="N30" s="455"/>
      <c r="R30" s="141"/>
      <c r="S30" s="141"/>
      <c r="T30" s="141"/>
    </row>
    <row r="31" spans="1:22" ht="52" x14ac:dyDescent="0.6">
      <c r="A31" s="470"/>
      <c r="B31" s="473"/>
      <c r="C31" s="148" t="s">
        <v>283</v>
      </c>
      <c r="D31" s="145" t="s">
        <v>189</v>
      </c>
      <c r="E31" s="476"/>
      <c r="F31" s="476"/>
      <c r="G31" s="478"/>
      <c r="H31" s="476"/>
      <c r="I31" s="478"/>
      <c r="J31" s="476"/>
      <c r="K31" s="489"/>
      <c r="L31" s="476"/>
      <c r="M31" s="481"/>
      <c r="N31" s="455"/>
      <c r="R31" s="141"/>
      <c r="S31" s="141"/>
      <c r="T31" s="141"/>
    </row>
    <row r="32" spans="1:22" ht="52" x14ac:dyDescent="0.6">
      <c r="A32" s="470"/>
      <c r="B32" s="473"/>
      <c r="C32" s="148" t="s">
        <v>284</v>
      </c>
      <c r="D32" s="145" t="s">
        <v>189</v>
      </c>
      <c r="E32" s="476"/>
      <c r="F32" s="476"/>
      <c r="G32" s="478"/>
      <c r="H32" s="476"/>
      <c r="I32" s="478"/>
      <c r="J32" s="476"/>
      <c r="K32" s="489"/>
      <c r="L32" s="476"/>
      <c r="M32" s="481"/>
      <c r="N32" s="455"/>
      <c r="R32" s="141"/>
      <c r="S32" s="141"/>
      <c r="T32" s="141"/>
    </row>
    <row r="33" spans="1:22" x14ac:dyDescent="0.6">
      <c r="A33" s="470"/>
      <c r="B33" s="473"/>
      <c r="C33" s="148" t="s">
        <v>285</v>
      </c>
      <c r="D33" s="145" t="s">
        <v>189</v>
      </c>
      <c r="E33" s="476"/>
      <c r="F33" s="476"/>
      <c r="G33" s="478"/>
      <c r="H33" s="476"/>
      <c r="I33" s="478"/>
      <c r="J33" s="476"/>
      <c r="K33" s="489"/>
      <c r="L33" s="476"/>
      <c r="M33" s="481"/>
      <c r="N33" s="455"/>
      <c r="R33" s="141"/>
      <c r="S33" s="141"/>
      <c r="T33" s="141"/>
    </row>
    <row r="34" spans="1:22" ht="52" x14ac:dyDescent="0.6">
      <c r="A34" s="470"/>
      <c r="B34" s="473"/>
      <c r="C34" s="148" t="s">
        <v>286</v>
      </c>
      <c r="D34" s="145" t="s">
        <v>189</v>
      </c>
      <c r="E34" s="476"/>
      <c r="F34" s="476"/>
      <c r="G34" s="478"/>
      <c r="H34" s="476"/>
      <c r="I34" s="478"/>
      <c r="J34" s="476"/>
      <c r="K34" s="489"/>
      <c r="L34" s="476"/>
      <c r="M34" s="481"/>
      <c r="N34" s="455"/>
      <c r="R34" s="141"/>
      <c r="S34" s="141"/>
      <c r="T34" s="141"/>
    </row>
    <row r="35" spans="1:22" ht="52.5" thickBot="1" x14ac:dyDescent="0.65">
      <c r="A35" s="517"/>
      <c r="B35" s="474"/>
      <c r="C35" s="149" t="s">
        <v>287</v>
      </c>
      <c r="D35" s="151" t="s">
        <v>189</v>
      </c>
      <c r="E35" s="483"/>
      <c r="F35" s="483"/>
      <c r="G35" s="519"/>
      <c r="H35" s="483"/>
      <c r="I35" s="519"/>
      <c r="J35" s="483"/>
      <c r="K35" s="490"/>
      <c r="L35" s="483"/>
      <c r="M35" s="492"/>
      <c r="N35" s="464"/>
      <c r="R35" s="141"/>
      <c r="S35" s="141"/>
      <c r="T35" s="141"/>
    </row>
    <row r="36" spans="1:22" ht="52" x14ac:dyDescent="0.6">
      <c r="A36" s="516" t="s">
        <v>288</v>
      </c>
      <c r="B36" s="472" t="s">
        <v>105</v>
      </c>
      <c r="C36" s="150" t="s">
        <v>289</v>
      </c>
      <c r="D36" s="150" t="s">
        <v>189</v>
      </c>
      <c r="E36" s="487" t="s">
        <v>88</v>
      </c>
      <c r="F36" s="487" t="s">
        <v>88</v>
      </c>
      <c r="G36" s="518" t="s">
        <v>88</v>
      </c>
      <c r="H36" s="487" t="s">
        <v>88</v>
      </c>
      <c r="I36" s="518" t="s">
        <v>88</v>
      </c>
      <c r="J36" s="487" t="s">
        <v>120</v>
      </c>
      <c r="K36" s="488" t="s">
        <v>367</v>
      </c>
      <c r="L36" s="487" t="s">
        <v>189</v>
      </c>
      <c r="M36" s="491"/>
      <c r="N36" s="463"/>
      <c r="R36" s="141" t="str">
        <f>IF(OR(J36='Drop downs'!$G$7,J36='Drop downs'!$G$5), B36&amp;": "&amp;K36&amp;CHAR(10),"")</f>
        <v/>
      </c>
      <c r="S36" s="141" t="str">
        <f>IF(J36='Drop downs'!$G$2,B36&amp;": "&amp;K36&amp;""," ")</f>
        <v xml:space="preserve"> </v>
      </c>
      <c r="T36" s="141" t="str">
        <f>IF(Strategic_Policy_09!E36='Drop downs'!$B$6,Strategic_Policy_09!B36&amp;": "&amp;Strategic_Policy_09!K36&amp;"","")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517"/>
      <c r="B41" s="474"/>
      <c r="C41" s="151" t="s">
        <v>294</v>
      </c>
      <c r="D41" s="151" t="s">
        <v>189</v>
      </c>
      <c r="E41" s="483"/>
      <c r="F41" s="483"/>
      <c r="G41" s="519"/>
      <c r="H41" s="483"/>
      <c r="I41" s="519"/>
      <c r="J41" s="483"/>
      <c r="K41" s="490"/>
      <c r="L41" s="483"/>
      <c r="M41" s="492"/>
      <c r="N41" s="464"/>
      <c r="R41" s="141"/>
      <c r="S41" s="141"/>
      <c r="T41" s="141"/>
    </row>
    <row r="42" spans="1:22" ht="78" x14ac:dyDescent="0.6">
      <c r="A42" s="516" t="s">
        <v>295</v>
      </c>
      <c r="B42" s="472" t="s">
        <v>106</v>
      </c>
      <c r="C42" s="150" t="s">
        <v>296</v>
      </c>
      <c r="D42" s="150" t="s">
        <v>189</v>
      </c>
      <c r="E42" s="487" t="s">
        <v>88</v>
      </c>
      <c r="F42" s="487" t="s">
        <v>88</v>
      </c>
      <c r="G42" s="518" t="s">
        <v>88</v>
      </c>
      <c r="H42" s="487" t="s">
        <v>88</v>
      </c>
      <c r="I42" s="518" t="s">
        <v>88</v>
      </c>
      <c r="J42" s="487" t="s">
        <v>120</v>
      </c>
      <c r="K42" s="488" t="s">
        <v>367</v>
      </c>
      <c r="L42" s="487" t="s">
        <v>189</v>
      </c>
      <c r="M42" s="491"/>
      <c r="N42" s="463"/>
      <c r="R42" s="141" t="str">
        <f>IF(OR(J42='Drop downs'!$G$7,J42='Drop downs'!$G$5), B42&amp;": "&amp;K42&amp;CHAR(10),"")</f>
        <v/>
      </c>
      <c r="S42" s="141" t="str">
        <f>IF(J42='Drop downs'!$G$2,B42&amp;": "&amp;K42&amp;""," ")</f>
        <v xml:space="preserve"> </v>
      </c>
      <c r="T42" s="141" t="str">
        <f>IF(Strategic_Policy_09!E42='Drop downs'!$B$6,Strategic_Policy_09!B42&amp;": "&amp;Strategic_Policy_09!K42&amp;"","")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81"/>
      <c r="N43" s="455"/>
      <c r="R43" s="141"/>
      <c r="S43" s="141"/>
      <c r="T43" s="141"/>
    </row>
    <row r="44" spans="1:22" ht="52" x14ac:dyDescent="0.6">
      <c r="A44" s="470"/>
      <c r="B44" s="473"/>
      <c r="C44" s="145" t="s">
        <v>298</v>
      </c>
      <c r="D44" s="145" t="s">
        <v>189</v>
      </c>
      <c r="E44" s="476"/>
      <c r="F44" s="476"/>
      <c r="G44" s="478"/>
      <c r="H44" s="476"/>
      <c r="I44" s="478"/>
      <c r="J44" s="476"/>
      <c r="K44" s="489"/>
      <c r="L44" s="476"/>
      <c r="M44" s="481"/>
      <c r="N44" s="455"/>
      <c r="R44" s="141"/>
      <c r="S44" s="141"/>
      <c r="T44" s="141"/>
    </row>
    <row r="45" spans="1:22" ht="52" x14ac:dyDescent="0.6">
      <c r="A45" s="470"/>
      <c r="B45" s="473"/>
      <c r="C45" s="145" t="s">
        <v>299</v>
      </c>
      <c r="D45" s="145" t="s">
        <v>189</v>
      </c>
      <c r="E45" s="476"/>
      <c r="F45" s="476"/>
      <c r="G45" s="478"/>
      <c r="H45" s="476"/>
      <c r="I45" s="478"/>
      <c r="J45" s="476"/>
      <c r="K45" s="489"/>
      <c r="L45" s="476"/>
      <c r="M45" s="481"/>
      <c r="N45" s="455"/>
      <c r="R45" s="141"/>
      <c r="S45" s="141"/>
      <c r="T45" s="141"/>
    </row>
    <row r="46" spans="1:22" ht="78.5" thickBot="1" x14ac:dyDescent="0.65">
      <c r="A46" s="517"/>
      <c r="B46" s="474"/>
      <c r="C46" s="151" t="s">
        <v>300</v>
      </c>
      <c r="D46" s="151" t="s">
        <v>189</v>
      </c>
      <c r="E46" s="483"/>
      <c r="F46" s="483"/>
      <c r="G46" s="519"/>
      <c r="H46" s="483"/>
      <c r="I46" s="519"/>
      <c r="J46" s="483"/>
      <c r="K46" s="490"/>
      <c r="L46" s="483"/>
      <c r="M46" s="492"/>
      <c r="N46" s="464"/>
      <c r="R46" s="141"/>
      <c r="S46" s="141"/>
      <c r="T46" s="141"/>
    </row>
    <row r="47" spans="1:22" ht="130" x14ac:dyDescent="0.6">
      <c r="A47" s="516" t="s">
        <v>301</v>
      </c>
      <c r="B47" s="472" t="s">
        <v>107</v>
      </c>
      <c r="C47" s="150" t="s">
        <v>302</v>
      </c>
      <c r="D47" s="150" t="s">
        <v>189</v>
      </c>
      <c r="E47" s="487" t="s">
        <v>88</v>
      </c>
      <c r="F47" s="487" t="s">
        <v>88</v>
      </c>
      <c r="G47" s="518" t="s">
        <v>88</v>
      </c>
      <c r="H47" s="487" t="s">
        <v>88</v>
      </c>
      <c r="I47" s="518" t="s">
        <v>88</v>
      </c>
      <c r="J47" s="487" t="s">
        <v>120</v>
      </c>
      <c r="K47" s="488" t="s">
        <v>367</v>
      </c>
      <c r="L47" s="487" t="s">
        <v>189</v>
      </c>
      <c r="M47" s="491"/>
      <c r="N47" s="463"/>
      <c r="R47" s="141" t="e">
        <f>IF(OR(#REF!='Drop downs'!$G$7,#REF!='Drop downs'!$G$5), B47&amp;": "&amp;#REF!&amp;CHAR(10),"")</f>
        <v>#REF!</v>
      </c>
      <c r="S47" s="141" t="e">
        <f>IF(#REF!='Drop downs'!$G$2,B47&amp;": "&amp;#REF!&amp;""," ")</f>
        <v>#REF!</v>
      </c>
      <c r="T47" s="141" t="e">
        <f>IF(Strategic_Policy_09!#REF!='Drop downs'!$B$6,Strategic_Policy_09!B47&amp;": "&amp;Strategic_Policy_09!#REF!&amp;"","")</f>
        <v>#REF!</v>
      </c>
      <c r="U47" s="126" t="str">
        <f t="shared" si="0"/>
        <v/>
      </c>
      <c r="V47" s="126" t="str">
        <f>IF(N47&gt;0,B47&amp;":"&amp;N47&amp;"
","")</f>
        <v/>
      </c>
    </row>
    <row r="48" spans="1:22" ht="137.25" customHeight="1" thickBot="1" x14ac:dyDescent="0.65">
      <c r="A48" s="517"/>
      <c r="B48" s="474"/>
      <c r="C48" s="151" t="s">
        <v>303</v>
      </c>
      <c r="D48" s="151" t="s">
        <v>189</v>
      </c>
      <c r="E48" s="483"/>
      <c r="F48" s="483"/>
      <c r="G48" s="519"/>
      <c r="H48" s="483"/>
      <c r="I48" s="519"/>
      <c r="J48" s="483"/>
      <c r="K48" s="490"/>
      <c r="L48" s="483"/>
      <c r="M48" s="492"/>
      <c r="N48" s="464"/>
      <c r="R48" s="141" t="str">
        <f>IF(OR(J47='Drop downs'!$G$7,J47='Drop downs'!$G$5), B48&amp;": "&amp;K47&amp;CHAR(10),"")</f>
        <v/>
      </c>
      <c r="S48" s="141" t="str">
        <f>IF(J47='Drop downs'!$G$2,B48&amp;": "&amp;K47&amp;""," ")</f>
        <v xml:space="preserve"> </v>
      </c>
      <c r="T48" s="141" t="str">
        <f>IF(Strategic_Policy_09!E47='Drop downs'!$B$6,Strategic_Policy_09!B48&amp;": "&amp;Strategic_Policy_09!K47&amp;"","")</f>
        <v/>
      </c>
    </row>
    <row r="49" spans="1:22" ht="78" x14ac:dyDescent="0.6">
      <c r="A49" s="516" t="s">
        <v>304</v>
      </c>
      <c r="B49" s="472" t="s">
        <v>108</v>
      </c>
      <c r="C49" s="164" t="s">
        <v>305</v>
      </c>
      <c r="D49" s="164" t="s">
        <v>189</v>
      </c>
      <c r="E49" s="487" t="s">
        <v>88</v>
      </c>
      <c r="F49" s="487" t="s">
        <v>88</v>
      </c>
      <c r="G49" s="518" t="s">
        <v>88</v>
      </c>
      <c r="H49" s="487" t="s">
        <v>88</v>
      </c>
      <c r="I49" s="518" t="s">
        <v>88</v>
      </c>
      <c r="J49" s="487" t="s">
        <v>120</v>
      </c>
      <c r="K49" s="488" t="s">
        <v>367</v>
      </c>
      <c r="L49" s="487" t="s">
        <v>189</v>
      </c>
      <c r="M49" s="491"/>
      <c r="N49" s="463"/>
      <c r="R49" s="141" t="str">
        <f>IF(OR(J49='Drop downs'!$G$7,J49='Drop downs'!$G$5), B49&amp;": "&amp;K49&amp;CHAR(10),"")</f>
        <v/>
      </c>
      <c r="S49" s="141" t="str">
        <f>IF(J49='Drop downs'!$G$2,B49&amp;": "&amp;K49&amp;""," ")</f>
        <v xml:space="preserve"> </v>
      </c>
      <c r="T49" s="141" t="str">
        <f>IF(Strategic_Policy_09!E49='Drop downs'!$B$6,Strategic_Policy_09!B49&amp;": "&amp;Strategic_Policy_09!K49&amp;"","")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81"/>
      <c r="N50" s="455"/>
      <c r="R50" s="141"/>
      <c r="S50" s="141"/>
      <c r="T50" s="141"/>
    </row>
    <row r="51" spans="1:22" x14ac:dyDescent="0.6">
      <c r="A51" s="470"/>
      <c r="B51" s="473"/>
      <c r="C51" s="152" t="s">
        <v>307</v>
      </c>
      <c r="D51" s="142" t="s">
        <v>189</v>
      </c>
      <c r="E51" s="476"/>
      <c r="F51" s="476"/>
      <c r="G51" s="478"/>
      <c r="H51" s="476"/>
      <c r="I51" s="478"/>
      <c r="J51" s="476"/>
      <c r="K51" s="489"/>
      <c r="L51" s="476"/>
      <c r="M51" s="481"/>
      <c r="N51" s="455"/>
      <c r="R51" s="141"/>
      <c r="S51" s="141"/>
      <c r="T51" s="141"/>
    </row>
    <row r="52" spans="1:22" x14ac:dyDescent="0.6">
      <c r="A52" s="470"/>
      <c r="B52" s="473"/>
      <c r="C52" s="142" t="s">
        <v>308</v>
      </c>
      <c r="D52" s="142" t="s">
        <v>189</v>
      </c>
      <c r="E52" s="476"/>
      <c r="F52" s="476"/>
      <c r="G52" s="478"/>
      <c r="H52" s="476"/>
      <c r="I52" s="478"/>
      <c r="J52" s="476"/>
      <c r="K52" s="489"/>
      <c r="L52" s="476"/>
      <c r="M52" s="481"/>
      <c r="N52" s="455"/>
      <c r="R52" s="141"/>
      <c r="S52" s="141"/>
      <c r="T52" s="141"/>
    </row>
    <row r="53" spans="1:22" ht="26.5" thickBot="1" x14ac:dyDescent="0.65">
      <c r="A53" s="517"/>
      <c r="B53" s="474"/>
      <c r="C53" s="165" t="s">
        <v>309</v>
      </c>
      <c r="D53" s="165" t="s">
        <v>189</v>
      </c>
      <c r="E53" s="483"/>
      <c r="F53" s="483"/>
      <c r="G53" s="519"/>
      <c r="H53" s="483"/>
      <c r="I53" s="519"/>
      <c r="J53" s="483"/>
      <c r="K53" s="490"/>
      <c r="L53" s="483"/>
      <c r="M53" s="492"/>
      <c r="N53" s="464"/>
      <c r="R53" s="141"/>
      <c r="S53" s="141"/>
      <c r="T53" s="141"/>
    </row>
    <row r="54" spans="1:22" ht="52" x14ac:dyDescent="0.6">
      <c r="A54" s="516" t="s">
        <v>310</v>
      </c>
      <c r="B54" s="472" t="s">
        <v>109</v>
      </c>
      <c r="C54" s="176" t="s">
        <v>311</v>
      </c>
      <c r="D54" s="164" t="s">
        <v>189</v>
      </c>
      <c r="E54" s="487" t="s">
        <v>88</v>
      </c>
      <c r="F54" s="487" t="s">
        <v>88</v>
      </c>
      <c r="G54" s="518" t="s">
        <v>88</v>
      </c>
      <c r="H54" s="487" t="s">
        <v>88</v>
      </c>
      <c r="I54" s="518" t="s">
        <v>88</v>
      </c>
      <c r="J54" s="487" t="s">
        <v>120</v>
      </c>
      <c r="K54" s="488" t="s">
        <v>367</v>
      </c>
      <c r="L54" s="487" t="s">
        <v>189</v>
      </c>
      <c r="M54" s="491"/>
      <c r="N54" s="463"/>
      <c r="R54" s="141" t="str">
        <f>IF(OR(J54='Drop downs'!$G$7,J54='Drop downs'!$G$5), B54&amp;": "&amp;K54&amp;CHAR(10),"")</f>
        <v/>
      </c>
      <c r="S54" s="141" t="str">
        <f>IF(J54='Drop downs'!$G$2,B54&amp;": "&amp;K54&amp;""," ")</f>
        <v xml:space="preserve"> </v>
      </c>
      <c r="T54" s="141" t="str">
        <f>IF(Strategic_Policy_09!E54='Drop downs'!$B$6,Strategic_Policy_09!B54&amp;": "&amp;Strategic_Policy_09!K54&amp;"","")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114" customHeight="1" thickBot="1" x14ac:dyDescent="0.65">
      <c r="A56" s="517"/>
      <c r="B56" s="474"/>
      <c r="C56" s="160" t="s">
        <v>313</v>
      </c>
      <c r="D56" s="165" t="s">
        <v>189</v>
      </c>
      <c r="E56" s="483"/>
      <c r="F56" s="483"/>
      <c r="G56" s="519"/>
      <c r="H56" s="483"/>
      <c r="I56" s="519"/>
      <c r="J56" s="483"/>
      <c r="K56" s="490"/>
      <c r="L56" s="483"/>
      <c r="M56" s="492"/>
      <c r="N56" s="464"/>
      <c r="R56" s="141"/>
      <c r="S56" s="141"/>
      <c r="T56" s="141"/>
    </row>
    <row r="57" spans="1:22" x14ac:dyDescent="0.6">
      <c r="A57" s="516" t="s">
        <v>314</v>
      </c>
      <c r="B57" s="472" t="s">
        <v>110</v>
      </c>
      <c r="C57" s="164" t="s">
        <v>315</v>
      </c>
      <c r="D57" s="164" t="s">
        <v>189</v>
      </c>
      <c r="E57" s="487" t="s">
        <v>88</v>
      </c>
      <c r="F57" s="487" t="s">
        <v>88</v>
      </c>
      <c r="G57" s="518" t="s">
        <v>88</v>
      </c>
      <c r="H57" s="487" t="s">
        <v>88</v>
      </c>
      <c r="I57" s="518" t="s">
        <v>88</v>
      </c>
      <c r="J57" s="487" t="s">
        <v>120</v>
      </c>
      <c r="K57" s="488" t="s">
        <v>367</v>
      </c>
      <c r="L57" s="487" t="s">
        <v>189</v>
      </c>
      <c r="M57" s="491"/>
      <c r="N57" s="463"/>
      <c r="R57" s="141" t="str">
        <f>IF(OR(J57='Drop downs'!$G$7,J57='Drop downs'!$G$5), B57&amp;": "&amp;K57&amp;CHAR(10),"")</f>
        <v/>
      </c>
      <c r="S57" s="141" t="str">
        <f>IF(J57='Drop downs'!$G$2,B57&amp;": "&amp;K57&amp;""," ")</f>
        <v xml:space="preserve"> </v>
      </c>
      <c r="T57" s="141" t="str">
        <f>IF(Strategic_Policy_09!E57='Drop downs'!$B$6,Strategic_Policy_09!B57&amp;": "&amp;Strategic_Policy_09!K57&amp;"","")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ht="5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517"/>
      <c r="B64" s="474"/>
      <c r="C64" s="165" t="s">
        <v>322</v>
      </c>
      <c r="D64" s="165" t="s">
        <v>189</v>
      </c>
      <c r="E64" s="483"/>
      <c r="F64" s="483"/>
      <c r="G64" s="519"/>
      <c r="H64" s="483"/>
      <c r="I64" s="519"/>
      <c r="J64" s="483"/>
      <c r="K64" s="490"/>
      <c r="L64" s="483"/>
      <c r="M64" s="492"/>
      <c r="N64" s="464"/>
      <c r="R64" s="141"/>
      <c r="S64" s="141"/>
      <c r="T64" s="141"/>
    </row>
    <row r="65" spans="1:22" ht="52" x14ac:dyDescent="0.6">
      <c r="A65" s="516" t="s">
        <v>843</v>
      </c>
      <c r="B65" s="472" t="s">
        <v>111</v>
      </c>
      <c r="C65" s="158" t="s">
        <v>845</v>
      </c>
      <c r="D65" s="164" t="s">
        <v>189</v>
      </c>
      <c r="E65" s="487" t="s">
        <v>88</v>
      </c>
      <c r="F65" s="487" t="s">
        <v>88</v>
      </c>
      <c r="G65" s="518" t="s">
        <v>88</v>
      </c>
      <c r="H65" s="487" t="s">
        <v>88</v>
      </c>
      <c r="I65" s="518" t="s">
        <v>88</v>
      </c>
      <c r="J65" s="487" t="s">
        <v>120</v>
      </c>
      <c r="K65" s="488" t="s">
        <v>367</v>
      </c>
      <c r="L65" s="487" t="s">
        <v>189</v>
      </c>
      <c r="M65" s="491"/>
      <c r="N65" s="463"/>
      <c r="R65" s="141" t="str">
        <f>IF(OR(J65='Drop downs'!$G$7,J65='Drop downs'!$G$5), B65&amp;": "&amp;K65&amp;CHAR(10),"")</f>
        <v/>
      </c>
      <c r="S65" s="141" t="str">
        <f>IF(J65='Drop downs'!$G$2,B65&amp;": "&amp;K65&amp;""," ")</f>
        <v xml:space="preserve"> </v>
      </c>
      <c r="T65" s="141" t="str">
        <f>IF(Strategic_Policy_09!E65='Drop downs'!$B$6,Strategic_Policy_09!B65&amp;": "&amp;Strategic_Policy_09!K65&amp;"","")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104"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517"/>
      <c r="B71" s="474"/>
      <c r="C71" s="149" t="s">
        <v>330</v>
      </c>
      <c r="D71" s="165" t="s">
        <v>189</v>
      </c>
      <c r="E71" s="483"/>
      <c r="F71" s="483"/>
      <c r="G71" s="519"/>
      <c r="H71" s="483"/>
      <c r="I71" s="519"/>
      <c r="J71" s="483"/>
      <c r="K71" s="490"/>
      <c r="L71" s="483"/>
      <c r="M71" s="492"/>
      <c r="N71" s="464"/>
      <c r="R71" s="141"/>
      <c r="S71" s="141"/>
      <c r="T71" s="141"/>
    </row>
    <row r="72" spans="1:22" ht="84" customHeight="1" x14ac:dyDescent="0.6">
      <c r="A72" s="516" t="s">
        <v>331</v>
      </c>
      <c r="B72" s="472" t="s">
        <v>112</v>
      </c>
      <c r="C72" s="158" t="s">
        <v>332</v>
      </c>
      <c r="D72" s="164" t="s">
        <v>185</v>
      </c>
      <c r="E72" s="487" t="s">
        <v>353</v>
      </c>
      <c r="F72" s="487" t="s">
        <v>370</v>
      </c>
      <c r="G72" s="518" t="s">
        <v>427</v>
      </c>
      <c r="H72" s="487" t="s">
        <v>478</v>
      </c>
      <c r="I72" s="570" t="s">
        <v>357</v>
      </c>
      <c r="J72" s="487" t="s">
        <v>119</v>
      </c>
      <c r="K72" s="488" t="s">
        <v>710</v>
      </c>
      <c r="L72" s="487" t="s">
        <v>189</v>
      </c>
      <c r="M72" s="491"/>
      <c r="N72" s="463"/>
      <c r="R72" s="141" t="str">
        <f>IF(OR(J73='Drop downs'!$G$7,J73='Drop downs'!$G$5), B72&amp;": "&amp;K73&amp;CHAR(10),"")</f>
        <v/>
      </c>
      <c r="S72" s="141" t="str">
        <f>IF(J73='Drop downs'!$G$2,B72&amp;": "&amp;K73&amp;""," ")</f>
        <v xml:space="preserve"> </v>
      </c>
      <c r="T72" s="141" t="str">
        <f>IF(Strategic_Policy_09!E73='Drop downs'!$B$6,Strategic_Policy_09!B72&amp;": "&amp;Strategic_Policy_09!K73&amp;"","")</f>
        <v xml:space="preserve">IIA12: </v>
      </c>
      <c r="U72" s="126" t="str">
        <f t="shared" si="0"/>
        <v/>
      </c>
      <c r="V72" s="126" t="str">
        <f>IF(N72&gt;0,B72&amp;":"&amp;N72&amp;"
","")</f>
        <v/>
      </c>
    </row>
    <row r="73" spans="1:22" x14ac:dyDescent="0.6">
      <c r="A73" s="470"/>
      <c r="B73" s="473"/>
      <c r="C73" s="148" t="s">
        <v>333</v>
      </c>
      <c r="D73" s="142" t="s">
        <v>189</v>
      </c>
      <c r="E73" s="476"/>
      <c r="F73" s="476"/>
      <c r="G73" s="478"/>
      <c r="H73" s="476"/>
      <c r="I73" s="571"/>
      <c r="J73" s="476"/>
      <c r="K73" s="489"/>
      <c r="L73" s="476"/>
      <c r="M73" s="481"/>
      <c r="N73" s="455"/>
      <c r="R73" s="141"/>
      <c r="S73" s="141"/>
      <c r="T73" s="141"/>
    </row>
    <row r="74" spans="1:22" ht="52" x14ac:dyDescent="0.6">
      <c r="A74" s="470"/>
      <c r="B74" s="473"/>
      <c r="C74" s="148" t="s">
        <v>334</v>
      </c>
      <c r="D74" s="142" t="s">
        <v>189</v>
      </c>
      <c r="E74" s="476"/>
      <c r="F74" s="476"/>
      <c r="G74" s="478"/>
      <c r="H74" s="476"/>
      <c r="I74" s="571"/>
      <c r="J74" s="476"/>
      <c r="K74" s="489"/>
      <c r="L74" s="476"/>
      <c r="M74" s="481"/>
      <c r="N74" s="455"/>
      <c r="R74" s="141"/>
      <c r="S74" s="141"/>
      <c r="T74" s="141"/>
    </row>
    <row r="75" spans="1:22" ht="53.25" customHeight="1" x14ac:dyDescent="0.6">
      <c r="A75" s="470"/>
      <c r="B75" s="473"/>
      <c r="C75" s="148" t="s">
        <v>335</v>
      </c>
      <c r="D75" s="142" t="s">
        <v>189</v>
      </c>
      <c r="E75" s="476"/>
      <c r="F75" s="476"/>
      <c r="G75" s="478"/>
      <c r="H75" s="476"/>
      <c r="I75" s="571"/>
      <c r="J75" s="476"/>
      <c r="K75" s="489"/>
      <c r="L75" s="476"/>
      <c r="M75" s="481"/>
      <c r="N75" s="455"/>
      <c r="R75" s="141"/>
      <c r="S75" s="141"/>
      <c r="T75" s="141"/>
    </row>
    <row r="76" spans="1:22" ht="26.5" thickBot="1" x14ac:dyDescent="0.65">
      <c r="A76" s="471"/>
      <c r="B76" s="474"/>
      <c r="C76" s="185" t="s">
        <v>336</v>
      </c>
      <c r="D76" s="143" t="s">
        <v>189</v>
      </c>
      <c r="E76" s="428"/>
      <c r="F76" s="428"/>
      <c r="G76" s="479"/>
      <c r="H76" s="428"/>
      <c r="I76" s="574"/>
      <c r="J76" s="428"/>
      <c r="K76" s="500"/>
      <c r="L76" s="428"/>
      <c r="M76" s="482"/>
      <c r="N76" s="456"/>
      <c r="R76" s="141"/>
      <c r="S76" s="141"/>
      <c r="T76" s="141"/>
    </row>
    <row r="77" spans="1:22" ht="52" x14ac:dyDescent="0.6">
      <c r="A77" s="728" t="s">
        <v>337</v>
      </c>
      <c r="B77" s="472" t="s">
        <v>113</v>
      </c>
      <c r="C77" s="147" t="s">
        <v>338</v>
      </c>
      <c r="D77" s="144" t="s">
        <v>189</v>
      </c>
      <c r="E77" s="475" t="s">
        <v>88</v>
      </c>
      <c r="F77" s="475" t="s">
        <v>88</v>
      </c>
      <c r="G77" s="477" t="s">
        <v>88</v>
      </c>
      <c r="H77" s="475" t="s">
        <v>88</v>
      </c>
      <c r="I77" s="477" t="s">
        <v>88</v>
      </c>
      <c r="J77" s="475" t="s">
        <v>120</v>
      </c>
      <c r="K77" s="499" t="s">
        <v>367</v>
      </c>
      <c r="L77" s="475" t="s">
        <v>189</v>
      </c>
      <c r="M77" s="480"/>
      <c r="N77" s="454"/>
      <c r="R77" s="141" t="str">
        <f>IF(OR(J77='Drop downs'!$G$7,J77='Drop downs'!$G$5), B77&amp;": "&amp;K77&amp;CHAR(10),"")</f>
        <v/>
      </c>
      <c r="S77" s="141" t="str">
        <f>IF(J77='Drop downs'!$G$2,B77&amp;": "&amp;K77&amp;""," ")</f>
        <v xml:space="preserve"> </v>
      </c>
      <c r="T77" s="141" t="str">
        <f>IF(Strategic_Policy_09!E77='Drop downs'!$B$6,Strategic_Policy_09!B77&amp;": "&amp;Strategic_Policy_09!K77&amp;"","")</f>
        <v/>
      </c>
      <c r="U77" s="126" t="str">
        <f t="shared" ref="U77:U84" si="1">IF(M77&gt;0,B77&amp;":"&amp;M77&amp;"
","")</f>
        <v/>
      </c>
      <c r="V77" s="126" t="str">
        <f>IF(N77&gt;0,B77&amp;":"&amp;N77&amp;"
","")</f>
        <v/>
      </c>
    </row>
    <row r="78" spans="1:22" x14ac:dyDescent="0.6">
      <c r="A78" s="729"/>
      <c r="B78" s="473"/>
      <c r="C78" s="148" t="s">
        <v>339</v>
      </c>
      <c r="D78" s="145" t="s">
        <v>189</v>
      </c>
      <c r="E78" s="476"/>
      <c r="F78" s="476"/>
      <c r="G78" s="478"/>
      <c r="H78" s="476"/>
      <c r="I78" s="478"/>
      <c r="J78" s="476"/>
      <c r="K78" s="489"/>
      <c r="L78" s="476"/>
      <c r="M78" s="481"/>
      <c r="N78" s="455"/>
      <c r="R78" s="141"/>
      <c r="S78" s="141"/>
      <c r="T78" s="141"/>
    </row>
    <row r="79" spans="1:22" x14ac:dyDescent="0.6">
      <c r="A79" s="729"/>
      <c r="B79" s="473"/>
      <c r="C79" s="148" t="s">
        <v>340</v>
      </c>
      <c r="D79" s="145" t="s">
        <v>189</v>
      </c>
      <c r="E79" s="476"/>
      <c r="F79" s="476"/>
      <c r="G79" s="478"/>
      <c r="H79" s="476"/>
      <c r="I79" s="478"/>
      <c r="J79" s="476"/>
      <c r="K79" s="489"/>
      <c r="L79" s="476"/>
      <c r="M79" s="481"/>
      <c r="N79" s="455"/>
      <c r="R79" s="141"/>
      <c r="S79" s="141"/>
      <c r="T79" s="141"/>
    </row>
    <row r="80" spans="1:22" x14ac:dyDescent="0.6">
      <c r="A80" s="729"/>
      <c r="B80" s="473"/>
      <c r="C80" s="159" t="s">
        <v>341</v>
      </c>
      <c r="D80" s="145" t="s">
        <v>189</v>
      </c>
      <c r="E80" s="476"/>
      <c r="F80" s="476"/>
      <c r="G80" s="478"/>
      <c r="H80" s="476"/>
      <c r="I80" s="478"/>
      <c r="J80" s="476"/>
      <c r="K80" s="489"/>
      <c r="L80" s="476"/>
      <c r="M80" s="481"/>
      <c r="N80" s="455"/>
      <c r="R80" s="141"/>
      <c r="S80" s="141"/>
      <c r="T80" s="141"/>
    </row>
    <row r="81" spans="1:22" ht="78" x14ac:dyDescent="0.6">
      <c r="A81" s="729"/>
      <c r="B81" s="473"/>
      <c r="C81" s="159" t="s">
        <v>342</v>
      </c>
      <c r="D81" s="145" t="s">
        <v>189</v>
      </c>
      <c r="E81" s="476"/>
      <c r="F81" s="476"/>
      <c r="G81" s="478"/>
      <c r="H81" s="476"/>
      <c r="I81" s="478"/>
      <c r="J81" s="476"/>
      <c r="K81" s="489"/>
      <c r="L81" s="476"/>
      <c r="M81" s="481"/>
      <c r="N81" s="455"/>
      <c r="R81" s="141"/>
      <c r="S81" s="141"/>
      <c r="T81" s="141"/>
    </row>
    <row r="82" spans="1:22" ht="78" x14ac:dyDescent="0.6">
      <c r="A82" s="729"/>
      <c r="B82" s="473"/>
      <c r="C82" s="159" t="s">
        <v>343</v>
      </c>
      <c r="D82" s="145" t="s">
        <v>189</v>
      </c>
      <c r="E82" s="476"/>
      <c r="F82" s="476"/>
      <c r="G82" s="478"/>
      <c r="H82" s="476"/>
      <c r="I82" s="478"/>
      <c r="J82" s="476"/>
      <c r="K82" s="489"/>
      <c r="L82" s="476"/>
      <c r="M82" s="481"/>
      <c r="N82" s="455"/>
      <c r="R82" s="141"/>
      <c r="S82" s="141"/>
      <c r="T82" s="141"/>
    </row>
    <row r="83" spans="1:22" ht="52.5" thickBot="1" x14ac:dyDescent="0.65">
      <c r="A83" s="730"/>
      <c r="B83" s="474"/>
      <c r="C83" s="155" t="s">
        <v>344</v>
      </c>
      <c r="D83" s="146" t="s">
        <v>189</v>
      </c>
      <c r="E83" s="428"/>
      <c r="F83" s="428"/>
      <c r="G83" s="479"/>
      <c r="H83" s="428"/>
      <c r="I83" s="479"/>
      <c r="J83" s="428"/>
      <c r="K83" s="500"/>
      <c r="L83" s="428"/>
      <c r="M83" s="482"/>
      <c r="N83" s="456"/>
      <c r="R83" s="141"/>
      <c r="S83" s="141"/>
      <c r="T83" s="141"/>
    </row>
    <row r="84" spans="1:22" ht="279" customHeight="1" x14ac:dyDescent="0.6">
      <c r="A84" s="728" t="s">
        <v>345</v>
      </c>
      <c r="B84" s="472" t="s">
        <v>114</v>
      </c>
      <c r="C84" s="177" t="s">
        <v>346</v>
      </c>
      <c r="D84" s="144" t="s">
        <v>185</v>
      </c>
      <c r="E84" s="475" t="s">
        <v>353</v>
      </c>
      <c r="F84" s="475" t="s">
        <v>354</v>
      </c>
      <c r="G84" s="477" t="s">
        <v>427</v>
      </c>
      <c r="H84" s="475" t="s">
        <v>478</v>
      </c>
      <c r="I84" s="573" t="s">
        <v>357</v>
      </c>
      <c r="J84" s="475" t="s">
        <v>249</v>
      </c>
      <c r="K84" s="575" t="s">
        <v>814</v>
      </c>
      <c r="L84" s="475" t="s">
        <v>189</v>
      </c>
      <c r="M84" s="480"/>
      <c r="N84" s="454"/>
      <c r="R84" s="141" t="str">
        <f>IF(OR(J84='Drop downs'!$G$7,J84='Drop downs'!$G$5), B84&amp;": "&amp;K84&amp;CHAR(10),"")</f>
        <v/>
      </c>
      <c r="S84" s="141" t="str">
        <f>IF(J84='Drop downs'!$G$2,B84&amp;": "&amp;K84&amp;""," ")</f>
        <v>IIA14: The policy provides support for this IIA objective as it highlights that waste creation in the Borough should be minimised, and waste self-sufficiency promoted in line with London Plan Policy SI8. The policy also requires all new major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v>
      </c>
      <c r="T84" s="141" t="str">
        <f>IF(Strategic_Policy_09!E84='Drop downs'!$B$6,Strategic_Policy_09!B84&amp;": "&amp;Strategic_Policy_09!K84&amp;"","")</f>
        <v/>
      </c>
      <c r="U84" s="126" t="str">
        <f t="shared" si="1"/>
        <v/>
      </c>
      <c r="V84" s="126" t="str">
        <f>IF(N84&gt;0,B84&amp;":"&amp;N84&amp;"
","")</f>
        <v/>
      </c>
    </row>
    <row r="85" spans="1:22" ht="193.5" customHeight="1" x14ac:dyDescent="0.6">
      <c r="A85" s="729"/>
      <c r="B85" s="473"/>
      <c r="C85" s="159" t="s">
        <v>347</v>
      </c>
      <c r="D85" s="145" t="s">
        <v>185</v>
      </c>
      <c r="E85" s="476"/>
      <c r="F85" s="476"/>
      <c r="G85" s="478"/>
      <c r="H85" s="476"/>
      <c r="I85" s="571"/>
      <c r="J85" s="476"/>
      <c r="K85" s="576"/>
      <c r="L85" s="476"/>
      <c r="M85" s="481"/>
      <c r="N85" s="455"/>
      <c r="R85" s="141"/>
      <c r="S85" s="141"/>
      <c r="T85" s="141"/>
    </row>
    <row r="86" spans="1:22" ht="175.5" customHeight="1" x14ac:dyDescent="0.6">
      <c r="A86" s="729"/>
      <c r="B86" s="473"/>
      <c r="C86" s="159" t="s">
        <v>348</v>
      </c>
      <c r="D86" s="145" t="s">
        <v>185</v>
      </c>
      <c r="E86" s="476"/>
      <c r="F86" s="476"/>
      <c r="G86" s="478"/>
      <c r="H86" s="476"/>
      <c r="I86" s="571"/>
      <c r="J86" s="476"/>
      <c r="K86" s="576"/>
      <c r="L86" s="476"/>
      <c r="M86" s="481"/>
      <c r="N86" s="455"/>
      <c r="R86" s="141"/>
      <c r="S86" s="141"/>
      <c r="T86" s="141"/>
    </row>
    <row r="87" spans="1:22" ht="223.5" customHeight="1" thickBot="1" x14ac:dyDescent="0.65">
      <c r="A87" s="727"/>
      <c r="B87" s="474"/>
      <c r="C87" s="157" t="s">
        <v>349</v>
      </c>
      <c r="D87" s="166" t="s">
        <v>185</v>
      </c>
      <c r="E87" s="483"/>
      <c r="F87" s="483"/>
      <c r="G87" s="519"/>
      <c r="H87" s="483"/>
      <c r="I87" s="572"/>
      <c r="J87" s="483"/>
      <c r="K87" s="612"/>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e">
        <f>R8&amp;R18&amp;R20&amp;R28&amp;R36&amp;R42&amp;R47&amp;R48&amp;R49&amp;R54&amp;R57&amp;R65&amp;R72&amp;R77&amp;R84&amp;R87</f>
        <v>#REF!</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e">
        <f>S8&amp;S18&amp;S20&amp;S28&amp;S36&amp;S42&amp;S47&amp;S48&amp;S49&amp;S54&amp;S57&amp;S65&amp;S72&amp;S77&amp;S84&amp;S87</f>
        <v>#REF!</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kkucAaR+fqp9xnnE8zAoAckFlyEKj/cRRjcvCw20TEjH94o0OQVR8m6baUUFftvvIE4cx3h2+skwgzFWSXYIJw==" saltValue="e0XBHy4i+bPPylKG2wjFxw==" spinCount="100000" sheet="1" objects="1" scenarios="1"/>
  <autoFilter ref="A7:M87" xr:uid="{D2C47CAF-421C-4D58-AA7A-22430CCF83D7}"/>
  <mergeCells count="184">
    <mergeCell ref="J77:J83"/>
    <mergeCell ref="K77:K83"/>
    <mergeCell ref="L77:L83"/>
    <mergeCell ref="M77:M83"/>
    <mergeCell ref="A84:A87"/>
    <mergeCell ref="A77:A83"/>
    <mergeCell ref="E77:E83"/>
    <mergeCell ref="F77:F83"/>
    <mergeCell ref="G77:G83"/>
    <mergeCell ref="H77:H83"/>
    <mergeCell ref="K84:K87"/>
    <mergeCell ref="L84:L87"/>
    <mergeCell ref="M84:M87"/>
    <mergeCell ref="E84:E87"/>
    <mergeCell ref="F84:F87"/>
    <mergeCell ref="B77:B83"/>
    <mergeCell ref="B84:B87"/>
    <mergeCell ref="M57:M64"/>
    <mergeCell ref="A65:A71"/>
    <mergeCell ref="E65:E71"/>
    <mergeCell ref="F65:F71"/>
    <mergeCell ref="G65:G71"/>
    <mergeCell ref="H65:H71"/>
    <mergeCell ref="K72:K76"/>
    <mergeCell ref="A54:A56"/>
    <mergeCell ref="E54:E56"/>
    <mergeCell ref="G54:G56"/>
    <mergeCell ref="H54:H56"/>
    <mergeCell ref="I54:I56"/>
    <mergeCell ref="J54:J56"/>
    <mergeCell ref="E57:E64"/>
    <mergeCell ref="F57:F64"/>
    <mergeCell ref="G57:G64"/>
    <mergeCell ref="H57:H64"/>
    <mergeCell ref="A72:A76"/>
    <mergeCell ref="I57:I64"/>
    <mergeCell ref="J57:J64"/>
    <mergeCell ref="K57:K64"/>
    <mergeCell ref="L57:L64"/>
    <mergeCell ref="G47:G48"/>
    <mergeCell ref="H47:H48"/>
    <mergeCell ref="I47:I48"/>
    <mergeCell ref="J47:J48"/>
    <mergeCell ref="A42:A46"/>
    <mergeCell ref="E42:E46"/>
    <mergeCell ref="K54:K56"/>
    <mergeCell ref="E72:E76"/>
    <mergeCell ref="F72:F76"/>
    <mergeCell ref="G72:G76"/>
    <mergeCell ref="H72:H76"/>
    <mergeCell ref="I72:I76"/>
    <mergeCell ref="J72:J76"/>
    <mergeCell ref="I65:I71"/>
    <mergeCell ref="J65:J71"/>
    <mergeCell ref="K65:K71"/>
    <mergeCell ref="B47:B48"/>
    <mergeCell ref="B49:B53"/>
    <mergeCell ref="B54:B56"/>
    <mergeCell ref="B57:B64"/>
    <mergeCell ref="B65:B71"/>
    <mergeCell ref="B72:B76"/>
    <mergeCell ref="F54:F56"/>
    <mergeCell ref="A57:A64"/>
    <mergeCell ref="A28:A35"/>
    <mergeCell ref="E28:E35"/>
    <mergeCell ref="F28:F35"/>
    <mergeCell ref="G28:G35"/>
    <mergeCell ref="H28:H35"/>
    <mergeCell ref="I28:I35"/>
    <mergeCell ref="L54:L56"/>
    <mergeCell ref="M42:M46"/>
    <mergeCell ref="A47:A48"/>
    <mergeCell ref="A49:A53"/>
    <mergeCell ref="E49:E53"/>
    <mergeCell ref="F49:F53"/>
    <mergeCell ref="G49:G53"/>
    <mergeCell ref="H49:H53"/>
    <mergeCell ref="I49:I53"/>
    <mergeCell ref="J49:J53"/>
    <mergeCell ref="K49:K53"/>
    <mergeCell ref="L49:L53"/>
    <mergeCell ref="M49:M53"/>
    <mergeCell ref="K47:K48"/>
    <mergeCell ref="L47:L48"/>
    <mergeCell ref="M47:M48"/>
    <mergeCell ref="E47:E48"/>
    <mergeCell ref="F47:F48"/>
    <mergeCell ref="A36:A41"/>
    <mergeCell ref="E36:E41"/>
    <mergeCell ref="F36:F41"/>
    <mergeCell ref="G36:G41"/>
    <mergeCell ref="H36:H41"/>
    <mergeCell ref="I36:I41"/>
    <mergeCell ref="J36:J41"/>
    <mergeCell ref="K36:K41"/>
    <mergeCell ref="L36:L41"/>
    <mergeCell ref="J20:J27"/>
    <mergeCell ref="K20:K27"/>
    <mergeCell ref="L20:L27"/>
    <mergeCell ref="M20:M27"/>
    <mergeCell ref="J18:J19"/>
    <mergeCell ref="B18:B19"/>
    <mergeCell ref="B20:B27"/>
    <mergeCell ref="G42:G46"/>
    <mergeCell ref="H42:H46"/>
    <mergeCell ref="I42:I46"/>
    <mergeCell ref="J42:J46"/>
    <mergeCell ref="K42:K46"/>
    <mergeCell ref="L42:L46"/>
    <mergeCell ref="M28:M35"/>
    <mergeCell ref="M36:M41"/>
    <mergeCell ref="B28:B35"/>
    <mergeCell ref="B36:B41"/>
    <mergeCell ref="B42:B46"/>
    <mergeCell ref="F42:F46"/>
    <mergeCell ref="J28:J35"/>
    <mergeCell ref="A20:A27"/>
    <mergeCell ref="E20:E27"/>
    <mergeCell ref="F20:F27"/>
    <mergeCell ref="G20:G27"/>
    <mergeCell ref="H20:H27"/>
    <mergeCell ref="I20:I27"/>
    <mergeCell ref="A18:A19"/>
    <mergeCell ref="E18:E19"/>
    <mergeCell ref="F18:F19"/>
    <mergeCell ref="G18:G19"/>
    <mergeCell ref="H18:H19"/>
    <mergeCell ref="I18:I19"/>
    <mergeCell ref="C1:F1"/>
    <mergeCell ref="C2:F2"/>
    <mergeCell ref="C4:F4"/>
    <mergeCell ref="A6:C6"/>
    <mergeCell ref="A8:A17"/>
    <mergeCell ref="B8:B17"/>
    <mergeCell ref="E8:E17"/>
    <mergeCell ref="F8:F17"/>
    <mergeCell ref="G8:G17"/>
    <mergeCell ref="C3:F3"/>
    <mergeCell ref="E6:N6"/>
    <mergeCell ref="N8:N17"/>
    <mergeCell ref="H8:H17"/>
    <mergeCell ref="I8:I17"/>
    <mergeCell ref="J8:J17"/>
    <mergeCell ref="N18:N19"/>
    <mergeCell ref="N20:N27"/>
    <mergeCell ref="N28:N35"/>
    <mergeCell ref="N36:N41"/>
    <mergeCell ref="N42:N46"/>
    <mergeCell ref="N47:N48"/>
    <mergeCell ref="N49:N53"/>
    <mergeCell ref="N54:N56"/>
    <mergeCell ref="K8:K17"/>
    <mergeCell ref="L8:L17"/>
    <mergeCell ref="M8:M17"/>
    <mergeCell ref="K28:K35"/>
    <mergeCell ref="L28:L35"/>
    <mergeCell ref="K18:K19"/>
    <mergeCell ref="L18:L19"/>
    <mergeCell ref="M18:M19"/>
    <mergeCell ref="M54:M56"/>
    <mergeCell ref="A93:N93"/>
    <mergeCell ref="A94:N94"/>
    <mergeCell ref="A95:N95"/>
    <mergeCell ref="A96:N96"/>
    <mergeCell ref="A97:N97"/>
    <mergeCell ref="A98:N98"/>
    <mergeCell ref="N57:N64"/>
    <mergeCell ref="N65:N71"/>
    <mergeCell ref="N72:N76"/>
    <mergeCell ref="N77:N83"/>
    <mergeCell ref="N84:N87"/>
    <mergeCell ref="A89:N89"/>
    <mergeCell ref="A90:N90"/>
    <mergeCell ref="A91:N91"/>
    <mergeCell ref="A92:N92"/>
    <mergeCell ref="G84:G87"/>
    <mergeCell ref="H84:H87"/>
    <mergeCell ref="I84:I87"/>
    <mergeCell ref="J84:J87"/>
    <mergeCell ref="L65:L71"/>
    <mergeCell ref="M65:M71"/>
    <mergeCell ref="L72:L76"/>
    <mergeCell ref="M72:M76"/>
    <mergeCell ref="I77:I83"/>
  </mergeCells>
  <conditionalFormatting sqref="C50:C53">
    <cfRule type="expression" dxfId="295" priority="8">
      <formula>$D50="No"</formula>
    </cfRule>
  </conditionalFormatting>
  <conditionalFormatting sqref="C8:D87">
    <cfRule type="expression" dxfId="294" priority="1">
      <formula>$D8="No"</formula>
    </cfRule>
  </conditionalFormatting>
  <conditionalFormatting sqref="J8 J18 J28 J47 J49 J57 J65 J72 J77 J84">
    <cfRule type="cellIs" dxfId="293" priority="46" operator="equal">
      <formula>"Significant Negative"</formula>
    </cfRule>
    <cfRule type="cellIs" dxfId="292" priority="47" operator="equal">
      <formula>"Minor Negative"</formula>
    </cfRule>
    <cfRule type="cellIs" dxfId="291" priority="48" operator="equal">
      <formula>"Uncertain"</formula>
    </cfRule>
    <cfRule type="cellIs" dxfId="290" priority="49" operator="equal">
      <formula>"Neutral"</formula>
    </cfRule>
    <cfRule type="cellIs" dxfId="289" priority="50" operator="equal">
      <formula>"Minor Positive"</formula>
    </cfRule>
    <cfRule type="cellIs" dxfId="288" priority="51" operator="equal">
      <formula>"Significant Positive"</formula>
    </cfRule>
  </conditionalFormatting>
  <conditionalFormatting sqref="J20">
    <cfRule type="cellIs" dxfId="287" priority="34" operator="equal">
      <formula>"Significant Negative"</formula>
    </cfRule>
    <cfRule type="cellIs" dxfId="286" priority="35" operator="equal">
      <formula>"Minor Negative"</formula>
    </cfRule>
    <cfRule type="cellIs" dxfId="285" priority="36" operator="equal">
      <formula>"Uncertain"</formula>
    </cfRule>
    <cfRule type="cellIs" dxfId="284" priority="37" operator="equal">
      <formula>"Neutral"</formula>
    </cfRule>
    <cfRule type="cellIs" dxfId="283" priority="38" operator="equal">
      <formula>"Minor Positive"</formula>
    </cfRule>
    <cfRule type="cellIs" dxfId="282" priority="39" operator="equal">
      <formula>"Significant Positive"</formula>
    </cfRule>
  </conditionalFormatting>
  <conditionalFormatting sqref="J36">
    <cfRule type="cellIs" dxfId="281" priority="22" operator="equal">
      <formula>"Significant Negative"</formula>
    </cfRule>
    <cfRule type="cellIs" dxfId="280" priority="23" operator="equal">
      <formula>"Minor Negative"</formula>
    </cfRule>
    <cfRule type="cellIs" dxfId="279" priority="24" operator="equal">
      <formula>"Uncertain"</formula>
    </cfRule>
    <cfRule type="cellIs" dxfId="278" priority="25" operator="equal">
      <formula>"Neutral"</formula>
    </cfRule>
    <cfRule type="cellIs" dxfId="277" priority="26" operator="equal">
      <formula>"Minor Positive"</formula>
    </cfRule>
    <cfRule type="cellIs" dxfId="276" priority="27" operator="equal">
      <formula>"Significant Positive"</formula>
    </cfRule>
  </conditionalFormatting>
  <conditionalFormatting sqref="J42">
    <cfRule type="cellIs" dxfId="275" priority="16" operator="equal">
      <formula>"Significant Negative"</formula>
    </cfRule>
    <cfRule type="cellIs" dxfId="274" priority="17" operator="equal">
      <formula>"Minor Negative"</formula>
    </cfRule>
    <cfRule type="cellIs" dxfId="273" priority="18" operator="equal">
      <formula>"Uncertain"</formula>
    </cfRule>
    <cfRule type="cellIs" dxfId="272" priority="19" operator="equal">
      <formula>"Neutral"</formula>
    </cfRule>
    <cfRule type="cellIs" dxfId="271" priority="20" operator="equal">
      <formula>"Minor Positive"</formula>
    </cfRule>
    <cfRule type="cellIs" dxfId="270" priority="21" operator="equal">
      <formula>"Significant Positive"</formula>
    </cfRule>
  </conditionalFormatting>
  <conditionalFormatting sqref="J54">
    <cfRule type="cellIs" dxfId="269" priority="10" operator="equal">
      <formula>"Significant Negative"</formula>
    </cfRule>
    <cfRule type="cellIs" dxfId="268" priority="11" operator="equal">
      <formula>"Minor Negative"</formula>
    </cfRule>
    <cfRule type="cellIs" dxfId="267" priority="12" operator="equal">
      <formula>"Uncertain"</formula>
    </cfRule>
    <cfRule type="cellIs" dxfId="266" priority="13" operator="equal">
      <formula>"Neutral"</formula>
    </cfRule>
    <cfRule type="cellIs" dxfId="265" priority="14" operator="equal">
      <formula>"Minor Positive"</formula>
    </cfRule>
    <cfRule type="cellIs" dxfId="264"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B223B5A-CBF3-4EEA-A8E5-08775B4C11B5}">
          <x14:formula1>
            <xm:f>'Drop downs'!$G$2:$G$7</xm:f>
          </x14:formula1>
          <xm:sqref>J8 J18 J20 J28 J36 J42 J54 J57 J65 J84 J77 J49 J47 J72</xm:sqref>
        </x14:dataValidation>
        <x14:dataValidation type="list" allowBlank="1" showInputMessage="1" showErrorMessage="1" xr:uid="{9E0ADA91-C4A6-4D28-B5D8-2A65F0565B62}">
          <x14:formula1>
            <xm:f>'Drop downs'!$F$2:$F$6</xm:f>
          </x14:formula1>
          <xm:sqref>I8 I18 I20 I28 I36 I42 I54 I57 I65 I84 I77 I49 I47 I72</xm:sqref>
        </x14:dataValidation>
        <x14:dataValidation type="list" allowBlank="1" showInputMessage="1" showErrorMessage="1" xr:uid="{692E189C-CC74-4555-8C58-28AC26D54725}">
          <x14:formula1>
            <xm:f>'Drop downs'!$E$2:$E$6</xm:f>
          </x14:formula1>
          <xm:sqref>H8 H18 H20 H28 H36 H42 H54 H57 H65 H84 H77 H49 H47 H72</xm:sqref>
        </x14:dataValidation>
        <x14:dataValidation type="list" allowBlank="1" showInputMessage="1" showErrorMessage="1" xr:uid="{AE8C6FBD-3E0A-43B5-B389-B23BAC5CA86C}">
          <x14:formula1>
            <xm:f>'Drop downs'!$D$2:$D$7</xm:f>
          </x14:formula1>
          <xm:sqref>G8 G18 G20 G28 G36 G42 G54 G57 G65 G84 G77 G49 G47 G72</xm:sqref>
        </x14:dataValidation>
        <x14:dataValidation type="list" allowBlank="1" showInputMessage="1" showErrorMessage="1" xr:uid="{D1E1D7DD-8BFB-462E-9EF1-32054A9148CE}">
          <x14:formula1>
            <xm:f>'Drop downs'!$C$2:$C$5</xm:f>
          </x14:formula1>
          <xm:sqref>F8 F18 F20 F28 F36 F42 F54 F57 F65 F84 F77 F49 F47 F72</xm:sqref>
        </x14:dataValidation>
        <x14:dataValidation type="list" allowBlank="1" showInputMessage="1" showErrorMessage="1" xr:uid="{3D0BA407-1C29-4381-AAD1-3398043EB7B9}">
          <x14:formula1>
            <xm:f>'Drop downs'!$B$2:$B$4</xm:f>
          </x14:formula1>
          <xm:sqref>E8 E18 E20 E28 E36 E42 E54 E57 E65 E84 E77 E49 E47 E72</xm:sqref>
        </x14:dataValidation>
        <x14:dataValidation type="list" allowBlank="1" showInputMessage="1" showErrorMessage="1" xr:uid="{9CC3B13A-A065-472E-9648-A171289B3F31}">
          <x14:formula1>
            <xm:f>'Drop downs'!$J$2:$J$3</xm:f>
          </x14:formula1>
          <xm:sqref>L8 L18 L20 L28 L36 L42 L49 L54 L57 L65 L72 L77 L47 L84</xm:sqref>
        </x14:dataValidation>
        <x14:dataValidation type="list" allowBlank="1" showInputMessage="1" showErrorMessage="1" xr:uid="{A1C6F267-3098-4DD5-BDAF-9EDFFEE331BA}">
          <x14:formula1>
            <xm:f>'Drop downs'!$A$2:$A$3</xm:f>
          </x14:formula1>
          <xm:sqref>D8:D87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8F2E2-F04D-461A-8165-495B7E405A9A}">
  <sheetPr codeName="Sheet46">
    <tabColor theme="4" tint="0.79998168889431442"/>
  </sheetPr>
  <dimension ref="A1:U42"/>
  <sheetViews>
    <sheetView workbookViewId="0"/>
  </sheetViews>
  <sheetFormatPr defaultColWidth="8.54296875" defaultRowHeight="14.5" x14ac:dyDescent="0.35"/>
  <cols>
    <col min="1" max="1" width="103.81640625" customWidth="1"/>
    <col min="2" max="2" width="17" customWidth="1"/>
    <col min="3" max="3" width="46.453125" bestFit="1" customWidth="1"/>
    <col min="4" max="4" width="7.1796875" hidden="1"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2.54296875" customWidth="1"/>
    <col min="13" max="13" width="41.453125" customWidth="1"/>
    <col min="14" max="14" width="9.453125" customWidth="1"/>
    <col min="15" max="16" width="0" hidden="1"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x14ac:dyDescent="0.35">
      <c r="C1" s="49" t="s">
        <v>20</v>
      </c>
      <c r="E1" s="315"/>
      <c r="F1" s="316"/>
      <c r="G1" s="17"/>
      <c r="I1" s="7"/>
      <c r="J1" s="7"/>
      <c r="K1" s="7"/>
      <c r="Q1" s="8"/>
    </row>
    <row r="2" spans="1:21" x14ac:dyDescent="0.35">
      <c r="C2" s="49" t="s">
        <v>21</v>
      </c>
      <c r="D2" s="9"/>
      <c r="E2" s="317"/>
      <c r="F2" s="318"/>
      <c r="I2" s="8"/>
      <c r="J2" s="8"/>
      <c r="K2" s="8"/>
      <c r="Q2" s="8"/>
    </row>
    <row r="3" spans="1:21" x14ac:dyDescent="0.35">
      <c r="A3" s="45"/>
      <c r="B3" s="45"/>
      <c r="C3" s="50" t="s">
        <v>22</v>
      </c>
      <c r="D3" s="4"/>
      <c r="E3" s="45"/>
      <c r="F3" s="46"/>
      <c r="I3" s="8"/>
      <c r="J3" s="8"/>
      <c r="K3" s="8"/>
      <c r="Q3" s="8"/>
    </row>
    <row r="4" spans="1:21" ht="17.25" customHeight="1" x14ac:dyDescent="0.35">
      <c r="C4" s="50" t="s">
        <v>23</v>
      </c>
      <c r="D4" s="18"/>
      <c r="E4" s="287"/>
      <c r="F4" s="288"/>
      <c r="I4" s="8"/>
      <c r="J4" s="8"/>
      <c r="K4" s="8"/>
      <c r="Q4" s="8"/>
    </row>
    <row r="6" spans="1:21" ht="30.75" customHeight="1" x14ac:dyDescent="0.35">
      <c r="B6" s="52"/>
      <c r="C6" s="319" t="s">
        <v>180</v>
      </c>
      <c r="D6" s="319"/>
      <c r="E6" s="320" t="s">
        <v>25</v>
      </c>
      <c r="F6" s="320"/>
      <c r="G6" s="320"/>
      <c r="H6" s="320"/>
      <c r="I6" s="320"/>
      <c r="J6" s="320"/>
      <c r="K6" s="320"/>
      <c r="L6" s="320"/>
      <c r="M6" s="320"/>
      <c r="Q6" s="19"/>
      <c r="R6" s="19"/>
      <c r="S6" s="19"/>
      <c r="T6" s="19"/>
      <c r="U6" s="19"/>
    </row>
    <row r="7" spans="1:21" ht="46.5" x14ac:dyDescent="0.35">
      <c r="A7" s="51" t="s">
        <v>181</v>
      </c>
      <c r="B7" s="51" t="s">
        <v>182</v>
      </c>
      <c r="C7" s="51" t="s">
        <v>183</v>
      </c>
      <c r="D7" s="51" t="s">
        <v>27</v>
      </c>
      <c r="E7" s="51" t="s">
        <v>30</v>
      </c>
      <c r="F7" s="51" t="s">
        <v>31</v>
      </c>
      <c r="G7" s="51" t="s">
        <v>32</v>
      </c>
      <c r="H7" s="51" t="s">
        <v>33</v>
      </c>
      <c r="I7" s="51" t="s">
        <v>34</v>
      </c>
      <c r="J7" s="51" t="s">
        <v>35</v>
      </c>
      <c r="K7" s="51" t="s">
        <v>36</v>
      </c>
      <c r="L7" s="51" t="s">
        <v>37</v>
      </c>
      <c r="M7" s="51" t="s">
        <v>38</v>
      </c>
      <c r="Q7" s="1" t="s">
        <v>39</v>
      </c>
      <c r="R7" s="2" t="str">
        <f>C34</f>
        <v>Significant Negative and Uncertain Effects</v>
      </c>
      <c r="S7" s="2" t="str">
        <f>C36</f>
        <v>Significant Positive Effects</v>
      </c>
      <c r="T7" s="2" t="str">
        <f>C38</f>
        <v>Potential Cumulative Effects Identified</v>
      </c>
    </row>
    <row r="8" spans="1:21" ht="29" x14ac:dyDescent="0.35">
      <c r="A8" s="20" t="s">
        <v>184</v>
      </c>
      <c r="B8" s="20" t="s">
        <v>185</v>
      </c>
      <c r="C8" s="321" t="s">
        <v>186</v>
      </c>
      <c r="D8" s="321" t="s">
        <v>101</v>
      </c>
      <c r="E8" s="312"/>
      <c r="F8" s="312"/>
      <c r="G8" s="312"/>
      <c r="H8" s="312"/>
      <c r="I8" s="312"/>
      <c r="J8" s="324"/>
      <c r="K8" s="324"/>
      <c r="L8" s="312"/>
      <c r="M8" s="327"/>
      <c r="Q8" s="10" t="e">
        <f>MATCH(#REF!,#REF!, 0)</f>
        <v>#REF!</v>
      </c>
      <c r="R8" s="12" t="str">
        <f>IF(OR(J8='Drop downs'!$G$7,J8='Drop downs'!$G$5), D8&amp;": "&amp;K8&amp;CHAR(10),"")</f>
        <v/>
      </c>
      <c r="S8" s="12" t="str">
        <f>IF(J8='Drop downs'!$G$2,D8&amp;": "&amp;K8&amp;""," ")</f>
        <v xml:space="preserve"> </v>
      </c>
      <c r="T8" s="12" t="str">
        <f>IF('Option B'!E8='Drop downs'!$B$6,'Option B'!D8&amp;": "&amp;'Option B'!K8&amp;"","")</f>
        <v xml:space="preserve">IIA1: </v>
      </c>
    </row>
    <row r="9" spans="1:21" x14ac:dyDescent="0.35">
      <c r="A9" s="20" t="s">
        <v>187</v>
      </c>
      <c r="B9" s="20" t="s">
        <v>185</v>
      </c>
      <c r="C9" s="322"/>
      <c r="D9" s="322"/>
      <c r="E9" s="313"/>
      <c r="F9" s="313"/>
      <c r="G9" s="313"/>
      <c r="H9" s="313"/>
      <c r="I9" s="313"/>
      <c r="J9" s="325"/>
      <c r="K9" s="325"/>
      <c r="L9" s="313"/>
      <c r="M9" s="328"/>
      <c r="Q9" s="10"/>
      <c r="R9" s="12"/>
      <c r="S9" s="12"/>
      <c r="T9" s="12"/>
    </row>
    <row r="10" spans="1:21" x14ac:dyDescent="0.35">
      <c r="A10" s="20" t="s">
        <v>188</v>
      </c>
      <c r="B10" s="20" t="s">
        <v>189</v>
      </c>
      <c r="C10" s="322"/>
      <c r="D10" s="322"/>
      <c r="E10" s="313"/>
      <c r="F10" s="313"/>
      <c r="G10" s="313"/>
      <c r="H10" s="313"/>
      <c r="I10" s="313"/>
      <c r="J10" s="325"/>
      <c r="K10" s="325"/>
      <c r="L10" s="313"/>
      <c r="M10" s="328"/>
      <c r="Q10" s="10"/>
      <c r="R10" s="12"/>
      <c r="S10" s="12"/>
      <c r="T10" s="12"/>
    </row>
    <row r="11" spans="1:21" x14ac:dyDescent="0.35">
      <c r="A11" s="20" t="s">
        <v>190</v>
      </c>
      <c r="B11" s="20"/>
      <c r="C11" s="322"/>
      <c r="D11" s="322"/>
      <c r="E11" s="313"/>
      <c r="F11" s="313"/>
      <c r="G11" s="313"/>
      <c r="H11" s="313"/>
      <c r="I11" s="313"/>
      <c r="J11" s="325"/>
      <c r="K11" s="325"/>
      <c r="L11" s="313"/>
      <c r="M11" s="328"/>
      <c r="Q11" s="10"/>
      <c r="R11" s="12"/>
      <c r="S11" s="12"/>
      <c r="T11" s="12"/>
    </row>
    <row r="12" spans="1:21" x14ac:dyDescent="0.35">
      <c r="A12" s="20" t="s">
        <v>191</v>
      </c>
      <c r="B12" s="20" t="s">
        <v>189</v>
      </c>
      <c r="C12" s="322"/>
      <c r="D12" s="322"/>
      <c r="E12" s="313"/>
      <c r="F12" s="313"/>
      <c r="G12" s="313"/>
      <c r="H12" s="313"/>
      <c r="I12" s="313"/>
      <c r="J12" s="325"/>
      <c r="K12" s="325"/>
      <c r="L12" s="313"/>
      <c r="M12" s="328"/>
      <c r="Q12" s="10"/>
      <c r="R12" s="12"/>
      <c r="S12" s="12"/>
      <c r="T12" s="12"/>
    </row>
    <row r="13" spans="1:21" x14ac:dyDescent="0.35">
      <c r="A13" s="20" t="s">
        <v>192</v>
      </c>
      <c r="B13" s="20"/>
      <c r="C13" s="322"/>
      <c r="D13" s="322"/>
      <c r="E13" s="313"/>
      <c r="F13" s="313"/>
      <c r="G13" s="313"/>
      <c r="H13" s="313"/>
      <c r="I13" s="313"/>
      <c r="J13" s="325"/>
      <c r="K13" s="325"/>
      <c r="L13" s="313"/>
      <c r="M13" s="328"/>
      <c r="Q13" s="10"/>
      <c r="R13" s="12"/>
      <c r="S13" s="12"/>
      <c r="T13" s="12"/>
    </row>
    <row r="14" spans="1:21" ht="29" x14ac:dyDescent="0.35">
      <c r="A14" s="20" t="s">
        <v>193</v>
      </c>
      <c r="B14" s="20"/>
      <c r="C14" s="322"/>
      <c r="D14" s="322"/>
      <c r="E14" s="313"/>
      <c r="F14" s="313"/>
      <c r="G14" s="313"/>
      <c r="H14" s="313"/>
      <c r="I14" s="313"/>
      <c r="J14" s="325"/>
      <c r="K14" s="325"/>
      <c r="L14" s="313"/>
      <c r="M14" s="328"/>
      <c r="Q14" s="10"/>
      <c r="R14" s="12"/>
      <c r="S14" s="12"/>
      <c r="T14" s="12"/>
    </row>
    <row r="15" spans="1:21" x14ac:dyDescent="0.35">
      <c r="A15" s="20" t="s">
        <v>194</v>
      </c>
      <c r="B15" s="20"/>
      <c r="C15" s="322"/>
      <c r="D15" s="322"/>
      <c r="E15" s="313"/>
      <c r="F15" s="313"/>
      <c r="G15" s="313"/>
      <c r="H15" s="313"/>
      <c r="I15" s="313"/>
      <c r="J15" s="325"/>
      <c r="K15" s="325"/>
      <c r="L15" s="313"/>
      <c r="M15" s="328"/>
      <c r="Q15" s="10"/>
      <c r="R15" s="12"/>
      <c r="S15" s="12"/>
      <c r="T15" s="12"/>
    </row>
    <row r="16" spans="1:21" ht="29" x14ac:dyDescent="0.35">
      <c r="A16" s="20" t="s">
        <v>195</v>
      </c>
      <c r="B16" s="20"/>
      <c r="C16" s="322"/>
      <c r="D16" s="322"/>
      <c r="E16" s="313"/>
      <c r="F16" s="313"/>
      <c r="G16" s="313"/>
      <c r="H16" s="313"/>
      <c r="I16" s="313"/>
      <c r="J16" s="325"/>
      <c r="K16" s="325"/>
      <c r="L16" s="313"/>
      <c r="M16" s="328"/>
      <c r="Q16" s="10"/>
      <c r="R16" s="12"/>
      <c r="S16" s="12"/>
      <c r="T16" s="12"/>
    </row>
    <row r="17" spans="1:20" x14ac:dyDescent="0.35">
      <c r="A17" s="20" t="s">
        <v>196</v>
      </c>
      <c r="B17" s="20"/>
      <c r="C17" s="323"/>
      <c r="D17" s="323"/>
      <c r="E17" s="314"/>
      <c r="F17" s="314"/>
      <c r="G17" s="314"/>
      <c r="H17" s="314"/>
      <c r="I17" s="314"/>
      <c r="J17" s="326"/>
      <c r="K17" s="326"/>
      <c r="L17" s="314"/>
      <c r="M17" s="329"/>
      <c r="Q17" s="10"/>
      <c r="R17" s="12"/>
      <c r="S17" s="12"/>
      <c r="T17" s="12"/>
    </row>
    <row r="18" spans="1:20" ht="155.15" customHeight="1" x14ac:dyDescent="0.35">
      <c r="A18" s="20" t="s">
        <v>197</v>
      </c>
      <c r="B18" s="20"/>
      <c r="C18" s="16" t="s">
        <v>198</v>
      </c>
      <c r="D18" s="3" t="s">
        <v>199</v>
      </c>
      <c r="E18" s="15"/>
      <c r="F18" s="15"/>
      <c r="G18" s="15"/>
      <c r="H18" s="15"/>
      <c r="I18" s="15"/>
      <c r="J18" s="15"/>
      <c r="K18" s="15"/>
      <c r="L18" s="15"/>
      <c r="M18" s="30"/>
      <c r="Q18" s="10" t="e">
        <f>MATCH(#REF!,#REF!, 0)</f>
        <v>#REF!</v>
      </c>
      <c r="R18" s="12" t="str">
        <f>IF(OR(J18='Drop downs'!$G$7,J18='Drop downs'!$G$5), D18&amp;": "&amp;K18&amp;CHAR(10),"")</f>
        <v/>
      </c>
      <c r="S18" s="12" t="str">
        <f>IF(J18='Drop downs'!$G$2,D18&amp;": "&amp;K18&amp;""," ")</f>
        <v xml:space="preserve"> </v>
      </c>
      <c r="T18" s="12" t="str">
        <f>IF('Option B'!E18='Drop downs'!$B$6,'Option B'!D18&amp;": "&amp;'Option B'!K18&amp;"","")</f>
        <v xml:space="preserve">SO2: </v>
      </c>
    </row>
    <row r="19" spans="1:20" ht="115.4" customHeight="1" x14ac:dyDescent="0.35">
      <c r="A19" s="16" t="s">
        <v>200</v>
      </c>
      <c r="B19" s="16"/>
      <c r="C19" s="16" t="s">
        <v>201</v>
      </c>
      <c r="D19" s="3" t="s">
        <v>202</v>
      </c>
      <c r="E19" s="15"/>
      <c r="F19" s="15"/>
      <c r="G19" s="15"/>
      <c r="H19" s="15"/>
      <c r="I19" s="15"/>
      <c r="J19" s="15"/>
      <c r="K19" s="15"/>
      <c r="L19" s="15"/>
      <c r="M19" s="30"/>
      <c r="Q19" s="10" t="e">
        <f>MATCH(#REF!,#REF!, 0)</f>
        <v>#REF!</v>
      </c>
      <c r="R19" s="12" t="str">
        <f>IF(OR(J19='Drop downs'!$G$7,J19='Drop downs'!$G$5), D19&amp;": "&amp;K19&amp;CHAR(10),"")</f>
        <v/>
      </c>
      <c r="S19" s="12" t="str">
        <f>IF(J19='Drop downs'!$G$2,D19&amp;": "&amp;K19&amp;""," ")</f>
        <v xml:space="preserve"> </v>
      </c>
      <c r="T19" s="12" t="str">
        <f>IF('Option B'!E19='Drop downs'!$B$6,'Option B'!D19&amp;": "&amp;'Option B'!K19&amp;"","")</f>
        <v xml:space="preserve">SO3: </v>
      </c>
    </row>
    <row r="20" spans="1:20" ht="170.15" customHeight="1" x14ac:dyDescent="0.35">
      <c r="A20" s="16" t="s">
        <v>203</v>
      </c>
      <c r="B20" s="16"/>
      <c r="C20" s="16" t="s">
        <v>204</v>
      </c>
      <c r="D20" s="3" t="s">
        <v>205</v>
      </c>
      <c r="E20" s="15"/>
      <c r="F20" s="15"/>
      <c r="G20" s="15"/>
      <c r="H20" s="15"/>
      <c r="I20" s="15"/>
      <c r="J20" s="15"/>
      <c r="K20" s="15"/>
      <c r="L20" s="15"/>
      <c r="M20" s="30"/>
      <c r="Q20" s="10" t="e">
        <f>MATCH(#REF!,#REF!, 0)</f>
        <v>#REF!</v>
      </c>
      <c r="R20" s="12" t="str">
        <f>IF(OR(J20='Drop downs'!$G$7,J20='Drop downs'!$G$5), D20&amp;": "&amp;K20&amp;CHAR(10),"")</f>
        <v/>
      </c>
      <c r="S20" s="12" t="str">
        <f>IF(J20='Drop downs'!$G$2,D20&amp;": "&amp;K20&amp;""," ")</f>
        <v xml:space="preserve"> </v>
      </c>
      <c r="T20" s="12" t="str">
        <f>IF('Option B'!E20='Drop downs'!$B$6,'Option B'!D20&amp;": "&amp;'Option B'!K20&amp;"","")</f>
        <v xml:space="preserve">SO4: </v>
      </c>
    </row>
    <row r="21" spans="1:20" ht="80.150000000000006" customHeight="1" x14ac:dyDescent="0.35">
      <c r="A21" s="16" t="s">
        <v>206</v>
      </c>
      <c r="B21" s="21"/>
      <c r="C21" s="16" t="s">
        <v>207</v>
      </c>
      <c r="D21" s="3" t="s">
        <v>208</v>
      </c>
      <c r="E21" s="15"/>
      <c r="F21" s="15"/>
      <c r="G21" s="15"/>
      <c r="H21" s="15"/>
      <c r="I21" s="15"/>
      <c r="J21" s="15"/>
      <c r="K21" s="22"/>
      <c r="L21" s="15"/>
      <c r="M21" s="15"/>
      <c r="Q21" s="10" t="e">
        <f>MATCH(#REF!,#REF!, 0)</f>
        <v>#REF!</v>
      </c>
      <c r="R21" s="12" t="str">
        <f>IF(OR(J21='Drop downs'!$G$7,J21='Drop downs'!$G$5), D21&amp;": "&amp;K21&amp;CHAR(10),"")</f>
        <v/>
      </c>
      <c r="S21" s="12" t="str">
        <f>IF(J21='Drop downs'!$G$2,D21&amp;": "&amp;K21&amp;""," ")</f>
        <v xml:space="preserve"> </v>
      </c>
      <c r="T21" s="12" t="str">
        <f>IF('Option B'!E21='Drop downs'!$B$6,'Option B'!D21&amp;": "&amp;'Option B'!K21&amp;"","")</f>
        <v xml:space="preserve">SO5: </v>
      </c>
    </row>
    <row r="22" spans="1:20" ht="90" customHeight="1" x14ac:dyDescent="0.35">
      <c r="A22" s="16" t="s">
        <v>209</v>
      </c>
      <c r="B22" s="16"/>
      <c r="C22" s="16" t="s">
        <v>210</v>
      </c>
      <c r="D22" s="3" t="s">
        <v>211</v>
      </c>
      <c r="E22" s="15"/>
      <c r="F22" s="15"/>
      <c r="G22" s="15"/>
      <c r="H22" s="15"/>
      <c r="I22" s="15"/>
      <c r="J22" s="15"/>
      <c r="K22" s="22"/>
      <c r="L22" s="15"/>
      <c r="M22" s="15"/>
      <c r="Q22" s="10" t="e">
        <f>MATCH(#REF!,#REF!, 0)</f>
        <v>#REF!</v>
      </c>
      <c r="R22" s="12" t="str">
        <f>IF(OR(J22='Drop downs'!$G$7,J22='Drop downs'!$G$5), D22&amp;": "&amp;K22&amp;CHAR(10),"")</f>
        <v/>
      </c>
      <c r="S22" s="12" t="str">
        <f>IF(J22='Drop downs'!$G$2,D22&amp;": "&amp;K22&amp;""," ")</f>
        <v xml:space="preserve"> </v>
      </c>
      <c r="T22" s="12" t="str">
        <f>IF('Option B'!E22='Drop downs'!$B$6,'Option B'!D22&amp;": "&amp;'Option B'!K22&amp;"","")</f>
        <v xml:space="preserve">SO6: </v>
      </c>
    </row>
    <row r="23" spans="1:20" ht="150" customHeight="1" x14ac:dyDescent="0.35">
      <c r="A23" s="16" t="s">
        <v>212</v>
      </c>
      <c r="B23" s="16"/>
      <c r="C23" s="16" t="s">
        <v>213</v>
      </c>
      <c r="D23" s="3" t="s">
        <v>214</v>
      </c>
      <c r="E23" s="15"/>
      <c r="F23" s="15"/>
      <c r="G23" s="15"/>
      <c r="H23" s="15"/>
      <c r="I23" s="15"/>
      <c r="J23" s="15"/>
      <c r="K23" s="15"/>
      <c r="L23" s="15"/>
      <c r="M23" s="15"/>
      <c r="Q23" s="10" t="e">
        <f>MATCH(#REF!,#REF!, 0)</f>
        <v>#REF!</v>
      </c>
      <c r="R23" s="12" t="str">
        <f>IF(OR(J23='Drop downs'!$G$7,J23='Drop downs'!$G$5), D23&amp;": "&amp;K23&amp;CHAR(10),"")</f>
        <v/>
      </c>
      <c r="S23" s="12" t="str">
        <f>IF(J23='Drop downs'!$G$2,D23&amp;": "&amp;K23&amp;""," ")</f>
        <v xml:space="preserve"> </v>
      </c>
      <c r="T23" s="12" t="str">
        <f>IF('Option B'!E23='Drop downs'!$B$6,'Option B'!D23&amp;": "&amp;'Option B'!K23&amp;"","")</f>
        <v xml:space="preserve">SO7: </v>
      </c>
    </row>
    <row r="24" spans="1:20" ht="220.4" customHeight="1" x14ac:dyDescent="0.35">
      <c r="A24" s="16" t="s">
        <v>215</v>
      </c>
      <c r="B24" s="16"/>
      <c r="C24" s="16" t="s">
        <v>216</v>
      </c>
      <c r="D24" s="3" t="s">
        <v>217</v>
      </c>
      <c r="E24" s="15"/>
      <c r="F24" s="15"/>
      <c r="G24" s="15"/>
      <c r="H24" s="15"/>
      <c r="I24" s="15"/>
      <c r="J24" s="15"/>
      <c r="K24" s="15"/>
      <c r="L24" s="15"/>
      <c r="M24" s="15"/>
      <c r="Q24" s="10" t="e">
        <f>MATCH(#REF!,#REF!, 0)</f>
        <v>#REF!</v>
      </c>
      <c r="R24" s="12" t="str">
        <f>IF(OR(J24='Drop downs'!$G$7,J24='Drop downs'!$G$5), D24&amp;": "&amp;K24&amp;CHAR(10),"")</f>
        <v/>
      </c>
      <c r="S24" s="12" t="str">
        <f>IF(J24='Drop downs'!$G$2,D24&amp;": "&amp;K24&amp;""," ")</f>
        <v xml:space="preserve"> </v>
      </c>
      <c r="T24" s="12" t="str">
        <f>IF('Option B'!E24='Drop downs'!$B$6,'Option B'!D24&amp;": "&amp;'Option B'!K24&amp;"","")</f>
        <v xml:space="preserve">SO8: </v>
      </c>
    </row>
    <row r="25" spans="1:20" ht="150" customHeight="1" x14ac:dyDescent="0.35">
      <c r="A25" s="20" t="s">
        <v>218</v>
      </c>
      <c r="B25" s="20"/>
      <c r="C25" s="16" t="s">
        <v>219</v>
      </c>
      <c r="D25" s="3" t="s">
        <v>220</v>
      </c>
      <c r="E25" s="15"/>
      <c r="F25" s="15"/>
      <c r="G25" s="15"/>
      <c r="H25" s="15"/>
      <c r="I25" s="15"/>
      <c r="J25" s="15"/>
      <c r="K25" s="15"/>
      <c r="L25" s="15"/>
      <c r="M25" s="15"/>
      <c r="Q25" s="10" t="e">
        <f>MATCH(#REF!,#REF!, 0)</f>
        <v>#REF!</v>
      </c>
      <c r="R25" s="12" t="str">
        <f>IF(OR(J25='Drop downs'!$G$7,J25='Drop downs'!$G$5), D25&amp;": "&amp;K25&amp;CHAR(10),"")</f>
        <v/>
      </c>
      <c r="S25" s="12" t="str">
        <f>IF(J25='Drop downs'!$G$2,D25&amp;": "&amp;K25&amp;""," ")</f>
        <v xml:space="preserve"> </v>
      </c>
      <c r="T25" s="12" t="str">
        <f>IF('Option B'!E25='Drop downs'!$B$6,'Option B'!D25&amp;": "&amp;'Option B'!K25&amp;"","")</f>
        <v xml:space="preserve">SO9: </v>
      </c>
    </row>
    <row r="26" spans="1:20" ht="150" customHeight="1" x14ac:dyDescent="0.35">
      <c r="A26" s="25" t="s">
        <v>221</v>
      </c>
      <c r="B26" s="25"/>
      <c r="C26" s="3" t="s">
        <v>222</v>
      </c>
      <c r="D26" s="3" t="s">
        <v>223</v>
      </c>
      <c r="E26" s="15"/>
      <c r="F26" s="15"/>
      <c r="G26" s="15"/>
      <c r="H26" s="15"/>
      <c r="I26" s="15"/>
      <c r="J26" s="15"/>
      <c r="K26" s="6"/>
      <c r="L26" s="15"/>
      <c r="M26" s="25"/>
      <c r="Q26" s="10" t="e">
        <f>MATCH(#REF!,#REF!, 0)</f>
        <v>#REF!</v>
      </c>
      <c r="R26" s="12" t="str">
        <f>IF(OR(J26='Drop downs'!$G$7,J26='Drop downs'!$G$5), D26&amp;": "&amp;K26&amp;CHAR(10),"")</f>
        <v/>
      </c>
      <c r="S26" s="12" t="str">
        <f>IF(J26='Drop downs'!$G$2,D26&amp;": "&amp;K26&amp;""," ")</f>
        <v xml:space="preserve"> </v>
      </c>
      <c r="T26" s="12" t="str">
        <f>IF('Option B'!E26='Drop downs'!$B$6,'Option B'!D26&amp;": "&amp;'Option B'!K26&amp;"","")</f>
        <v xml:space="preserve">SO10: </v>
      </c>
    </row>
    <row r="27" spans="1:20" ht="150" customHeight="1" x14ac:dyDescent="0.35">
      <c r="A27" s="20" t="s">
        <v>224</v>
      </c>
      <c r="B27" s="20"/>
      <c r="C27" s="16" t="s">
        <v>225</v>
      </c>
      <c r="D27" s="3" t="s">
        <v>226</v>
      </c>
      <c r="E27" s="15"/>
      <c r="F27" s="15"/>
      <c r="G27" s="15"/>
      <c r="H27" s="15"/>
      <c r="I27" s="15"/>
      <c r="J27" s="15"/>
      <c r="K27" s="15"/>
      <c r="L27" s="15"/>
      <c r="M27" s="32"/>
      <c r="Q27" s="10" t="e">
        <f>MATCH(#REF!,#REF!, 0)</f>
        <v>#REF!</v>
      </c>
      <c r="R27" s="12" t="str">
        <f>IF(OR(J27='Drop downs'!$G$7,J27='Drop downs'!$G$5), D27&amp;": "&amp;K27&amp;CHAR(10),"")</f>
        <v/>
      </c>
      <c r="S27" s="12" t="str">
        <f>IF(J27='Drop downs'!$G$2,D27&amp;": "&amp;K27&amp;""," ")</f>
        <v xml:space="preserve"> </v>
      </c>
      <c r="T27" s="12" t="str">
        <f>IF('Option B'!E27='Drop downs'!$B$6,'Option B'!D27&amp;": "&amp;'Option B'!K27&amp;"","")</f>
        <v xml:space="preserve">SO11: </v>
      </c>
    </row>
    <row r="28" spans="1:20" ht="170.15" customHeight="1" x14ac:dyDescent="0.35">
      <c r="A28" s="20" t="s">
        <v>227</v>
      </c>
      <c r="B28" s="20"/>
      <c r="C28" s="16" t="s">
        <v>228</v>
      </c>
      <c r="D28" s="3" t="s">
        <v>229</v>
      </c>
      <c r="E28" s="15"/>
      <c r="F28" s="15"/>
      <c r="G28" s="15"/>
      <c r="H28" s="15"/>
      <c r="I28" s="15"/>
      <c r="J28" s="15"/>
      <c r="K28" s="29"/>
      <c r="L28" s="15"/>
      <c r="M28" s="6"/>
      <c r="Q28" s="10" t="e">
        <f>MATCH(#REF!,#REF!, 0)</f>
        <v>#REF!</v>
      </c>
      <c r="R28" s="12" t="str">
        <f>IF(OR(J28='Drop downs'!$G$7,J28='Drop downs'!$G$5), D28&amp;": "&amp;K28&amp;CHAR(10),"")</f>
        <v/>
      </c>
      <c r="S28" s="12" t="str">
        <f>IF(J28='Drop downs'!$G$2,D28&amp;": "&amp;K28&amp;""," ")</f>
        <v xml:space="preserve"> </v>
      </c>
      <c r="T28" s="12" t="str">
        <f>IF('Option B'!E28='Drop downs'!$B$6,'Option B'!D28&amp;": "&amp;'Option B'!K28&amp;"","")</f>
        <v xml:space="preserve">SO12: </v>
      </c>
    </row>
    <row r="29" spans="1:20" ht="180" customHeight="1" x14ac:dyDescent="0.35">
      <c r="A29" s="20" t="s">
        <v>230</v>
      </c>
      <c r="B29" s="20"/>
      <c r="C29" s="16" t="s">
        <v>231</v>
      </c>
      <c r="D29" s="3" t="s">
        <v>232</v>
      </c>
      <c r="E29" s="15"/>
      <c r="F29" s="15"/>
      <c r="G29" s="15"/>
      <c r="H29" s="15"/>
      <c r="I29" s="15"/>
      <c r="J29" s="15"/>
      <c r="K29" s="26"/>
      <c r="L29" s="15"/>
      <c r="M29" s="15"/>
      <c r="Q29" s="10" t="e">
        <f>MATCH(#REF!,#REF!, 0)</f>
        <v>#REF!</v>
      </c>
      <c r="R29" s="12" t="str">
        <f>IF(OR(J29='Drop downs'!$G$7,J29='Drop downs'!$G$5), D29&amp;": "&amp;K29&amp;CHAR(10),"")</f>
        <v/>
      </c>
      <c r="S29" s="12" t="str">
        <f>IF(J29='Drop downs'!$G$2,D29&amp;": "&amp;K29&amp;""," ")</f>
        <v xml:space="preserve"> </v>
      </c>
      <c r="T29" s="12" t="str">
        <f>IF('Option B'!E29='Drop downs'!$B$6,'Option B'!D29&amp;": "&amp;'Option B'!K29&amp;"","")</f>
        <v xml:space="preserve">SO13: </v>
      </c>
    </row>
    <row r="30" spans="1:20" ht="120" customHeight="1" x14ac:dyDescent="0.35">
      <c r="A30" s="16" t="s">
        <v>233</v>
      </c>
      <c r="B30" s="16"/>
      <c r="C30" s="16" t="s">
        <v>234</v>
      </c>
      <c r="D30" s="3" t="s">
        <v>235</v>
      </c>
      <c r="E30" s="15"/>
      <c r="F30" s="15"/>
      <c r="G30" s="15"/>
      <c r="H30" s="15"/>
      <c r="I30" s="15"/>
      <c r="J30" s="15"/>
      <c r="K30" s="15"/>
      <c r="L30" s="15"/>
      <c r="M30" s="15"/>
      <c r="Q30" s="10" t="e">
        <f>MATCH(#REF!,#REF!, 0)</f>
        <v>#REF!</v>
      </c>
      <c r="R30" s="12" t="str">
        <f>IF(OR(J30='Drop downs'!$G$7,J30='Drop downs'!$G$5), D30&amp;": "&amp;K30&amp;CHAR(10),"")</f>
        <v/>
      </c>
      <c r="S30" s="12" t="str">
        <f>IF(J30='Drop downs'!$G$2,D30&amp;": "&amp;K30&amp;""," ")</f>
        <v xml:space="preserve"> </v>
      </c>
      <c r="T30" s="12" t="str">
        <f>IF('Option B'!E30='Drop downs'!$B$6,'Option B'!D30&amp;": "&amp;'Option B'!K30&amp;"","")</f>
        <v xml:space="preserve">SO14: </v>
      </c>
    </row>
    <row r="31" spans="1:20" ht="120" customHeight="1" x14ac:dyDescent="0.35">
      <c r="A31" s="16" t="s">
        <v>236</v>
      </c>
      <c r="B31" s="16"/>
      <c r="C31" s="16" t="s">
        <v>237</v>
      </c>
      <c r="D31" s="3" t="s">
        <v>238</v>
      </c>
      <c r="E31" s="15"/>
      <c r="F31" s="15"/>
      <c r="G31" s="15"/>
      <c r="H31" s="15"/>
      <c r="I31" s="15"/>
      <c r="J31" s="15"/>
      <c r="K31" s="15"/>
      <c r="L31" s="15"/>
      <c r="M31" s="15"/>
      <c r="Q31" s="10" t="e">
        <f>MATCH(#REF!,#REF!, 0)</f>
        <v>#REF!</v>
      </c>
      <c r="R31" s="12" t="str">
        <f>IF(OR(J31='Drop downs'!$G$7,J31='Drop downs'!$G$5), D31&amp;": "&amp;K31&amp;CHAR(10),"")</f>
        <v/>
      </c>
      <c r="S31" s="12" t="str">
        <f>IF(J31='Drop downs'!$G$2,D31&amp;": "&amp;K31&amp;""," ")</f>
        <v xml:space="preserve"> </v>
      </c>
      <c r="T31" s="12" t="str">
        <f>IF('Option B'!E31='Drop downs'!$B$6,'Option B'!D31&amp;": "&amp;'Option B'!K31&amp;"","")</f>
        <v xml:space="preserve">SO15: </v>
      </c>
    </row>
    <row r="32" spans="1:20" ht="120" customHeight="1" x14ac:dyDescent="0.35">
      <c r="A32" s="22" t="s">
        <v>239</v>
      </c>
      <c r="B32" s="23"/>
      <c r="C32" s="22" t="s">
        <v>240</v>
      </c>
      <c r="D32" s="22" t="s">
        <v>241</v>
      </c>
      <c r="E32" s="15"/>
      <c r="F32" s="15"/>
      <c r="G32" s="15"/>
      <c r="H32" s="15"/>
      <c r="I32" s="15"/>
      <c r="J32" s="15"/>
      <c r="K32" s="15"/>
      <c r="L32" s="15"/>
      <c r="M32" s="15"/>
      <c r="Q32" s="10" t="e">
        <f>MATCH(#REF!,#REF!, 0)</f>
        <v>#REF!</v>
      </c>
      <c r="R32" s="12" t="str">
        <f>IF(OR(J32='Drop downs'!$G$7,J32='Drop downs'!$G$5), D32&amp;": "&amp;K32&amp;CHAR(10),"")</f>
        <v/>
      </c>
      <c r="S32" s="12" t="str">
        <f>IF(J32='Drop downs'!$G$2,D32&amp;": "&amp;K32&amp;""," ")</f>
        <v xml:space="preserve"> </v>
      </c>
      <c r="T32" s="12" t="str">
        <f>IF('Option B'!E32='Drop downs'!$B$6,'Option B'!D32&amp;": "&amp;'Option B'!K32&amp;"","")</f>
        <v xml:space="preserve">SO16: </v>
      </c>
    </row>
    <row r="34" spans="3:17" x14ac:dyDescent="0.35">
      <c r="C34" s="310" t="s">
        <v>48</v>
      </c>
      <c r="D34" s="310"/>
      <c r="E34" s="310"/>
      <c r="F34" s="310"/>
      <c r="G34" s="310"/>
      <c r="H34" s="310"/>
      <c r="I34" s="310"/>
      <c r="J34" s="310"/>
      <c r="K34" s="310"/>
      <c r="L34" s="310"/>
      <c r="M34" s="310"/>
      <c r="Q34" s="2"/>
    </row>
    <row r="35" spans="3:17" s="2" customFormat="1" ht="129" customHeight="1" x14ac:dyDescent="0.35">
      <c r="C35" s="281" t="str">
        <f>R8&amp;R18&amp;R19&amp;R20&amp;R21&amp;R22&amp;R23&amp;R24&amp;R25&amp;R26&amp;R27&amp;R28&amp;R29&amp;R30&amp;R31&amp;R32</f>
        <v/>
      </c>
      <c r="D35" s="281"/>
      <c r="E35" s="281"/>
      <c r="F35" s="281"/>
      <c r="G35" s="281"/>
      <c r="H35" s="281"/>
      <c r="I35" s="281"/>
      <c r="J35" s="281"/>
      <c r="K35" s="281"/>
      <c r="L35" s="281"/>
      <c r="M35" s="281"/>
    </row>
    <row r="36" spans="3:17" x14ac:dyDescent="0.35">
      <c r="C36" s="310" t="s">
        <v>50</v>
      </c>
      <c r="D36" s="310"/>
      <c r="E36" s="310"/>
      <c r="F36" s="310"/>
      <c r="G36" s="310"/>
      <c r="H36" s="310"/>
      <c r="I36" s="310"/>
      <c r="J36" s="310"/>
      <c r="K36" s="310"/>
      <c r="L36" s="310"/>
      <c r="M36" s="310"/>
      <c r="Q36" s="2"/>
    </row>
    <row r="37" spans="3:17" ht="50.5" customHeight="1" x14ac:dyDescent="0.35">
      <c r="C37" s="281" t="str">
        <f>S8&amp;S18&amp;S19&amp;S20&amp;S21&amp;S22&amp;S23&amp;S24&amp;S25&amp;S26&amp;S27&amp;S28&amp;S29&amp;S30&amp;S31&amp;S32</f>
        <v xml:space="preserve">                </v>
      </c>
      <c r="D37" s="281"/>
      <c r="E37" s="281"/>
      <c r="F37" s="281"/>
      <c r="G37" s="281"/>
      <c r="H37" s="281"/>
      <c r="I37" s="281"/>
      <c r="J37" s="281"/>
      <c r="K37" s="281"/>
      <c r="L37" s="281"/>
      <c r="M37" s="281"/>
      <c r="Q37" s="2"/>
    </row>
    <row r="38" spans="3:17" x14ac:dyDescent="0.35">
      <c r="C38" s="310" t="s">
        <v>52</v>
      </c>
      <c r="D38" s="310"/>
      <c r="E38" s="310"/>
      <c r="F38" s="310"/>
      <c r="G38" s="310"/>
      <c r="H38" s="310"/>
      <c r="I38" s="310"/>
      <c r="J38" s="310"/>
      <c r="K38" s="310"/>
      <c r="L38" s="310"/>
      <c r="M38" s="310"/>
      <c r="Q38" s="2"/>
    </row>
    <row r="39" spans="3:17" ht="150" customHeight="1" x14ac:dyDescent="0.35">
      <c r="C39" s="277" t="s">
        <v>242</v>
      </c>
      <c r="D39" s="277"/>
      <c r="E39" s="277"/>
      <c r="F39" s="277"/>
      <c r="G39" s="277"/>
      <c r="H39" s="277"/>
      <c r="I39" s="277"/>
      <c r="J39" s="277"/>
      <c r="K39" s="277"/>
      <c r="L39" s="277"/>
      <c r="M39" s="277"/>
      <c r="Q39" s="2"/>
    </row>
    <row r="40" spans="3:17" x14ac:dyDescent="0.35">
      <c r="C40" s="310" t="s">
        <v>54</v>
      </c>
      <c r="D40" s="310"/>
      <c r="E40" s="310"/>
      <c r="F40" s="310"/>
      <c r="G40" s="310"/>
      <c r="H40" s="310"/>
      <c r="I40" s="310"/>
      <c r="J40" s="310"/>
      <c r="K40" s="310"/>
      <c r="L40" s="310"/>
      <c r="M40" s="310"/>
      <c r="Q40" s="2"/>
    </row>
    <row r="41" spans="3:17" ht="186.75" customHeight="1" x14ac:dyDescent="0.35">
      <c r="C41" s="277" t="s">
        <v>243</v>
      </c>
      <c r="D41" s="311"/>
      <c r="E41" s="277"/>
      <c r="F41" s="277"/>
      <c r="G41" s="277"/>
      <c r="H41" s="277"/>
      <c r="I41" s="277"/>
      <c r="J41" s="277"/>
      <c r="K41" s="277"/>
      <c r="L41" s="277"/>
      <c r="M41" s="277"/>
      <c r="Q41" s="2"/>
    </row>
    <row r="42" spans="3:17" x14ac:dyDescent="0.35">
      <c r="Q42" s="2"/>
    </row>
  </sheetData>
  <sheetProtection algorithmName="SHA-512" hashValue="lNE6sK520bE7lUfG7mv3f8XlUy1//Qd2cXvZTq48umh99ZVzrnQiYXY9clBEB2Czf/0sAILnnT3UVCKhPyW+6Q==" saltValue="5Bao+r2kyuBThLiPvSCPQQ==" spinCount="100000" sheet="1" objects="1" scenarios="1"/>
  <autoFilter ref="C7:M32" xr:uid="{D2C47CAF-421C-4D58-AA7A-22430CCF83D7}"/>
  <mergeCells count="24">
    <mergeCell ref="H8:H17"/>
    <mergeCell ref="E1:F1"/>
    <mergeCell ref="E2:F2"/>
    <mergeCell ref="E4:F4"/>
    <mergeCell ref="C6:D6"/>
    <mergeCell ref="E6:M6"/>
    <mergeCell ref="C8:C17"/>
    <mergeCell ref="D8:D17"/>
    <mergeCell ref="E8:E17"/>
    <mergeCell ref="F8:F17"/>
    <mergeCell ref="G8:G17"/>
    <mergeCell ref="I8:I17"/>
    <mergeCell ref="J8:J17"/>
    <mergeCell ref="K8:K17"/>
    <mergeCell ref="L8:L17"/>
    <mergeCell ref="M8:M17"/>
    <mergeCell ref="C38:M38"/>
    <mergeCell ref="C39:M39"/>
    <mergeCell ref="C40:M40"/>
    <mergeCell ref="C41:M41"/>
    <mergeCell ref="C34:M34"/>
    <mergeCell ref="C35:M35"/>
    <mergeCell ref="C36:M36"/>
    <mergeCell ref="C37:M37"/>
  </mergeCells>
  <conditionalFormatting sqref="A8:B177">
    <cfRule type="expression" dxfId="3372" priority="634">
      <formula>#REF!="No"</formula>
    </cfRule>
  </conditionalFormatting>
  <conditionalFormatting sqref="J8">
    <cfRule type="cellIs" dxfId="3371" priority="43" operator="equal">
      <formula>"Significant Negative"</formula>
    </cfRule>
    <cfRule type="cellIs" dxfId="3370" priority="44" operator="equal">
      <formula>"Minor Negative"</formula>
    </cfRule>
    <cfRule type="cellIs" dxfId="3369" priority="45" operator="equal">
      <formula>"Uncertain"</formula>
    </cfRule>
    <cfRule type="cellIs" dxfId="3368" priority="46" operator="equal">
      <formula>"Neutral"</formula>
    </cfRule>
    <cfRule type="cellIs" dxfId="3367" priority="47" operator="equal">
      <formula>"Minor Positive"</formula>
    </cfRule>
    <cfRule type="cellIs" dxfId="3366" priority="48" operator="equal">
      <formula>"Significant Positive"</formula>
    </cfRule>
  </conditionalFormatting>
  <conditionalFormatting sqref="J18:J32">
    <cfRule type="cellIs" dxfId="3365" priority="3" operator="equal">
      <formula>"Significant Negative"</formula>
    </cfRule>
    <cfRule type="cellIs" dxfId="3364" priority="4" operator="equal">
      <formula>"Minor Negative"</formula>
    </cfRule>
    <cfRule type="cellIs" dxfId="3363" priority="5" operator="equal">
      <formula>"Uncertain"</formula>
    </cfRule>
    <cfRule type="cellIs" dxfId="3362" priority="6" operator="equal">
      <formula>"Neutral"</formula>
    </cfRule>
    <cfRule type="cellIs" dxfId="3361" priority="7" operator="equal">
      <formula>"Minor Positive"</formula>
    </cfRule>
    <cfRule type="cellIs" dxfId="3360"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E98A44C-159D-4E62-A603-48A1C800DCDA}">
          <x14:formula1>
            <xm:f>'Drop downs'!$A$2:$A$3</xm:f>
          </x14:formula1>
          <xm:sqref>B8:B17</xm:sqref>
        </x14:dataValidation>
        <x14:dataValidation type="list" allowBlank="1" showInputMessage="1" showErrorMessage="1" xr:uid="{0EE698F0-FBAC-4F36-8B4B-0F3A53BBB20C}">
          <x14:formula1>
            <xm:f>'Drop downs'!$J$2:$J$3</xm:f>
          </x14:formula1>
          <xm:sqref>L8 L18:L32</xm:sqref>
        </x14:dataValidation>
        <x14:dataValidation type="list" allowBlank="1" showInputMessage="1" showErrorMessage="1" xr:uid="{FB97535D-095A-4F0A-A3BF-483225080F24}">
          <x14:formula1>
            <xm:f>'Drop downs'!$B$2:$B$4</xm:f>
          </x14:formula1>
          <xm:sqref>E8 E18:E32</xm:sqref>
        </x14:dataValidation>
        <x14:dataValidation type="list" allowBlank="1" showInputMessage="1" showErrorMessage="1" xr:uid="{D754B297-F400-4343-8523-070267034D8E}">
          <x14:formula1>
            <xm:f>'Drop downs'!$C$2:$C$5</xm:f>
          </x14:formula1>
          <xm:sqref>F8 F18:F32</xm:sqref>
        </x14:dataValidation>
        <x14:dataValidation type="list" allowBlank="1" showInputMessage="1" showErrorMessage="1" xr:uid="{D0D85374-3D7B-4B92-8ACB-4FC43A3087D5}">
          <x14:formula1>
            <xm:f>'Drop downs'!$D$2:$D$7</xm:f>
          </x14:formula1>
          <xm:sqref>G8 G18:G32</xm:sqref>
        </x14:dataValidation>
        <x14:dataValidation type="list" allowBlank="1" showInputMessage="1" showErrorMessage="1" xr:uid="{8B0B56CF-AC36-4634-B9F8-B3AA0C149865}">
          <x14:formula1>
            <xm:f>'Drop downs'!$E$2:$E$6</xm:f>
          </x14:formula1>
          <xm:sqref>H8 H18:H32</xm:sqref>
        </x14:dataValidation>
        <x14:dataValidation type="list" allowBlank="1" showInputMessage="1" showErrorMessage="1" xr:uid="{13569A2B-5B8F-4105-AB76-94857C5716D4}">
          <x14:formula1>
            <xm:f>'Drop downs'!$F$2:$F$6</xm:f>
          </x14:formula1>
          <xm:sqref>I8 I18:I32</xm:sqref>
        </x14:dataValidation>
        <x14:dataValidation type="list" allowBlank="1" showInputMessage="1" showErrorMessage="1" xr:uid="{B86D5754-E978-481A-8B02-943A16FFE76D}">
          <x14:formula1>
            <xm:f>'Drop downs'!$G$2:$G$7</xm:f>
          </x14:formula1>
          <xm:sqref>J8 J18:J32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469A-5BAF-4789-A38D-D85428834FA4}">
  <sheetPr codeName="Sheet45"/>
  <dimension ref="A1:V98"/>
  <sheetViews>
    <sheetView showGridLines="0" zoomScaleNormal="100" workbookViewId="0">
      <selection activeCell="C1" sqref="C1:F1"/>
    </sheetView>
  </sheetViews>
  <sheetFormatPr defaultColWidth="8.54296875" defaultRowHeight="26" x14ac:dyDescent="0.6"/>
  <cols>
    <col min="1" max="1" width="50.816406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0.7265625" style="228" customWidth="1"/>
    <col min="10" max="10" width="20.7265625" style="126" customWidth="1"/>
    <col min="11" max="11" width="61"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711</v>
      </c>
      <c r="D1" s="703"/>
      <c r="E1" s="703"/>
      <c r="F1" s="630"/>
      <c r="G1" s="227"/>
      <c r="I1" s="229"/>
      <c r="J1" s="128"/>
      <c r="K1" s="128"/>
    </row>
    <row r="2" spans="1:22" x14ac:dyDescent="0.6">
      <c r="A2" s="125" t="s">
        <v>21</v>
      </c>
      <c r="B2" s="129"/>
      <c r="C2" s="393" t="s">
        <v>707</v>
      </c>
      <c r="D2" s="393"/>
      <c r="E2" s="393"/>
      <c r="F2" s="394"/>
      <c r="I2" s="230"/>
      <c r="J2" s="130"/>
      <c r="K2" s="130"/>
    </row>
    <row r="3" spans="1:22" ht="140" customHeight="1" x14ac:dyDescent="0.6">
      <c r="A3" s="131" t="s">
        <v>22</v>
      </c>
      <c r="B3" s="132"/>
      <c r="C3" s="393" t="s">
        <v>983</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709</v>
      </c>
      <c r="L8" s="475" t="s">
        <v>189</v>
      </c>
      <c r="M8" s="480"/>
      <c r="N8" s="454"/>
      <c r="R8" s="141" t="str">
        <f>IF(OR(J8='Drop downs'!$G$7,J8='Drop downs'!$G$5), B8&amp;": "&amp;K8&amp;CHAR(10),"")</f>
        <v/>
      </c>
      <c r="S8" s="141" t="str">
        <f>IF(J8='Drop downs'!$G$2,B8&amp;": "&amp;K8&amp;""," ")</f>
        <v xml:space="preserve"> </v>
      </c>
      <c r="T8" s="141" t="str">
        <f>IF(CE1_Reducing_and_Managing_Waste!E8='Drop downs'!$B$6,CE1_Reducing_and_Managing_Waste!B8&amp;": "&amp;CE1_Reducing_and_Managing_Waste!K8&amp;"","")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81"/>
      <c r="N9" s="455"/>
      <c r="R9" s="141"/>
      <c r="S9" s="141"/>
      <c r="T9" s="141"/>
    </row>
    <row r="10" spans="1:22" x14ac:dyDescent="0.6">
      <c r="A10" s="470"/>
      <c r="B10" s="503"/>
      <c r="C10" s="142" t="s">
        <v>259</v>
      </c>
      <c r="D10" s="142" t="s">
        <v>189</v>
      </c>
      <c r="E10" s="494"/>
      <c r="F10" s="494"/>
      <c r="G10" s="506"/>
      <c r="H10" s="494"/>
      <c r="I10" s="506"/>
      <c r="J10" s="476"/>
      <c r="K10" s="489"/>
      <c r="L10" s="476"/>
      <c r="M10" s="481"/>
      <c r="N10" s="455"/>
      <c r="R10" s="141"/>
      <c r="S10" s="141"/>
      <c r="T10" s="141"/>
    </row>
    <row r="11" spans="1:22" ht="52" x14ac:dyDescent="0.6">
      <c r="A11" s="470"/>
      <c r="B11" s="503"/>
      <c r="C11" s="142" t="s">
        <v>260</v>
      </c>
      <c r="D11" s="142" t="s">
        <v>189</v>
      </c>
      <c r="E11" s="494"/>
      <c r="F11" s="494"/>
      <c r="G11" s="506"/>
      <c r="H11" s="494"/>
      <c r="I11" s="506"/>
      <c r="J11" s="476"/>
      <c r="K11" s="489"/>
      <c r="L11" s="476"/>
      <c r="M11" s="481"/>
      <c r="N11" s="455"/>
      <c r="R11" s="141"/>
      <c r="S11" s="141"/>
      <c r="T11" s="141"/>
    </row>
    <row r="12" spans="1:22" ht="52" x14ac:dyDescent="0.6">
      <c r="A12" s="470"/>
      <c r="B12" s="503"/>
      <c r="C12" s="142" t="s">
        <v>261</v>
      </c>
      <c r="D12" s="142" t="s">
        <v>189</v>
      </c>
      <c r="E12" s="494"/>
      <c r="F12" s="494"/>
      <c r="G12" s="506"/>
      <c r="H12" s="494"/>
      <c r="I12" s="506"/>
      <c r="J12" s="476"/>
      <c r="K12" s="489"/>
      <c r="L12" s="476"/>
      <c r="M12" s="481"/>
      <c r="N12" s="455"/>
      <c r="R12" s="141"/>
      <c r="S12" s="141"/>
      <c r="T12" s="141"/>
    </row>
    <row r="13" spans="1:22" x14ac:dyDescent="0.6">
      <c r="A13" s="470"/>
      <c r="B13" s="503"/>
      <c r="C13" s="142" t="s">
        <v>262</v>
      </c>
      <c r="D13" s="142" t="s">
        <v>189</v>
      </c>
      <c r="E13" s="494"/>
      <c r="F13" s="494"/>
      <c r="G13" s="506"/>
      <c r="H13" s="494"/>
      <c r="I13" s="506"/>
      <c r="J13" s="476"/>
      <c r="K13" s="489"/>
      <c r="L13" s="476"/>
      <c r="M13" s="481"/>
      <c r="N13" s="455"/>
      <c r="R13" s="141"/>
      <c r="S13" s="141"/>
      <c r="T13" s="141"/>
    </row>
    <row r="14" spans="1:22" ht="78" x14ac:dyDescent="0.6">
      <c r="A14" s="470"/>
      <c r="B14" s="503"/>
      <c r="C14" s="142" t="s">
        <v>263</v>
      </c>
      <c r="D14" s="142" t="s">
        <v>189</v>
      </c>
      <c r="E14" s="494"/>
      <c r="F14" s="494"/>
      <c r="G14" s="506"/>
      <c r="H14" s="494"/>
      <c r="I14" s="506"/>
      <c r="J14" s="476"/>
      <c r="K14" s="489"/>
      <c r="L14" s="476"/>
      <c r="M14" s="481"/>
      <c r="N14" s="455"/>
      <c r="R14" s="141"/>
      <c r="S14" s="141"/>
      <c r="T14" s="141"/>
    </row>
    <row r="15" spans="1:22" ht="52" x14ac:dyDescent="0.6">
      <c r="A15" s="470"/>
      <c r="B15" s="503"/>
      <c r="C15" s="142" t="s">
        <v>264</v>
      </c>
      <c r="D15" s="142" t="s">
        <v>189</v>
      </c>
      <c r="E15" s="494"/>
      <c r="F15" s="494"/>
      <c r="G15" s="506"/>
      <c r="H15" s="494"/>
      <c r="I15" s="506"/>
      <c r="J15" s="476"/>
      <c r="K15" s="489"/>
      <c r="L15" s="476"/>
      <c r="M15" s="481"/>
      <c r="N15" s="455"/>
      <c r="R15" s="141"/>
      <c r="S15" s="141"/>
      <c r="T15" s="141"/>
    </row>
    <row r="16" spans="1:22" ht="78" x14ac:dyDescent="0.6">
      <c r="A16" s="470"/>
      <c r="B16" s="503"/>
      <c r="C16" s="142" t="s">
        <v>265</v>
      </c>
      <c r="D16" s="142" t="s">
        <v>189</v>
      </c>
      <c r="E16" s="494"/>
      <c r="F16" s="494"/>
      <c r="G16" s="506"/>
      <c r="H16" s="494"/>
      <c r="I16" s="506"/>
      <c r="J16" s="476"/>
      <c r="K16" s="489"/>
      <c r="L16" s="476"/>
      <c r="M16" s="481"/>
      <c r="N16" s="455"/>
      <c r="R16" s="141"/>
      <c r="S16" s="141"/>
      <c r="T16" s="141"/>
    </row>
    <row r="17" spans="1:22" ht="52.5" thickBot="1" x14ac:dyDescent="0.65">
      <c r="A17" s="471"/>
      <c r="B17" s="504"/>
      <c r="C17" s="143" t="s">
        <v>266</v>
      </c>
      <c r="D17" s="143" t="s">
        <v>189</v>
      </c>
      <c r="E17" s="495"/>
      <c r="F17" s="495"/>
      <c r="G17" s="507"/>
      <c r="H17" s="495"/>
      <c r="I17" s="507"/>
      <c r="J17" s="428"/>
      <c r="K17" s="500"/>
      <c r="L17" s="428"/>
      <c r="M17" s="482"/>
      <c r="N17" s="456"/>
      <c r="R17" s="141"/>
      <c r="S17" s="141"/>
      <c r="T17" s="141"/>
    </row>
    <row r="18" spans="1:22" ht="103.5" customHeight="1" x14ac:dyDescent="0.6">
      <c r="A18" s="511" t="s">
        <v>267</v>
      </c>
      <c r="B18" s="472" t="s">
        <v>102</v>
      </c>
      <c r="C18" s="140" t="s">
        <v>268</v>
      </c>
      <c r="D18" s="140" t="s">
        <v>189</v>
      </c>
      <c r="E18" s="475" t="s">
        <v>88</v>
      </c>
      <c r="F18" s="475" t="s">
        <v>88</v>
      </c>
      <c r="G18" s="477" t="s">
        <v>88</v>
      </c>
      <c r="H18" s="475" t="s">
        <v>88</v>
      </c>
      <c r="I18" s="477" t="s">
        <v>88</v>
      </c>
      <c r="J18" s="475" t="s">
        <v>120</v>
      </c>
      <c r="K18" s="499" t="s">
        <v>709</v>
      </c>
      <c r="L18" s="475" t="s">
        <v>189</v>
      </c>
      <c r="M18" s="480"/>
      <c r="N18" s="454"/>
      <c r="R18" s="141" t="str">
        <f>IF(OR(J18='Drop downs'!$G$7,J18='Drop downs'!$G$5), B18&amp;": "&amp;K18&amp;CHAR(10),"")</f>
        <v/>
      </c>
      <c r="S18" s="141" t="str">
        <f>IF(J18='Drop downs'!$G$2,B18&amp;": "&amp;K18&amp;""," ")</f>
        <v xml:space="preserve"> </v>
      </c>
      <c r="T18" s="141" t="str">
        <f>IF(CE1_Reducing_and_Managing_Waste!E18='Drop downs'!$B$6,CE1_Reducing_and_Managing_Waste!B18&amp;": "&amp;CE1_Reducing_and_Managing_Waste!K18&amp;"","")</f>
        <v/>
      </c>
      <c r="U18" s="126" t="str">
        <f t="shared" ref="U18:U72" si="0">IF(M18&gt;0,B18&amp;":"&amp;M18&amp;"
","")</f>
        <v/>
      </c>
      <c r="V18" s="126" t="str">
        <f>IF(N18&gt;0,B18&amp;":"&amp;N18&amp;"
","")</f>
        <v/>
      </c>
    </row>
    <row r="19" spans="1:22" ht="96.75" customHeight="1" thickBot="1" x14ac:dyDescent="0.65">
      <c r="A19" s="512"/>
      <c r="B19" s="474"/>
      <c r="C19" s="143" t="s">
        <v>269</v>
      </c>
      <c r="D19" s="143" t="s">
        <v>189</v>
      </c>
      <c r="E19" s="428"/>
      <c r="F19" s="428"/>
      <c r="G19" s="479"/>
      <c r="H19" s="428"/>
      <c r="I19" s="479"/>
      <c r="J19" s="428"/>
      <c r="K19" s="500"/>
      <c r="L19" s="428"/>
      <c r="M19" s="482"/>
      <c r="N19" s="456"/>
      <c r="R19" s="141"/>
      <c r="S19" s="141"/>
      <c r="T19" s="141"/>
    </row>
    <row r="20" spans="1:22" ht="156" x14ac:dyDescent="0.6">
      <c r="A20" s="469" t="s">
        <v>270</v>
      </c>
      <c r="B20" s="472" t="s">
        <v>103</v>
      </c>
      <c r="C20" s="144" t="s">
        <v>271</v>
      </c>
      <c r="D20" s="144" t="s">
        <v>189</v>
      </c>
      <c r="E20" s="475" t="s">
        <v>88</v>
      </c>
      <c r="F20" s="475" t="s">
        <v>88</v>
      </c>
      <c r="G20" s="477" t="s">
        <v>88</v>
      </c>
      <c r="H20" s="475" t="s">
        <v>88</v>
      </c>
      <c r="I20" s="477" t="s">
        <v>88</v>
      </c>
      <c r="J20" s="475" t="s">
        <v>120</v>
      </c>
      <c r="K20" s="499" t="s">
        <v>709</v>
      </c>
      <c r="L20" s="475" t="s">
        <v>189</v>
      </c>
      <c r="M20" s="480"/>
      <c r="N20" s="454"/>
      <c r="R20" s="141" t="str">
        <f>IF(OR(J20='Drop downs'!$G$7,J20='Drop downs'!$G$5), B20&amp;": "&amp;K20&amp;CHAR(10),"")</f>
        <v/>
      </c>
      <c r="S20" s="141" t="str">
        <f>IF(J20='Drop downs'!$G$2,B20&amp;": "&amp;K20&amp;""," ")</f>
        <v xml:space="preserve"> </v>
      </c>
      <c r="T20" s="141" t="str">
        <f>IF(CE1_Reducing_and_Managing_Waste!E20='Drop downs'!$B$6,CE1_Reducing_and_Managing_Waste!B20&amp;": "&amp;CE1_Reducing_and_Managing_Waste!K20&amp;"","")</f>
        <v/>
      </c>
      <c r="U20" s="126" t="str">
        <f t="shared" si="0"/>
        <v/>
      </c>
      <c r="V20" s="126" t="str">
        <f>IF(N20&gt;0,B20&amp;":"&amp;N20&amp;"
","")</f>
        <v/>
      </c>
    </row>
    <row r="21" spans="1:22" ht="52" x14ac:dyDescent="0.6">
      <c r="A21" s="470"/>
      <c r="B21" s="473"/>
      <c r="C21" s="145" t="s">
        <v>272</v>
      </c>
      <c r="D21" s="145" t="s">
        <v>189</v>
      </c>
      <c r="E21" s="476"/>
      <c r="F21" s="476"/>
      <c r="G21" s="478"/>
      <c r="H21" s="476"/>
      <c r="I21" s="478"/>
      <c r="J21" s="476"/>
      <c r="K21" s="489"/>
      <c r="L21" s="476"/>
      <c r="M21" s="481"/>
      <c r="N21" s="455"/>
      <c r="R21" s="141"/>
      <c r="S21" s="141"/>
      <c r="T21" s="141"/>
    </row>
    <row r="22" spans="1:22" ht="52" x14ac:dyDescent="0.6">
      <c r="A22" s="470"/>
      <c r="B22" s="473"/>
      <c r="C22" s="145" t="s">
        <v>273</v>
      </c>
      <c r="D22" s="145" t="s">
        <v>189</v>
      </c>
      <c r="E22" s="476"/>
      <c r="F22" s="476"/>
      <c r="G22" s="478"/>
      <c r="H22" s="476"/>
      <c r="I22" s="478"/>
      <c r="J22" s="476"/>
      <c r="K22" s="489"/>
      <c r="L22" s="476"/>
      <c r="M22" s="481"/>
      <c r="N22" s="455"/>
      <c r="R22" s="141"/>
      <c r="S22" s="141"/>
      <c r="T22" s="141"/>
    </row>
    <row r="23" spans="1:22" ht="52" x14ac:dyDescent="0.6">
      <c r="A23" s="470"/>
      <c r="B23" s="473"/>
      <c r="C23" s="145" t="s">
        <v>274</v>
      </c>
      <c r="D23" s="145" t="s">
        <v>189</v>
      </c>
      <c r="E23" s="476"/>
      <c r="F23" s="476"/>
      <c r="G23" s="478"/>
      <c r="H23" s="476"/>
      <c r="I23" s="478"/>
      <c r="J23" s="476"/>
      <c r="K23" s="489"/>
      <c r="L23" s="476"/>
      <c r="M23" s="481"/>
      <c r="N23" s="455"/>
      <c r="R23" s="141"/>
      <c r="S23" s="141"/>
      <c r="T23" s="141"/>
    </row>
    <row r="24" spans="1:22" ht="52" x14ac:dyDescent="0.6">
      <c r="A24" s="470"/>
      <c r="B24" s="473"/>
      <c r="C24" s="145" t="s">
        <v>275</v>
      </c>
      <c r="D24" s="145" t="s">
        <v>189</v>
      </c>
      <c r="E24" s="476"/>
      <c r="F24" s="476"/>
      <c r="G24" s="478"/>
      <c r="H24" s="476"/>
      <c r="I24" s="478"/>
      <c r="J24" s="476"/>
      <c r="K24" s="489"/>
      <c r="L24" s="476"/>
      <c r="M24" s="481"/>
      <c r="N24" s="455"/>
      <c r="R24" s="141"/>
      <c r="S24" s="141"/>
      <c r="T24" s="141"/>
    </row>
    <row r="25" spans="1:22" ht="104" x14ac:dyDescent="0.6">
      <c r="A25" s="470"/>
      <c r="B25" s="473"/>
      <c r="C25" s="145" t="s">
        <v>276</v>
      </c>
      <c r="D25" s="145" t="s">
        <v>189</v>
      </c>
      <c r="E25" s="476"/>
      <c r="F25" s="476"/>
      <c r="G25" s="478"/>
      <c r="H25" s="476"/>
      <c r="I25" s="478"/>
      <c r="J25" s="476"/>
      <c r="K25" s="489"/>
      <c r="L25" s="476"/>
      <c r="M25" s="481"/>
      <c r="N25" s="455"/>
      <c r="R25" s="141"/>
      <c r="S25" s="141"/>
      <c r="T25" s="141"/>
    </row>
    <row r="26" spans="1:22" ht="52" x14ac:dyDescent="0.6">
      <c r="A26" s="470"/>
      <c r="B26" s="473"/>
      <c r="C26" s="145" t="s">
        <v>277</v>
      </c>
      <c r="D26" s="145" t="s">
        <v>189</v>
      </c>
      <c r="E26" s="476"/>
      <c r="F26" s="476"/>
      <c r="G26" s="478"/>
      <c r="H26" s="476"/>
      <c r="I26" s="478"/>
      <c r="J26" s="476"/>
      <c r="K26" s="489"/>
      <c r="L26" s="476"/>
      <c r="M26" s="481"/>
      <c r="N26" s="455"/>
      <c r="R26" s="141"/>
      <c r="S26" s="141"/>
      <c r="T26" s="141"/>
    </row>
    <row r="27" spans="1:22" ht="78.5" thickBot="1" x14ac:dyDescent="0.65">
      <c r="A27" s="471"/>
      <c r="B27" s="474"/>
      <c r="C27" s="146" t="s">
        <v>278</v>
      </c>
      <c r="D27" s="146" t="s">
        <v>189</v>
      </c>
      <c r="E27" s="428"/>
      <c r="F27" s="428"/>
      <c r="G27" s="479"/>
      <c r="H27" s="428"/>
      <c r="I27" s="479"/>
      <c r="J27" s="428"/>
      <c r="K27" s="500"/>
      <c r="L27" s="428"/>
      <c r="M27" s="482"/>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477" t="s">
        <v>88</v>
      </c>
      <c r="J28" s="475" t="s">
        <v>120</v>
      </c>
      <c r="K28" s="499" t="s">
        <v>709</v>
      </c>
      <c r="L28" s="475" t="s">
        <v>189</v>
      </c>
      <c r="M28" s="480"/>
      <c r="N28" s="454"/>
      <c r="R28" s="141" t="str">
        <f>IF(OR(J28='Drop downs'!$G$7,J28='Drop downs'!$G$5), B28&amp;": "&amp;K28&amp;CHAR(10),"")</f>
        <v/>
      </c>
      <c r="S28" s="141" t="str">
        <f>IF(J28='Drop downs'!$G$2,B28&amp;": "&amp;K28&amp;""," ")</f>
        <v xml:space="preserve"> </v>
      </c>
      <c r="T28" s="141" t="str">
        <f>IF(CE1_Reducing_and_Managing_Waste!E28='Drop downs'!$B$6,CE1_Reducing_and_Managing_Waste!B28&amp;": "&amp;CE1_Reducing_and_Managing_Waste!K28&amp;"","")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81"/>
      <c r="N29" s="455"/>
      <c r="R29" s="141"/>
      <c r="S29" s="141"/>
      <c r="T29" s="141"/>
    </row>
    <row r="30" spans="1:22" ht="52" x14ac:dyDescent="0.6">
      <c r="A30" s="470"/>
      <c r="B30" s="473"/>
      <c r="C30" s="148" t="s">
        <v>282</v>
      </c>
      <c r="D30" s="145" t="s">
        <v>189</v>
      </c>
      <c r="E30" s="476"/>
      <c r="F30" s="476"/>
      <c r="G30" s="478"/>
      <c r="H30" s="476"/>
      <c r="I30" s="478"/>
      <c r="J30" s="476"/>
      <c r="K30" s="489"/>
      <c r="L30" s="476"/>
      <c r="M30" s="481"/>
      <c r="N30" s="455"/>
      <c r="R30" s="141"/>
      <c r="S30" s="141"/>
      <c r="T30" s="141"/>
    </row>
    <row r="31" spans="1:22" ht="52" x14ac:dyDescent="0.6">
      <c r="A31" s="470"/>
      <c r="B31" s="473"/>
      <c r="C31" s="148" t="s">
        <v>283</v>
      </c>
      <c r="D31" s="145" t="s">
        <v>189</v>
      </c>
      <c r="E31" s="476"/>
      <c r="F31" s="476"/>
      <c r="G31" s="478"/>
      <c r="H31" s="476"/>
      <c r="I31" s="478"/>
      <c r="J31" s="476"/>
      <c r="K31" s="489"/>
      <c r="L31" s="476"/>
      <c r="M31" s="481"/>
      <c r="N31" s="455"/>
      <c r="R31" s="141"/>
      <c r="S31" s="141"/>
      <c r="T31" s="141"/>
    </row>
    <row r="32" spans="1:22" ht="52" x14ac:dyDescent="0.6">
      <c r="A32" s="470"/>
      <c r="B32" s="473"/>
      <c r="C32" s="148" t="s">
        <v>284</v>
      </c>
      <c r="D32" s="145" t="s">
        <v>189</v>
      </c>
      <c r="E32" s="476"/>
      <c r="F32" s="476"/>
      <c r="G32" s="478"/>
      <c r="H32" s="476"/>
      <c r="I32" s="478"/>
      <c r="J32" s="476"/>
      <c r="K32" s="489"/>
      <c r="L32" s="476"/>
      <c r="M32" s="481"/>
      <c r="N32" s="455"/>
      <c r="R32" s="141"/>
      <c r="S32" s="141"/>
      <c r="T32" s="141"/>
    </row>
    <row r="33" spans="1:22" x14ac:dyDescent="0.6">
      <c r="A33" s="470"/>
      <c r="B33" s="473"/>
      <c r="C33" s="148" t="s">
        <v>285</v>
      </c>
      <c r="D33" s="145" t="s">
        <v>189</v>
      </c>
      <c r="E33" s="476"/>
      <c r="F33" s="476"/>
      <c r="G33" s="478"/>
      <c r="H33" s="476"/>
      <c r="I33" s="478"/>
      <c r="J33" s="476"/>
      <c r="K33" s="489"/>
      <c r="L33" s="476"/>
      <c r="M33" s="481"/>
      <c r="N33" s="455"/>
      <c r="R33" s="141"/>
      <c r="S33" s="141"/>
      <c r="T33" s="141"/>
    </row>
    <row r="34" spans="1:22" ht="52" x14ac:dyDescent="0.6">
      <c r="A34" s="470"/>
      <c r="B34" s="473"/>
      <c r="C34" s="148" t="s">
        <v>286</v>
      </c>
      <c r="D34" s="145" t="s">
        <v>189</v>
      </c>
      <c r="E34" s="476"/>
      <c r="F34" s="476"/>
      <c r="G34" s="478"/>
      <c r="H34" s="476"/>
      <c r="I34" s="478"/>
      <c r="J34" s="476"/>
      <c r="K34" s="489"/>
      <c r="L34" s="476"/>
      <c r="M34" s="481"/>
      <c r="N34" s="455"/>
      <c r="R34" s="141"/>
      <c r="S34" s="141"/>
      <c r="T34" s="141"/>
    </row>
    <row r="35" spans="1:22" ht="52.5" thickBot="1" x14ac:dyDescent="0.65">
      <c r="A35" s="471"/>
      <c r="B35" s="474"/>
      <c r="C35" s="156" t="s">
        <v>287</v>
      </c>
      <c r="D35" s="146" t="s">
        <v>189</v>
      </c>
      <c r="E35" s="428"/>
      <c r="F35" s="428"/>
      <c r="G35" s="479"/>
      <c r="H35" s="428"/>
      <c r="I35" s="479"/>
      <c r="J35" s="428"/>
      <c r="K35" s="500"/>
      <c r="L35" s="428"/>
      <c r="M35" s="482"/>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367</v>
      </c>
      <c r="L36" s="475" t="s">
        <v>189</v>
      </c>
      <c r="M36" s="480"/>
      <c r="N36" s="454"/>
      <c r="R36" s="141" t="str">
        <f>IF(OR(J36='Drop downs'!$G$7,J36='Drop downs'!$G$5), B36&amp;": "&amp;K36&amp;CHAR(10),"")</f>
        <v/>
      </c>
      <c r="S36" s="141" t="str">
        <f>IF(J36='Drop downs'!$G$2,B36&amp;": "&amp;K36&amp;""," ")</f>
        <v xml:space="preserve"> </v>
      </c>
      <c r="T36" s="141" t="str">
        <f>IF(CE1_Reducing_and_Managing_Waste!E36='Drop downs'!$B$6,CE1_Reducing_and_Managing_Waste!B36&amp;": "&amp;CE1_Reducing_and_Managing_Waste!K36&amp;"","")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471"/>
      <c r="B41" s="474"/>
      <c r="C41" s="146" t="s">
        <v>294</v>
      </c>
      <c r="D41" s="146" t="s">
        <v>189</v>
      </c>
      <c r="E41" s="428"/>
      <c r="F41" s="428"/>
      <c r="G41" s="479"/>
      <c r="H41" s="428"/>
      <c r="I41" s="479"/>
      <c r="J41" s="428"/>
      <c r="K41" s="500"/>
      <c r="L41" s="428"/>
      <c r="M41" s="482"/>
      <c r="N41" s="456"/>
      <c r="R41" s="141"/>
      <c r="S41" s="141"/>
      <c r="T41" s="141"/>
    </row>
    <row r="42" spans="1:22" ht="78" x14ac:dyDescent="0.6">
      <c r="A42" s="469" t="s">
        <v>295</v>
      </c>
      <c r="B42" s="472" t="s">
        <v>106</v>
      </c>
      <c r="C42" s="144" t="s">
        <v>296</v>
      </c>
      <c r="D42" s="144" t="s">
        <v>189</v>
      </c>
      <c r="E42" s="475" t="s">
        <v>88</v>
      </c>
      <c r="F42" s="475" t="s">
        <v>88</v>
      </c>
      <c r="G42" s="477" t="s">
        <v>88</v>
      </c>
      <c r="H42" s="475" t="s">
        <v>88</v>
      </c>
      <c r="I42" s="477" t="s">
        <v>88</v>
      </c>
      <c r="J42" s="475" t="s">
        <v>120</v>
      </c>
      <c r="K42" s="499" t="s">
        <v>367</v>
      </c>
      <c r="L42" s="475" t="s">
        <v>189</v>
      </c>
      <c r="M42" s="480"/>
      <c r="N42" s="454"/>
      <c r="R42" s="141" t="str">
        <f>IF(OR(J42='Drop downs'!$G$7,J42='Drop downs'!$G$5), B42&amp;": "&amp;K42&amp;CHAR(10),"")</f>
        <v/>
      </c>
      <c r="S42" s="141" t="str">
        <f>IF(J42='Drop downs'!$G$2,B42&amp;": "&amp;K42&amp;""," ")</f>
        <v xml:space="preserve"> </v>
      </c>
      <c r="T42" s="141" t="str">
        <f>IF(CE1_Reducing_and_Managing_Waste!E42='Drop downs'!$B$6,CE1_Reducing_and_Managing_Waste!B42&amp;": "&amp;CE1_Reducing_and_Managing_Waste!K42&amp;"","")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81"/>
      <c r="N43" s="455"/>
      <c r="R43" s="141"/>
      <c r="S43" s="141"/>
      <c r="T43" s="141"/>
    </row>
    <row r="44" spans="1:22" ht="52" x14ac:dyDescent="0.6">
      <c r="A44" s="470"/>
      <c r="B44" s="473"/>
      <c r="C44" s="145" t="s">
        <v>298</v>
      </c>
      <c r="D44" s="145" t="s">
        <v>189</v>
      </c>
      <c r="E44" s="476"/>
      <c r="F44" s="476"/>
      <c r="G44" s="478"/>
      <c r="H44" s="476"/>
      <c r="I44" s="478"/>
      <c r="J44" s="476"/>
      <c r="K44" s="489"/>
      <c r="L44" s="476"/>
      <c r="M44" s="481"/>
      <c r="N44" s="455"/>
      <c r="R44" s="141"/>
      <c r="S44" s="141"/>
      <c r="T44" s="141"/>
    </row>
    <row r="45" spans="1:22" ht="52" x14ac:dyDescent="0.6">
      <c r="A45" s="470"/>
      <c r="B45" s="473"/>
      <c r="C45" s="145" t="s">
        <v>299</v>
      </c>
      <c r="D45" s="145" t="s">
        <v>189</v>
      </c>
      <c r="E45" s="476"/>
      <c r="F45" s="476"/>
      <c r="G45" s="478"/>
      <c r="H45" s="476"/>
      <c r="I45" s="478"/>
      <c r="J45" s="476"/>
      <c r="K45" s="489"/>
      <c r="L45" s="476"/>
      <c r="M45" s="481"/>
      <c r="N45" s="455"/>
      <c r="R45" s="141"/>
      <c r="S45" s="141"/>
      <c r="T45" s="141"/>
    </row>
    <row r="46" spans="1:22" ht="78.5" thickBot="1" x14ac:dyDescent="0.65">
      <c r="A46" s="471"/>
      <c r="B46" s="474"/>
      <c r="C46" s="146" t="s">
        <v>300</v>
      </c>
      <c r="D46" s="146" t="s">
        <v>189</v>
      </c>
      <c r="E46" s="428"/>
      <c r="F46" s="428"/>
      <c r="G46" s="479"/>
      <c r="H46" s="428"/>
      <c r="I46" s="479"/>
      <c r="J46" s="428"/>
      <c r="K46" s="500"/>
      <c r="L46" s="428"/>
      <c r="M46" s="482"/>
      <c r="N46" s="456"/>
      <c r="R46" s="141"/>
      <c r="S46" s="141"/>
      <c r="T46" s="141"/>
    </row>
    <row r="47" spans="1:22" ht="130" x14ac:dyDescent="0.6">
      <c r="A47" s="469" t="s">
        <v>301</v>
      </c>
      <c r="B47" s="472" t="s">
        <v>107</v>
      </c>
      <c r="C47" s="144" t="s">
        <v>302</v>
      </c>
      <c r="D47" s="144" t="s">
        <v>185</v>
      </c>
      <c r="E47" s="475" t="s">
        <v>353</v>
      </c>
      <c r="F47" s="475" t="s">
        <v>370</v>
      </c>
      <c r="G47" s="477" t="s">
        <v>427</v>
      </c>
      <c r="H47" s="475" t="s">
        <v>478</v>
      </c>
      <c r="I47" s="477" t="s">
        <v>368</v>
      </c>
      <c r="J47" s="475" t="s">
        <v>119</v>
      </c>
      <c r="K47" s="499" t="s">
        <v>712</v>
      </c>
      <c r="L47" s="475" t="s">
        <v>189</v>
      </c>
      <c r="M47" s="480"/>
      <c r="N47" s="454"/>
      <c r="R47" s="141" t="str">
        <f>IF(OR(J47='Drop downs'!$G$7,J47='Drop downs'!$G$5), B47&amp;": "&amp;K47&amp;CHAR(10),"")</f>
        <v/>
      </c>
      <c r="S47" s="141" t="str">
        <f>IF(J47='Drop downs'!$G$2,B47&amp;": "&amp;K47&amp;""," ")</f>
        <v xml:space="preserve"> </v>
      </c>
      <c r="T47" s="141" t="str">
        <f>IF(CE1_Reducing_and_Managing_Waste!E47='Drop downs'!$B$6,CE1_Reducing_and_Managing_Waste!B47&amp;": "&amp;CE1_Reducing_and_Managing_Waste!K47&amp;"","")</f>
        <v/>
      </c>
      <c r="U47" s="126" t="str">
        <f t="shared" si="0"/>
        <v/>
      </c>
      <c r="V47" s="126" t="str">
        <f>IF(N47&gt;0,B47&amp;":"&amp;N47&amp;"
","")</f>
        <v/>
      </c>
    </row>
    <row r="48" spans="1:22" ht="113.25" customHeight="1" thickBot="1" x14ac:dyDescent="0.65">
      <c r="A48" s="471"/>
      <c r="B48" s="474"/>
      <c r="C48" s="146" t="s">
        <v>303</v>
      </c>
      <c r="D48" s="146" t="s">
        <v>189</v>
      </c>
      <c r="E48" s="428"/>
      <c r="F48" s="428"/>
      <c r="G48" s="479"/>
      <c r="H48" s="428"/>
      <c r="I48" s="479"/>
      <c r="J48" s="428"/>
      <c r="K48" s="500"/>
      <c r="L48" s="428"/>
      <c r="M48" s="482"/>
      <c r="N48" s="456"/>
      <c r="R48" s="141" t="str">
        <f>IF(OR(J48='Drop downs'!$G$7,J48='Drop downs'!$G$5), B48&amp;": "&amp;K48&amp;CHAR(10),"")</f>
        <v/>
      </c>
      <c r="S48" s="141" t="str">
        <f>IF(J48='Drop downs'!$G$2,B48&amp;": "&amp;K48&amp;""," ")</f>
        <v xml:space="preserve"> </v>
      </c>
      <c r="T48" s="141" t="str">
        <f>IF(CE1_Reducing_and_Managing_Waste!E48='Drop downs'!$B$6,CE1_Reducing_and_Managing_Waste!B48&amp;": "&amp;CE1_Reducing_and_Managing_Waste!K48&amp;"","")</f>
        <v xml:space="preserve">: </v>
      </c>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367</v>
      </c>
      <c r="L49" s="475" t="s">
        <v>189</v>
      </c>
      <c r="M49" s="480"/>
      <c r="N49" s="454"/>
      <c r="R49" s="141" t="str">
        <f>IF(OR(J49='Drop downs'!$G$7,J49='Drop downs'!$G$5), B49&amp;": "&amp;K49&amp;CHAR(10),"")</f>
        <v/>
      </c>
      <c r="S49" s="141" t="str">
        <f>IF(J49='Drop downs'!$G$2,B49&amp;": "&amp;K49&amp;""," ")</f>
        <v xml:space="preserve"> </v>
      </c>
      <c r="T49" s="141" t="str">
        <f>IF(CE1_Reducing_and_Managing_Waste!E49='Drop downs'!$B$6,CE1_Reducing_and_Managing_Waste!B49&amp;": "&amp;CE1_Reducing_and_Managing_Waste!K49&amp;"","")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81"/>
      <c r="N50" s="455"/>
      <c r="R50" s="141"/>
      <c r="S50" s="141"/>
      <c r="T50" s="141"/>
    </row>
    <row r="51" spans="1:22" x14ac:dyDescent="0.6">
      <c r="A51" s="470"/>
      <c r="B51" s="473"/>
      <c r="C51" s="152" t="s">
        <v>307</v>
      </c>
      <c r="D51" s="142" t="s">
        <v>189</v>
      </c>
      <c r="E51" s="476"/>
      <c r="F51" s="476"/>
      <c r="G51" s="478"/>
      <c r="H51" s="476"/>
      <c r="I51" s="478"/>
      <c r="J51" s="476"/>
      <c r="K51" s="489"/>
      <c r="L51" s="476"/>
      <c r="M51" s="481"/>
      <c r="N51" s="455"/>
      <c r="R51" s="141"/>
      <c r="S51" s="141"/>
      <c r="T51" s="141"/>
    </row>
    <row r="52" spans="1:22" x14ac:dyDescent="0.6">
      <c r="A52" s="470"/>
      <c r="B52" s="473"/>
      <c r="C52" s="142" t="s">
        <v>308</v>
      </c>
      <c r="D52" s="142" t="s">
        <v>189</v>
      </c>
      <c r="E52" s="476"/>
      <c r="F52" s="476"/>
      <c r="G52" s="478"/>
      <c r="H52" s="476"/>
      <c r="I52" s="478"/>
      <c r="J52" s="476"/>
      <c r="K52" s="489"/>
      <c r="L52" s="476"/>
      <c r="M52" s="481"/>
      <c r="N52" s="455"/>
      <c r="R52" s="141"/>
      <c r="S52" s="141"/>
      <c r="T52" s="141"/>
    </row>
    <row r="53" spans="1:22" ht="26.5" thickBot="1" x14ac:dyDescent="0.65">
      <c r="A53" s="471"/>
      <c r="B53" s="474"/>
      <c r="C53" s="143" t="s">
        <v>309</v>
      </c>
      <c r="D53" s="143" t="s">
        <v>189</v>
      </c>
      <c r="E53" s="428"/>
      <c r="F53" s="428"/>
      <c r="G53" s="479"/>
      <c r="H53" s="428"/>
      <c r="I53" s="479"/>
      <c r="J53" s="428"/>
      <c r="K53" s="500"/>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IF(CE1_Reducing_and_Managing_Waste!E54='Drop downs'!$B$6,CE1_Reducing_and_Managing_Waste!B54&amp;": "&amp;CE1_Reducing_and_Managing_Waste!K54&amp;"","")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111" customHeight="1" thickBot="1" x14ac:dyDescent="0.65">
      <c r="A56" s="471"/>
      <c r="B56" s="474"/>
      <c r="C56" s="155" t="s">
        <v>313</v>
      </c>
      <c r="D56" s="143"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IF(CE1_Reducing_and_Managing_Waste!E57='Drop downs'!$B$6,CE1_Reducing_and_Managing_Waste!B57&amp;": "&amp;CE1_Reducing_and_Managing_Waste!K57&amp;"","")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ht="5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3" t="s">
        <v>189</v>
      </c>
      <c r="E64" s="428"/>
      <c r="F64" s="428"/>
      <c r="G64" s="479"/>
      <c r="H64" s="428"/>
      <c r="I64" s="479"/>
      <c r="J64" s="428"/>
      <c r="K64" s="500"/>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IF(CE1_Reducing_and_Managing_Waste!E65='Drop downs'!$B$6,CE1_Reducing_and_Managing_Waste!B65&amp;": "&amp;CE1_Reducing_and_Managing_Waste!K65&amp;"","")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104"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3" t="s">
        <v>189</v>
      </c>
      <c r="E71" s="428"/>
      <c r="F71" s="428"/>
      <c r="G71" s="479"/>
      <c r="H71" s="428"/>
      <c r="I71" s="479"/>
      <c r="J71" s="428"/>
      <c r="K71" s="500"/>
      <c r="L71" s="428"/>
      <c r="M71" s="482"/>
      <c r="N71" s="456"/>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367</v>
      </c>
      <c r="L72" s="475" t="s">
        <v>189</v>
      </c>
      <c r="M72" s="480"/>
      <c r="N72" s="454"/>
      <c r="R72" s="141" t="str">
        <f>IF(OR(J72='Drop downs'!$G$7,J72='Drop downs'!$G$5), B72&amp;": "&amp;K72&amp;CHAR(10),"")</f>
        <v/>
      </c>
      <c r="S72" s="141" t="str">
        <f>IF(J72='Drop downs'!$G$2,B72&amp;": "&amp;K72&amp;""," ")</f>
        <v xml:space="preserve"> </v>
      </c>
      <c r="T72" s="141" t="str">
        <f>IF(CE1_Reducing_and_Managing_Waste!E72='Drop downs'!$B$6,CE1_Reducing_and_Managing_Waste!B72&amp;": "&amp;CE1_Reducing_and_Managing_Waste!K72&amp;"","")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530"/>
      <c r="L73" s="476"/>
      <c r="M73" s="481"/>
      <c r="N73" s="455"/>
      <c r="R73" s="141"/>
      <c r="S73" s="141"/>
      <c r="T73" s="141"/>
    </row>
    <row r="74" spans="1:22" ht="52" x14ac:dyDescent="0.6">
      <c r="A74" s="470"/>
      <c r="B74" s="473"/>
      <c r="C74" s="148" t="s">
        <v>334</v>
      </c>
      <c r="D74" s="142" t="s">
        <v>189</v>
      </c>
      <c r="E74" s="476"/>
      <c r="F74" s="476"/>
      <c r="G74" s="478"/>
      <c r="H74" s="476"/>
      <c r="I74" s="478"/>
      <c r="J74" s="476"/>
      <c r="K74" s="530"/>
      <c r="L74" s="476"/>
      <c r="M74" s="481"/>
      <c r="N74" s="455"/>
      <c r="R74" s="141"/>
      <c r="S74" s="141"/>
      <c r="T74" s="141"/>
    </row>
    <row r="75" spans="1:22" ht="56.25" customHeight="1" x14ac:dyDescent="0.6">
      <c r="A75" s="470"/>
      <c r="B75" s="473"/>
      <c r="C75" s="148" t="s">
        <v>335</v>
      </c>
      <c r="D75" s="142" t="s">
        <v>189</v>
      </c>
      <c r="E75" s="476"/>
      <c r="F75" s="476"/>
      <c r="G75" s="478"/>
      <c r="H75" s="476"/>
      <c r="I75" s="478"/>
      <c r="J75" s="476"/>
      <c r="K75" s="530"/>
      <c r="L75" s="476"/>
      <c r="M75" s="481"/>
      <c r="N75" s="455"/>
      <c r="R75" s="141"/>
      <c r="S75" s="141"/>
      <c r="T75" s="141"/>
    </row>
    <row r="76" spans="1:22" ht="26.5" thickBot="1" x14ac:dyDescent="0.65">
      <c r="A76" s="471"/>
      <c r="B76" s="474"/>
      <c r="C76" s="185" t="s">
        <v>336</v>
      </c>
      <c r="D76" s="143" t="s">
        <v>189</v>
      </c>
      <c r="E76" s="428"/>
      <c r="F76" s="428"/>
      <c r="G76" s="479"/>
      <c r="H76" s="428"/>
      <c r="I76" s="479"/>
      <c r="J76" s="428"/>
      <c r="K76" s="680"/>
      <c r="L76" s="428"/>
      <c r="M76" s="482"/>
      <c r="N76" s="456"/>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499" t="s">
        <v>367</v>
      </c>
      <c r="L77" s="475" t="s">
        <v>189</v>
      </c>
      <c r="M77" s="480"/>
      <c r="N77" s="454"/>
      <c r="R77" s="141" t="str">
        <f>IF(OR(J77='Drop downs'!$G$7,J77='Drop downs'!$G$5), B77&amp;": "&amp;K77&amp;CHAR(10),"")</f>
        <v/>
      </c>
      <c r="S77" s="141" t="str">
        <f>IF(J77='Drop downs'!$G$2,B77&amp;": "&amp;K77&amp;""," ")</f>
        <v xml:space="preserve"> </v>
      </c>
      <c r="T77" s="141" t="str">
        <f>IF(CE1_Reducing_and_Managing_Waste!E77='Drop downs'!$B$6,CE1_Reducing_and_Managing_Waste!B77&amp;": "&amp;CE1_Reducing_and_Managing_Waste!K77&amp;"","")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489"/>
      <c r="L78" s="476"/>
      <c r="M78" s="481"/>
      <c r="N78" s="455"/>
      <c r="R78" s="141"/>
      <c r="S78" s="141"/>
      <c r="T78" s="141"/>
    </row>
    <row r="79" spans="1:22" x14ac:dyDescent="0.6">
      <c r="A79" s="527"/>
      <c r="B79" s="473"/>
      <c r="C79" s="148" t="s">
        <v>340</v>
      </c>
      <c r="D79" s="145" t="s">
        <v>189</v>
      </c>
      <c r="E79" s="476"/>
      <c r="F79" s="476"/>
      <c r="G79" s="478"/>
      <c r="H79" s="476"/>
      <c r="I79" s="478"/>
      <c r="J79" s="476"/>
      <c r="K79" s="489"/>
      <c r="L79" s="476"/>
      <c r="M79" s="481"/>
      <c r="N79" s="455"/>
      <c r="R79" s="141"/>
      <c r="S79" s="141"/>
      <c r="T79" s="141"/>
    </row>
    <row r="80" spans="1:22" x14ac:dyDescent="0.6">
      <c r="A80" s="527"/>
      <c r="B80" s="473"/>
      <c r="C80" s="159" t="s">
        <v>341</v>
      </c>
      <c r="D80" s="145" t="s">
        <v>189</v>
      </c>
      <c r="E80" s="476"/>
      <c r="F80" s="476"/>
      <c r="G80" s="478"/>
      <c r="H80" s="476"/>
      <c r="I80" s="478"/>
      <c r="J80" s="476"/>
      <c r="K80" s="489"/>
      <c r="L80" s="476"/>
      <c r="M80" s="481"/>
      <c r="N80" s="455"/>
      <c r="R80" s="141"/>
      <c r="S80" s="141"/>
      <c r="T80" s="141"/>
    </row>
    <row r="81" spans="1:22" ht="78" x14ac:dyDescent="0.6">
      <c r="A81" s="527"/>
      <c r="B81" s="473"/>
      <c r="C81" s="159" t="s">
        <v>342</v>
      </c>
      <c r="D81" s="145" t="s">
        <v>189</v>
      </c>
      <c r="E81" s="476"/>
      <c r="F81" s="476"/>
      <c r="G81" s="478"/>
      <c r="H81" s="476"/>
      <c r="I81" s="478"/>
      <c r="J81" s="476"/>
      <c r="K81" s="489"/>
      <c r="L81" s="476"/>
      <c r="M81" s="481"/>
      <c r="N81" s="455"/>
      <c r="R81" s="141"/>
      <c r="S81" s="141"/>
      <c r="T81" s="141"/>
    </row>
    <row r="82" spans="1:22" ht="78" x14ac:dyDescent="0.6">
      <c r="A82" s="527"/>
      <c r="B82" s="473"/>
      <c r="C82" s="159" t="s">
        <v>343</v>
      </c>
      <c r="D82" s="145" t="s">
        <v>189</v>
      </c>
      <c r="E82" s="476"/>
      <c r="F82" s="476"/>
      <c r="G82" s="478"/>
      <c r="H82" s="476"/>
      <c r="I82" s="478"/>
      <c r="J82" s="476"/>
      <c r="K82" s="489"/>
      <c r="L82" s="476"/>
      <c r="M82" s="481"/>
      <c r="N82" s="455"/>
      <c r="R82" s="141"/>
      <c r="S82" s="141"/>
      <c r="T82" s="141"/>
    </row>
    <row r="83" spans="1:22" ht="52.5" thickBot="1" x14ac:dyDescent="0.65">
      <c r="A83" s="512"/>
      <c r="B83" s="474"/>
      <c r="C83" s="155" t="s">
        <v>344</v>
      </c>
      <c r="D83" s="146" t="s">
        <v>189</v>
      </c>
      <c r="E83" s="428"/>
      <c r="F83" s="428"/>
      <c r="G83" s="479"/>
      <c r="H83" s="428"/>
      <c r="I83" s="479"/>
      <c r="J83" s="428"/>
      <c r="K83" s="500"/>
      <c r="L83" s="428"/>
      <c r="M83" s="482"/>
      <c r="N83" s="456"/>
      <c r="R83" s="141"/>
      <c r="S83" s="141"/>
      <c r="T83" s="141"/>
    </row>
    <row r="84" spans="1:22" ht="201" customHeight="1" x14ac:dyDescent="0.6">
      <c r="A84" s="511" t="s">
        <v>345</v>
      </c>
      <c r="B84" s="472" t="s">
        <v>114</v>
      </c>
      <c r="C84" s="177" t="s">
        <v>346</v>
      </c>
      <c r="D84" s="144" t="s">
        <v>185</v>
      </c>
      <c r="E84" s="475" t="s">
        <v>353</v>
      </c>
      <c r="F84" s="475" t="s">
        <v>354</v>
      </c>
      <c r="G84" s="477" t="s">
        <v>427</v>
      </c>
      <c r="H84" s="475" t="s">
        <v>478</v>
      </c>
      <c r="I84" s="477" t="s">
        <v>368</v>
      </c>
      <c r="J84" s="475" t="s">
        <v>249</v>
      </c>
      <c r="K84" s="499" t="s">
        <v>984</v>
      </c>
      <c r="L84" s="475" t="s">
        <v>189</v>
      </c>
      <c r="M84" s="480"/>
      <c r="N84" s="454"/>
      <c r="R84" s="141" t="str">
        <f>IF(OR(J84='Drop downs'!$G$7,J84='Drop downs'!$G$5), B84&amp;": "&amp;K84&amp;CHAR(10),"")</f>
        <v/>
      </c>
      <c r="S84" s="141" t="str">
        <f>IF(J84='Drop downs'!$G$2,B84&amp;": "&amp;K84&amp;""," ")</f>
        <v>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All new development proposals should present a recycling and waste management strategy. Therefore, there is potential for a significant positive effect to be recorded.</v>
      </c>
      <c r="T84" s="141" t="str">
        <f>IF(CE1_Reducing_and_Managing_Waste!E84='Drop downs'!$B$6,CE1_Reducing_and_Managing_Waste!B84&amp;": "&amp;CE1_Reducing_and_Managing_Waste!K84&amp;"","")</f>
        <v/>
      </c>
      <c r="U84" s="126" t="str">
        <f t="shared" si="1"/>
        <v/>
      </c>
      <c r="V84" s="126" t="str">
        <f>IF(N84&gt;0,B84&amp;":"&amp;N84&amp;"
","")</f>
        <v/>
      </c>
    </row>
    <row r="85" spans="1:22" ht="175.5" customHeight="1" x14ac:dyDescent="0.6">
      <c r="A85" s="527"/>
      <c r="B85" s="473"/>
      <c r="C85" s="159" t="s">
        <v>347</v>
      </c>
      <c r="D85" s="145" t="s">
        <v>185</v>
      </c>
      <c r="E85" s="476"/>
      <c r="F85" s="476"/>
      <c r="G85" s="478"/>
      <c r="H85" s="476"/>
      <c r="I85" s="478"/>
      <c r="J85" s="476"/>
      <c r="K85" s="489"/>
      <c r="L85" s="476"/>
      <c r="M85" s="481"/>
      <c r="N85" s="455"/>
      <c r="R85" s="141"/>
      <c r="S85" s="141"/>
      <c r="T85" s="141"/>
    </row>
    <row r="86" spans="1:22" ht="219" customHeight="1" x14ac:dyDescent="0.6">
      <c r="A86" s="527"/>
      <c r="B86" s="473"/>
      <c r="C86" s="159" t="s">
        <v>348</v>
      </c>
      <c r="D86" s="145" t="s">
        <v>185</v>
      </c>
      <c r="E86" s="476"/>
      <c r="F86" s="476"/>
      <c r="G86" s="478"/>
      <c r="H86" s="476"/>
      <c r="I86" s="478"/>
      <c r="J86" s="476"/>
      <c r="K86" s="489"/>
      <c r="L86" s="476"/>
      <c r="M86" s="481"/>
      <c r="N86" s="455"/>
      <c r="R86" s="141"/>
      <c r="S86" s="141"/>
      <c r="T86" s="141"/>
    </row>
    <row r="87" spans="1:22" ht="244.5" customHeight="1" thickBot="1" x14ac:dyDescent="0.65">
      <c r="A87" s="528"/>
      <c r="B87" s="474"/>
      <c r="C87" s="157" t="s">
        <v>349</v>
      </c>
      <c r="D87" s="166" t="s">
        <v>189</v>
      </c>
      <c r="E87" s="483"/>
      <c r="F87" s="483"/>
      <c r="G87" s="519"/>
      <c r="H87" s="483"/>
      <c r="I87" s="519"/>
      <c r="J87" s="483"/>
      <c r="K87" s="490"/>
      <c r="L87" s="483"/>
      <c r="M87" s="492"/>
      <c r="N87" s="464"/>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ht="38.25" customHeigh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37.25" customHeight="1" x14ac:dyDescent="0.6">
      <c r="A92" s="449" t="str">
        <f>S8&amp;S18&amp;S20&amp;S28&amp;S36&amp;S42&amp;S47&amp;S48&amp;S49&amp;S54&amp;S57&amp;S65&amp;S72&amp;S77&amp;S84&amp;S87</f>
        <v xml:space="preserve">              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All new development proposals should present a recycling and waste management strategy. Therefore, there is potential for a significant positive effect to be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wKefGCDfxiYp5M6fKw9aESiUrgntB67ESltfW1svOtdRPEXNb+j4+zI51bNpPFqadVISH81Qaghm9UuL6+I+3A==" saltValue="na/yOmt6qH3KnnvXKM4ssQ==" spinCount="100000" sheet="1" objects="1" scenarios="1"/>
  <autoFilter ref="A7:M87" xr:uid="{D2C47CAF-421C-4D58-AA7A-22430CCF83D7}"/>
  <mergeCells count="184">
    <mergeCell ref="H65:H71"/>
    <mergeCell ref="I65:I71"/>
    <mergeCell ref="J65:J71"/>
    <mergeCell ref="K65:K71"/>
    <mergeCell ref="K57:K64"/>
    <mergeCell ref="L57:L64"/>
    <mergeCell ref="M57:M64"/>
    <mergeCell ref="M72:M76"/>
    <mergeCell ref="M77:M83"/>
    <mergeCell ref="I72:I76"/>
    <mergeCell ref="J72:J76"/>
    <mergeCell ref="I77:I83"/>
    <mergeCell ref="K72:K76"/>
    <mergeCell ref="L72:L76"/>
    <mergeCell ref="K77:K83"/>
    <mergeCell ref="J77:J83"/>
    <mergeCell ref="L77:L83"/>
    <mergeCell ref="F57:F64"/>
    <mergeCell ref="G57:G64"/>
    <mergeCell ref="H57:H64"/>
    <mergeCell ref="I57:I64"/>
    <mergeCell ref="J57:J64"/>
    <mergeCell ref="G42:G46"/>
    <mergeCell ref="H42:H46"/>
    <mergeCell ref="I42:I46"/>
    <mergeCell ref="J42:J46"/>
    <mergeCell ref="G47:G48"/>
    <mergeCell ref="F42:F46"/>
    <mergeCell ref="K42:K46"/>
    <mergeCell ref="L42:L46"/>
    <mergeCell ref="M42:M46"/>
    <mergeCell ref="H54:H56"/>
    <mergeCell ref="I54:I56"/>
    <mergeCell ref="J54:J56"/>
    <mergeCell ref="K54:K56"/>
    <mergeCell ref="L54:L56"/>
    <mergeCell ref="M54:M56"/>
    <mergeCell ref="H47:H48"/>
    <mergeCell ref="I47:I48"/>
    <mergeCell ref="J47:J48"/>
    <mergeCell ref="K47:K48"/>
    <mergeCell ref="L47:L48"/>
    <mergeCell ref="M47:M48"/>
    <mergeCell ref="K36:K41"/>
    <mergeCell ref="L36:L41"/>
    <mergeCell ref="M36:M41"/>
    <mergeCell ref="E20:E27"/>
    <mergeCell ref="F20:F27"/>
    <mergeCell ref="G20:G27"/>
    <mergeCell ref="H20:H27"/>
    <mergeCell ref="I20:I27"/>
    <mergeCell ref="J20:J27"/>
    <mergeCell ref="K20:K27"/>
    <mergeCell ref="E36:E41"/>
    <mergeCell ref="F36:F41"/>
    <mergeCell ref="G36:G41"/>
    <mergeCell ref="H36:H41"/>
    <mergeCell ref="I36:I41"/>
    <mergeCell ref="J36:J41"/>
    <mergeCell ref="E28:E35"/>
    <mergeCell ref="F28:F35"/>
    <mergeCell ref="G28:G35"/>
    <mergeCell ref="H28:H35"/>
    <mergeCell ref="I28:I35"/>
    <mergeCell ref="J28:J35"/>
    <mergeCell ref="L20:L27"/>
    <mergeCell ref="K28:K35"/>
    <mergeCell ref="L28:L35"/>
    <mergeCell ref="K8:K17"/>
    <mergeCell ref="L8:L17"/>
    <mergeCell ref="M8:M17"/>
    <mergeCell ref="E18:E19"/>
    <mergeCell ref="F18:F19"/>
    <mergeCell ref="G18:G19"/>
    <mergeCell ref="H18:H19"/>
    <mergeCell ref="I18:I19"/>
    <mergeCell ref="J18:J19"/>
    <mergeCell ref="K18:K19"/>
    <mergeCell ref="L18:L19"/>
    <mergeCell ref="M18:M19"/>
    <mergeCell ref="M28:M35"/>
    <mergeCell ref="M20:M27"/>
    <mergeCell ref="E54:E56"/>
    <mergeCell ref="F54:F56"/>
    <mergeCell ref="G54:G56"/>
    <mergeCell ref="E65:E71"/>
    <mergeCell ref="M84:M87"/>
    <mergeCell ref="B65:B71"/>
    <mergeCell ref="B72:B76"/>
    <mergeCell ref="B77:B83"/>
    <mergeCell ref="B84:B87"/>
    <mergeCell ref="F65:F71"/>
    <mergeCell ref="E57:E64"/>
    <mergeCell ref="L65:L71"/>
    <mergeCell ref="M65:M71"/>
    <mergeCell ref="E72:E76"/>
    <mergeCell ref="E77:E83"/>
    <mergeCell ref="E84:E87"/>
    <mergeCell ref="F84:F87"/>
    <mergeCell ref="G84:G87"/>
    <mergeCell ref="H84:H87"/>
    <mergeCell ref="I84:I87"/>
    <mergeCell ref="J84:J87"/>
    <mergeCell ref="K84:K87"/>
    <mergeCell ref="L84:L87"/>
    <mergeCell ref="F72:F76"/>
    <mergeCell ref="E49:E53"/>
    <mergeCell ref="F49:F53"/>
    <mergeCell ref="G49:G53"/>
    <mergeCell ref="H49:H53"/>
    <mergeCell ref="I49:I53"/>
    <mergeCell ref="J49:J53"/>
    <mergeCell ref="K49:K53"/>
    <mergeCell ref="L49:L53"/>
    <mergeCell ref="M49:M53"/>
    <mergeCell ref="C1:F1"/>
    <mergeCell ref="C2:F2"/>
    <mergeCell ref="C4:F4"/>
    <mergeCell ref="A6:C6"/>
    <mergeCell ref="A8:A17"/>
    <mergeCell ref="B8:B17"/>
    <mergeCell ref="E8:E17"/>
    <mergeCell ref="F8:F17"/>
    <mergeCell ref="G8:G17"/>
    <mergeCell ref="C3:F3"/>
    <mergeCell ref="E6:N6"/>
    <mergeCell ref="N8:N17"/>
    <mergeCell ref="A36:A41"/>
    <mergeCell ref="A42:A46"/>
    <mergeCell ref="A47:A48"/>
    <mergeCell ref="A49:A53"/>
    <mergeCell ref="A54:A56"/>
    <mergeCell ref="A57:A64"/>
    <mergeCell ref="H8:H17"/>
    <mergeCell ref="I8:I17"/>
    <mergeCell ref="J8:J17"/>
    <mergeCell ref="A18:A19"/>
    <mergeCell ref="A20:A27"/>
    <mergeCell ref="A28:A35"/>
    <mergeCell ref="E47:E48"/>
    <mergeCell ref="B18:B19"/>
    <mergeCell ref="B20:B27"/>
    <mergeCell ref="B28:B35"/>
    <mergeCell ref="B36:B41"/>
    <mergeCell ref="B42:B46"/>
    <mergeCell ref="B47:B48"/>
    <mergeCell ref="B49:B53"/>
    <mergeCell ref="B54:B56"/>
    <mergeCell ref="B57:B64"/>
    <mergeCell ref="F47:F48"/>
    <mergeCell ref="E42:E46"/>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A72:A76"/>
    <mergeCell ref="A77:A83"/>
    <mergeCell ref="A84:A87"/>
    <mergeCell ref="G72:G76"/>
    <mergeCell ref="H72:H76"/>
    <mergeCell ref="F77:F83"/>
    <mergeCell ref="G77:G83"/>
    <mergeCell ref="H77:H83"/>
    <mergeCell ref="G65:G71"/>
  </mergeCells>
  <conditionalFormatting sqref="C50:C53">
    <cfRule type="expression" dxfId="263" priority="8">
      <formula>$D50="No"</formula>
    </cfRule>
  </conditionalFormatting>
  <conditionalFormatting sqref="C8:D87">
    <cfRule type="expression" dxfId="262" priority="1">
      <formula>$D8="No"</formula>
    </cfRule>
  </conditionalFormatting>
  <conditionalFormatting sqref="J8 J18 J28 J49 J57 J65 J72 J77 J84">
    <cfRule type="cellIs" dxfId="261" priority="46" operator="equal">
      <formula>"Significant Negative"</formula>
    </cfRule>
    <cfRule type="cellIs" dxfId="260" priority="47" operator="equal">
      <formula>"Minor Negative"</formula>
    </cfRule>
    <cfRule type="cellIs" dxfId="259" priority="48" operator="equal">
      <formula>"Uncertain"</formula>
    </cfRule>
    <cfRule type="cellIs" dxfId="258" priority="49" operator="equal">
      <formula>"Neutral"</formula>
    </cfRule>
    <cfRule type="cellIs" dxfId="257" priority="50" operator="equal">
      <formula>"Minor Positive"</formula>
    </cfRule>
    <cfRule type="cellIs" dxfId="256" priority="51" operator="equal">
      <formula>"Significant Positive"</formula>
    </cfRule>
  </conditionalFormatting>
  <conditionalFormatting sqref="J20">
    <cfRule type="cellIs" dxfId="255" priority="39" operator="equal">
      <formula>"Significant Positive"</formula>
    </cfRule>
    <cfRule type="cellIs" dxfId="254" priority="34" operator="equal">
      <formula>"Significant Negative"</formula>
    </cfRule>
    <cfRule type="cellIs" dxfId="253" priority="35" operator="equal">
      <formula>"Minor Negative"</formula>
    </cfRule>
    <cfRule type="cellIs" dxfId="252" priority="36" operator="equal">
      <formula>"Uncertain"</formula>
    </cfRule>
    <cfRule type="cellIs" dxfId="251" priority="37" operator="equal">
      <formula>"Neutral"</formula>
    </cfRule>
    <cfRule type="cellIs" dxfId="250" priority="38" operator="equal">
      <formula>"Minor Positive"</formula>
    </cfRule>
  </conditionalFormatting>
  <conditionalFormatting sqref="J36">
    <cfRule type="cellIs" dxfId="249" priority="22" operator="equal">
      <formula>"Significant Negative"</formula>
    </cfRule>
    <cfRule type="cellIs" dxfId="248" priority="23" operator="equal">
      <formula>"Minor Negative"</formula>
    </cfRule>
    <cfRule type="cellIs" dxfId="247" priority="24" operator="equal">
      <formula>"Uncertain"</formula>
    </cfRule>
    <cfRule type="cellIs" dxfId="246" priority="25" operator="equal">
      <formula>"Neutral"</formula>
    </cfRule>
    <cfRule type="cellIs" dxfId="245" priority="26" operator="equal">
      <formula>"Minor Positive"</formula>
    </cfRule>
    <cfRule type="cellIs" dxfId="244" priority="27" operator="equal">
      <formula>"Significant Positive"</formula>
    </cfRule>
  </conditionalFormatting>
  <conditionalFormatting sqref="J42">
    <cfRule type="cellIs" dxfId="243" priority="16" operator="equal">
      <formula>"Significant Negative"</formula>
    </cfRule>
    <cfRule type="cellIs" dxfId="242" priority="17" operator="equal">
      <formula>"Minor Negative"</formula>
    </cfRule>
    <cfRule type="cellIs" dxfId="241" priority="18" operator="equal">
      <formula>"Uncertain"</formula>
    </cfRule>
    <cfRule type="cellIs" dxfId="240" priority="19" operator="equal">
      <formula>"Neutral"</formula>
    </cfRule>
    <cfRule type="cellIs" dxfId="239" priority="20" operator="equal">
      <formula>"Minor Positive"</formula>
    </cfRule>
    <cfRule type="cellIs" dxfId="238" priority="21" operator="equal">
      <formula>"Significant Positive"</formula>
    </cfRule>
  </conditionalFormatting>
  <conditionalFormatting sqref="J47">
    <cfRule type="cellIs" dxfId="237" priority="40" operator="equal">
      <formula>"Significant Negative"</formula>
    </cfRule>
    <cfRule type="cellIs" dxfId="236" priority="41" operator="equal">
      <formula>"Minor Negative"</formula>
    </cfRule>
    <cfRule type="cellIs" dxfId="235" priority="42" operator="equal">
      <formula>"Uncertain"</formula>
    </cfRule>
    <cfRule type="cellIs" dxfId="234" priority="43" operator="equal">
      <formula>"Neutral"</formula>
    </cfRule>
    <cfRule type="cellIs" dxfId="233" priority="44" operator="equal">
      <formula>"Minor Positive"</formula>
    </cfRule>
    <cfRule type="cellIs" dxfId="232" priority="45" operator="equal">
      <formula>"Significant Positive"</formula>
    </cfRule>
  </conditionalFormatting>
  <conditionalFormatting sqref="J54">
    <cfRule type="cellIs" dxfId="231" priority="10" operator="equal">
      <formula>"Significant Negative"</formula>
    </cfRule>
    <cfRule type="cellIs" dxfId="230" priority="11" operator="equal">
      <formula>"Minor Negative"</formula>
    </cfRule>
    <cfRule type="cellIs" dxfId="229" priority="12" operator="equal">
      <formula>"Uncertain"</formula>
    </cfRule>
    <cfRule type="cellIs" dxfId="228" priority="13" operator="equal">
      <formula>"Neutral"</formula>
    </cfRule>
    <cfRule type="cellIs" dxfId="227" priority="14" operator="equal">
      <formula>"Minor Positive"</formula>
    </cfRule>
    <cfRule type="cellIs" dxfId="226"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A380627-5ADE-4EE6-9612-A67774A4DF9D}">
          <x14:formula1>
            <xm:f>'Drop downs'!$A$2:$A$3</xm:f>
          </x14:formula1>
          <xm:sqref>D8:D87</xm:sqref>
        </x14:dataValidation>
        <x14:dataValidation type="list" allowBlank="1" showInputMessage="1" showErrorMessage="1" xr:uid="{F9840F99-4CD5-4FD2-BE94-04A0B1BEE69A}">
          <x14:formula1>
            <xm:f>'Drop downs'!$J$2:$J$3</xm:f>
          </x14:formula1>
          <xm:sqref>L8 L18 L20 L28 L36 L42 L49 L54 L57 L65 L72 L77 L47 L84</xm:sqref>
        </x14:dataValidation>
        <x14:dataValidation type="list" allowBlank="1" showInputMessage="1" showErrorMessage="1" xr:uid="{CC824775-2937-4CB4-A763-E5477E4C233F}">
          <x14:formula1>
            <xm:f>'Drop downs'!$B$2:$B$4</xm:f>
          </x14:formula1>
          <xm:sqref>E8 E18 E20 E28 E36 E42 E49 E54 E57 E65 E72 E77 E47 E84</xm:sqref>
        </x14:dataValidation>
        <x14:dataValidation type="list" allowBlank="1" showInputMessage="1" showErrorMessage="1" xr:uid="{E6E747C2-EE18-45F2-B34B-A68AA523FF91}">
          <x14:formula1>
            <xm:f>'Drop downs'!$C$2:$C$5</xm:f>
          </x14:formula1>
          <xm:sqref>F8 F18 F20 F28 F36 F42 F49 F54 F57 F65 F72 F77 F47 F84</xm:sqref>
        </x14:dataValidation>
        <x14:dataValidation type="list" allowBlank="1" showInputMessage="1" showErrorMessage="1" xr:uid="{6C4F1A9E-91E8-4F6F-9CD7-0E354B9F3E57}">
          <x14:formula1>
            <xm:f>'Drop downs'!$D$2:$D$7</xm:f>
          </x14:formula1>
          <xm:sqref>G8 G18 G20 G28 G36 G42 G49 G54 G57 G65 G72 G77 G47 G84</xm:sqref>
        </x14:dataValidation>
        <x14:dataValidation type="list" allowBlank="1" showInputMessage="1" showErrorMessage="1" xr:uid="{F8DFA761-DF94-472B-A194-0538EC7FA74C}">
          <x14:formula1>
            <xm:f>'Drop downs'!$E$2:$E$6</xm:f>
          </x14:formula1>
          <xm:sqref>H8 H18 H20 H28 H36 H42 H49 H54 H57 H65 H72 H77 H47 H84</xm:sqref>
        </x14:dataValidation>
        <x14:dataValidation type="list" allowBlank="1" showInputMessage="1" showErrorMessage="1" xr:uid="{AE715F04-9A33-4E3B-9C1A-37546CCA7A1C}">
          <x14:formula1>
            <xm:f>'Drop downs'!$F$2:$F$6</xm:f>
          </x14:formula1>
          <xm:sqref>I8 I18 I20 I28 I36 I42 I49 I54 I57 I65 I72 I77 I47 I84</xm:sqref>
        </x14:dataValidation>
        <x14:dataValidation type="list" allowBlank="1" showInputMessage="1" showErrorMessage="1" xr:uid="{F6C4F31A-D5F2-4BCF-8261-773BC927F4C6}">
          <x14:formula1>
            <xm:f>'Drop downs'!$G$2:$G$7</xm:f>
          </x14:formula1>
          <xm:sqref>J8 J18 J20 J28 J36 J42 J49 J54 J57 J65 J72 J77 J47 J84</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FD940-83CA-4E17-9145-3622B50638AA}">
  <sheetPr codeName="Sheet49"/>
  <dimension ref="A1:V98"/>
  <sheetViews>
    <sheetView showGridLines="0" zoomScale="30" zoomScaleNormal="30" workbookViewId="0">
      <selection activeCell="I49" sqref="I49:I53"/>
    </sheetView>
  </sheetViews>
  <sheetFormatPr defaultColWidth="8.54296875" defaultRowHeight="26" x14ac:dyDescent="0.6"/>
  <cols>
    <col min="1" max="1" width="69.2695312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7265625" style="228" customWidth="1"/>
    <col min="10" max="10" width="20.7265625" style="126" customWidth="1"/>
    <col min="11" max="11" width="64.269531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713</v>
      </c>
      <c r="D1" s="703"/>
      <c r="E1" s="703"/>
      <c r="F1" s="630"/>
      <c r="G1" s="227"/>
      <c r="I1" s="229"/>
      <c r="J1" s="128"/>
      <c r="K1" s="128"/>
    </row>
    <row r="2" spans="1:22" x14ac:dyDescent="0.6">
      <c r="A2" s="125" t="s">
        <v>21</v>
      </c>
      <c r="B2" s="129"/>
      <c r="C2" s="393" t="s">
        <v>707</v>
      </c>
      <c r="D2" s="393"/>
      <c r="E2" s="393"/>
      <c r="F2" s="394"/>
      <c r="I2" s="230"/>
      <c r="J2" s="130"/>
      <c r="K2" s="130"/>
    </row>
    <row r="3" spans="1:22" ht="84" customHeight="1" x14ac:dyDescent="0.6">
      <c r="A3" s="131" t="s">
        <v>22</v>
      </c>
      <c r="B3" s="132"/>
      <c r="C3" s="393" t="s">
        <v>714</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709</v>
      </c>
      <c r="L8" s="475"/>
      <c r="M8" s="480"/>
      <c r="N8" s="454"/>
      <c r="R8" s="141" t="str">
        <f>IF(OR(J8='Drop downs'!$G$7,J8='Drop downs'!$G$5), B8&amp;": "&amp;K8&amp;CHAR(10),"")</f>
        <v/>
      </c>
      <c r="S8" s="141" t="str">
        <f>IF(J8='Drop downs'!$G$2,B8&amp;": "&amp;K8&amp;""," ")</f>
        <v xml:space="preserve"> </v>
      </c>
      <c r="T8" s="141" t="str">
        <f>IF(CE2_Circular_Economy!E8='Drop downs'!$B$6,CE2_Circular_Economy!B8&amp;": "&amp;CE2_Circular_Economy!K8&amp;"","")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81"/>
      <c r="N9" s="455"/>
      <c r="R9" s="141"/>
      <c r="S9" s="141"/>
      <c r="T9" s="141"/>
    </row>
    <row r="10" spans="1:22" x14ac:dyDescent="0.6">
      <c r="A10" s="470"/>
      <c r="B10" s="503"/>
      <c r="C10" s="142" t="s">
        <v>259</v>
      </c>
      <c r="D10" s="142" t="s">
        <v>189</v>
      </c>
      <c r="E10" s="494"/>
      <c r="F10" s="494"/>
      <c r="G10" s="506"/>
      <c r="H10" s="494"/>
      <c r="I10" s="506"/>
      <c r="J10" s="476"/>
      <c r="K10" s="489"/>
      <c r="L10" s="476"/>
      <c r="M10" s="481"/>
      <c r="N10" s="455"/>
      <c r="R10" s="141"/>
      <c r="S10" s="141"/>
      <c r="T10" s="141"/>
    </row>
    <row r="11" spans="1:22" ht="52" x14ac:dyDescent="0.6">
      <c r="A11" s="470"/>
      <c r="B11" s="503"/>
      <c r="C11" s="142" t="s">
        <v>260</v>
      </c>
      <c r="D11" s="142" t="s">
        <v>189</v>
      </c>
      <c r="E11" s="494"/>
      <c r="F11" s="494"/>
      <c r="G11" s="506"/>
      <c r="H11" s="494"/>
      <c r="I11" s="506"/>
      <c r="J11" s="476"/>
      <c r="K11" s="489"/>
      <c r="L11" s="476"/>
      <c r="M11" s="481"/>
      <c r="N11" s="455"/>
      <c r="R11" s="141"/>
      <c r="S11" s="141"/>
      <c r="T11" s="141"/>
    </row>
    <row r="12" spans="1:22" ht="52" x14ac:dyDescent="0.6">
      <c r="A12" s="470"/>
      <c r="B12" s="503"/>
      <c r="C12" s="142" t="s">
        <v>261</v>
      </c>
      <c r="D12" s="142" t="s">
        <v>189</v>
      </c>
      <c r="E12" s="494"/>
      <c r="F12" s="494"/>
      <c r="G12" s="506"/>
      <c r="H12" s="494"/>
      <c r="I12" s="506"/>
      <c r="J12" s="476"/>
      <c r="K12" s="489"/>
      <c r="L12" s="476"/>
      <c r="M12" s="481"/>
      <c r="N12" s="455"/>
      <c r="R12" s="141"/>
      <c r="S12" s="141"/>
      <c r="T12" s="141"/>
    </row>
    <row r="13" spans="1:22" x14ac:dyDescent="0.6">
      <c r="A13" s="470"/>
      <c r="B13" s="503"/>
      <c r="C13" s="142" t="s">
        <v>262</v>
      </c>
      <c r="D13" s="142" t="s">
        <v>189</v>
      </c>
      <c r="E13" s="494"/>
      <c r="F13" s="494"/>
      <c r="G13" s="506"/>
      <c r="H13" s="494"/>
      <c r="I13" s="506"/>
      <c r="J13" s="476"/>
      <c r="K13" s="489"/>
      <c r="L13" s="476"/>
      <c r="M13" s="481"/>
      <c r="N13" s="455"/>
      <c r="R13" s="141"/>
      <c r="S13" s="141"/>
      <c r="T13" s="141"/>
    </row>
    <row r="14" spans="1:22" ht="78" x14ac:dyDescent="0.6">
      <c r="A14" s="470"/>
      <c r="B14" s="503"/>
      <c r="C14" s="142" t="s">
        <v>263</v>
      </c>
      <c r="D14" s="142" t="s">
        <v>189</v>
      </c>
      <c r="E14" s="494"/>
      <c r="F14" s="494"/>
      <c r="G14" s="506"/>
      <c r="H14" s="494"/>
      <c r="I14" s="506"/>
      <c r="J14" s="476"/>
      <c r="K14" s="489"/>
      <c r="L14" s="476"/>
      <c r="M14" s="481"/>
      <c r="N14" s="455"/>
      <c r="R14" s="141"/>
      <c r="S14" s="141"/>
      <c r="T14" s="141"/>
    </row>
    <row r="15" spans="1:22" ht="52" x14ac:dyDescent="0.6">
      <c r="A15" s="470"/>
      <c r="B15" s="503"/>
      <c r="C15" s="142" t="s">
        <v>264</v>
      </c>
      <c r="D15" s="142" t="s">
        <v>189</v>
      </c>
      <c r="E15" s="494"/>
      <c r="F15" s="494"/>
      <c r="G15" s="506"/>
      <c r="H15" s="494"/>
      <c r="I15" s="506"/>
      <c r="J15" s="476"/>
      <c r="K15" s="489"/>
      <c r="L15" s="476"/>
      <c r="M15" s="481"/>
      <c r="N15" s="455"/>
      <c r="R15" s="141"/>
      <c r="S15" s="141"/>
      <c r="T15" s="141"/>
    </row>
    <row r="16" spans="1:22" ht="78" x14ac:dyDescent="0.6">
      <c r="A16" s="470"/>
      <c r="B16" s="503"/>
      <c r="C16" s="142" t="s">
        <v>265</v>
      </c>
      <c r="D16" s="142" t="s">
        <v>189</v>
      </c>
      <c r="E16" s="494"/>
      <c r="F16" s="494"/>
      <c r="G16" s="506"/>
      <c r="H16" s="494"/>
      <c r="I16" s="506"/>
      <c r="J16" s="476"/>
      <c r="K16" s="489"/>
      <c r="L16" s="476"/>
      <c r="M16" s="481"/>
      <c r="N16" s="455"/>
      <c r="R16" s="141"/>
      <c r="S16" s="141"/>
      <c r="T16" s="141"/>
    </row>
    <row r="17" spans="1:22" ht="52.5" thickBot="1" x14ac:dyDescent="0.65">
      <c r="A17" s="471"/>
      <c r="B17" s="504"/>
      <c r="C17" s="143" t="s">
        <v>266</v>
      </c>
      <c r="D17" s="143" t="s">
        <v>189</v>
      </c>
      <c r="E17" s="495"/>
      <c r="F17" s="495"/>
      <c r="G17" s="507"/>
      <c r="H17" s="495"/>
      <c r="I17" s="507"/>
      <c r="J17" s="428"/>
      <c r="K17" s="500"/>
      <c r="L17" s="428"/>
      <c r="M17" s="482"/>
      <c r="N17" s="456"/>
      <c r="R17" s="141"/>
      <c r="S17" s="141"/>
      <c r="T17" s="141"/>
    </row>
    <row r="18" spans="1:22" ht="90" customHeight="1" x14ac:dyDescent="0.6">
      <c r="A18" s="511" t="s">
        <v>267</v>
      </c>
      <c r="B18" s="472" t="s">
        <v>102</v>
      </c>
      <c r="C18" s="140" t="s">
        <v>268</v>
      </c>
      <c r="D18" s="140" t="s">
        <v>189</v>
      </c>
      <c r="E18" s="475" t="s">
        <v>88</v>
      </c>
      <c r="F18" s="475" t="s">
        <v>88</v>
      </c>
      <c r="G18" s="477" t="s">
        <v>88</v>
      </c>
      <c r="H18" s="475" t="s">
        <v>88</v>
      </c>
      <c r="I18" s="477" t="s">
        <v>88</v>
      </c>
      <c r="J18" s="475" t="s">
        <v>120</v>
      </c>
      <c r="K18" s="499" t="s">
        <v>709</v>
      </c>
      <c r="L18" s="475"/>
      <c r="M18" s="480"/>
      <c r="N18" s="454"/>
      <c r="R18" s="141" t="str">
        <f>IF(OR(J18='Drop downs'!$G$7,J18='Drop downs'!$G$5), B18&amp;": "&amp;K18&amp;CHAR(10),"")</f>
        <v/>
      </c>
      <c r="S18" s="141" t="str">
        <f>IF(J18='Drop downs'!$G$2,B18&amp;": "&amp;K18&amp;""," ")</f>
        <v xml:space="preserve"> </v>
      </c>
      <c r="T18" s="141" t="str">
        <f>IF(CE2_Circular_Economy!E18='Drop downs'!$B$6,CE2_Circular_Economy!B18&amp;": "&amp;CE2_Circular_Economy!K18&amp;"","")</f>
        <v/>
      </c>
      <c r="U18" s="126" t="str">
        <f t="shared" ref="U18:U72" si="0">IF(M18&gt;0,B18&amp;":"&amp;M18&amp;"
","")</f>
        <v/>
      </c>
      <c r="V18" s="126" t="str">
        <f>IF(N18&gt;0,B18&amp;":"&amp;N18&amp;"
","")</f>
        <v/>
      </c>
    </row>
    <row r="19" spans="1:22" ht="116.25" customHeight="1" thickBot="1" x14ac:dyDescent="0.65">
      <c r="A19" s="512"/>
      <c r="B19" s="474"/>
      <c r="C19" s="143" t="s">
        <v>269</v>
      </c>
      <c r="D19" s="143" t="s">
        <v>189</v>
      </c>
      <c r="E19" s="428"/>
      <c r="F19" s="428"/>
      <c r="G19" s="479"/>
      <c r="H19" s="428"/>
      <c r="I19" s="479"/>
      <c r="J19" s="428"/>
      <c r="K19" s="500"/>
      <c r="L19" s="428"/>
      <c r="M19" s="482"/>
      <c r="N19" s="456"/>
      <c r="R19" s="141"/>
      <c r="S19" s="141"/>
      <c r="T19" s="141"/>
    </row>
    <row r="20" spans="1:22" ht="156" x14ac:dyDescent="0.6">
      <c r="A20" s="469" t="s">
        <v>270</v>
      </c>
      <c r="B20" s="472" t="s">
        <v>103</v>
      </c>
      <c r="C20" s="144" t="s">
        <v>271</v>
      </c>
      <c r="D20" s="144" t="s">
        <v>189</v>
      </c>
      <c r="E20" s="475" t="s">
        <v>88</v>
      </c>
      <c r="F20" s="475" t="s">
        <v>88</v>
      </c>
      <c r="G20" s="477" t="s">
        <v>88</v>
      </c>
      <c r="H20" s="475" t="s">
        <v>88</v>
      </c>
      <c r="I20" s="477" t="s">
        <v>88</v>
      </c>
      <c r="J20" s="475" t="s">
        <v>120</v>
      </c>
      <c r="K20" s="499" t="s">
        <v>709</v>
      </c>
      <c r="L20" s="475"/>
      <c r="M20" s="480"/>
      <c r="N20" s="454"/>
      <c r="R20" s="141" t="str">
        <f>IF(OR(J20='Drop downs'!$G$7,J20='Drop downs'!$G$5), B20&amp;": "&amp;K20&amp;CHAR(10),"")</f>
        <v/>
      </c>
      <c r="S20" s="141" t="str">
        <f>IF(J20='Drop downs'!$G$2,B20&amp;": "&amp;K20&amp;""," ")</f>
        <v xml:space="preserve"> </v>
      </c>
      <c r="T20" s="141" t="str">
        <f>IF(CE2_Circular_Economy!E20='Drop downs'!$B$6,CE2_Circular_Economy!B20&amp;": "&amp;CE2_Circular_Economy!K20&amp;"","")</f>
        <v/>
      </c>
      <c r="U20" s="126" t="str">
        <f t="shared" si="0"/>
        <v/>
      </c>
      <c r="V20" s="126" t="str">
        <f>IF(N20&gt;0,B20&amp;":"&amp;N20&amp;"
","")</f>
        <v/>
      </c>
    </row>
    <row r="21" spans="1:22" ht="52" x14ac:dyDescent="0.6">
      <c r="A21" s="470"/>
      <c r="B21" s="473"/>
      <c r="C21" s="145" t="s">
        <v>272</v>
      </c>
      <c r="D21" s="145" t="s">
        <v>189</v>
      </c>
      <c r="E21" s="476"/>
      <c r="F21" s="476"/>
      <c r="G21" s="478"/>
      <c r="H21" s="476"/>
      <c r="I21" s="478"/>
      <c r="J21" s="476"/>
      <c r="K21" s="489"/>
      <c r="L21" s="476"/>
      <c r="M21" s="481"/>
      <c r="N21" s="455"/>
      <c r="R21" s="141"/>
      <c r="S21" s="141"/>
      <c r="T21" s="141"/>
    </row>
    <row r="22" spans="1:22" ht="52" x14ac:dyDescent="0.6">
      <c r="A22" s="470"/>
      <c r="B22" s="473"/>
      <c r="C22" s="145" t="s">
        <v>273</v>
      </c>
      <c r="D22" s="145" t="s">
        <v>189</v>
      </c>
      <c r="E22" s="476"/>
      <c r="F22" s="476"/>
      <c r="G22" s="478"/>
      <c r="H22" s="476"/>
      <c r="I22" s="478"/>
      <c r="J22" s="476"/>
      <c r="K22" s="489"/>
      <c r="L22" s="476"/>
      <c r="M22" s="481"/>
      <c r="N22" s="455"/>
      <c r="R22" s="141"/>
      <c r="S22" s="141"/>
      <c r="T22" s="141"/>
    </row>
    <row r="23" spans="1:22" ht="52" x14ac:dyDescent="0.6">
      <c r="A23" s="470"/>
      <c r="B23" s="473"/>
      <c r="C23" s="145" t="s">
        <v>274</v>
      </c>
      <c r="D23" s="145" t="s">
        <v>189</v>
      </c>
      <c r="E23" s="476"/>
      <c r="F23" s="476"/>
      <c r="G23" s="478"/>
      <c r="H23" s="476"/>
      <c r="I23" s="478"/>
      <c r="J23" s="476"/>
      <c r="K23" s="489"/>
      <c r="L23" s="476"/>
      <c r="M23" s="481"/>
      <c r="N23" s="455"/>
      <c r="R23" s="141"/>
      <c r="S23" s="141"/>
      <c r="T23" s="141"/>
    </row>
    <row r="24" spans="1:22" ht="52" x14ac:dyDescent="0.6">
      <c r="A24" s="470"/>
      <c r="B24" s="473"/>
      <c r="C24" s="145" t="s">
        <v>275</v>
      </c>
      <c r="D24" s="145" t="s">
        <v>189</v>
      </c>
      <c r="E24" s="476"/>
      <c r="F24" s="476"/>
      <c r="G24" s="478"/>
      <c r="H24" s="476"/>
      <c r="I24" s="478"/>
      <c r="J24" s="476"/>
      <c r="K24" s="489"/>
      <c r="L24" s="476"/>
      <c r="M24" s="481"/>
      <c r="N24" s="455"/>
      <c r="R24" s="141"/>
      <c r="S24" s="141"/>
      <c r="T24" s="141"/>
    </row>
    <row r="25" spans="1:22" ht="104" x14ac:dyDescent="0.6">
      <c r="A25" s="470"/>
      <c r="B25" s="473"/>
      <c r="C25" s="145" t="s">
        <v>276</v>
      </c>
      <c r="D25" s="145" t="s">
        <v>189</v>
      </c>
      <c r="E25" s="476"/>
      <c r="F25" s="476"/>
      <c r="G25" s="478"/>
      <c r="H25" s="476"/>
      <c r="I25" s="478"/>
      <c r="J25" s="476"/>
      <c r="K25" s="489"/>
      <c r="L25" s="476"/>
      <c r="M25" s="481"/>
      <c r="N25" s="455"/>
      <c r="R25" s="141"/>
      <c r="S25" s="141"/>
      <c r="T25" s="141"/>
    </row>
    <row r="26" spans="1:22" ht="52" x14ac:dyDescent="0.6">
      <c r="A26" s="470"/>
      <c r="B26" s="473"/>
      <c r="C26" s="145" t="s">
        <v>277</v>
      </c>
      <c r="D26" s="145" t="s">
        <v>189</v>
      </c>
      <c r="E26" s="476"/>
      <c r="F26" s="476"/>
      <c r="G26" s="478"/>
      <c r="H26" s="476"/>
      <c r="I26" s="478"/>
      <c r="J26" s="476"/>
      <c r="K26" s="489"/>
      <c r="L26" s="476"/>
      <c r="M26" s="481"/>
      <c r="N26" s="455"/>
      <c r="R26" s="141"/>
      <c r="S26" s="141"/>
      <c r="T26" s="141"/>
    </row>
    <row r="27" spans="1:22" ht="78.5" thickBot="1" x14ac:dyDescent="0.65">
      <c r="A27" s="471"/>
      <c r="B27" s="474"/>
      <c r="C27" s="146" t="s">
        <v>278</v>
      </c>
      <c r="D27" s="146" t="s">
        <v>189</v>
      </c>
      <c r="E27" s="428"/>
      <c r="F27" s="428"/>
      <c r="G27" s="479"/>
      <c r="H27" s="428"/>
      <c r="I27" s="479"/>
      <c r="J27" s="428"/>
      <c r="K27" s="500"/>
      <c r="L27" s="428"/>
      <c r="M27" s="482"/>
      <c r="N27" s="456"/>
      <c r="R27" s="141"/>
      <c r="S27" s="141"/>
      <c r="T27" s="141"/>
    </row>
    <row r="28" spans="1:22" ht="78" x14ac:dyDescent="0.6">
      <c r="A28" s="469" t="s">
        <v>279</v>
      </c>
      <c r="B28" s="472" t="s">
        <v>104</v>
      </c>
      <c r="C28" s="147" t="s">
        <v>280</v>
      </c>
      <c r="D28" s="144" t="s">
        <v>189</v>
      </c>
      <c r="E28" s="475" t="s">
        <v>88</v>
      </c>
      <c r="F28" s="475" t="s">
        <v>88</v>
      </c>
      <c r="G28" s="477" t="s">
        <v>88</v>
      </c>
      <c r="H28" s="475" t="s">
        <v>88</v>
      </c>
      <c r="I28" s="477" t="s">
        <v>88</v>
      </c>
      <c r="J28" s="475" t="s">
        <v>120</v>
      </c>
      <c r="K28" s="499" t="s">
        <v>709</v>
      </c>
      <c r="L28" s="475"/>
      <c r="M28" s="480"/>
      <c r="N28" s="454"/>
      <c r="R28" s="141" t="str">
        <f>IF(OR(J28='Drop downs'!$G$7,J28='Drop downs'!$G$5), B28&amp;": "&amp;K28&amp;CHAR(10),"")</f>
        <v/>
      </c>
      <c r="S28" s="141" t="str">
        <f>IF(J28='Drop downs'!$G$2,B28&amp;": "&amp;K28&amp;""," ")</f>
        <v xml:space="preserve"> </v>
      </c>
      <c r="T28" s="141" t="str">
        <f>IF(CE2_Circular_Economy!E28='Drop downs'!$B$6,CE2_Circular_Economy!B28&amp;": "&amp;CE2_Circular_Economy!K28&amp;"","")</f>
        <v/>
      </c>
      <c r="U28" s="126" t="str">
        <f t="shared" si="0"/>
        <v/>
      </c>
      <c r="V28" s="126" t="str">
        <f>IF(N28&gt;0,B28&amp;":"&amp;N28&amp;"
","")</f>
        <v/>
      </c>
    </row>
    <row r="29" spans="1:22" ht="78" x14ac:dyDescent="0.6">
      <c r="A29" s="470"/>
      <c r="B29" s="473"/>
      <c r="C29" s="148" t="s">
        <v>281</v>
      </c>
      <c r="D29" s="145" t="s">
        <v>189</v>
      </c>
      <c r="E29" s="476"/>
      <c r="F29" s="476"/>
      <c r="G29" s="478"/>
      <c r="H29" s="476"/>
      <c r="I29" s="478"/>
      <c r="J29" s="476"/>
      <c r="K29" s="489"/>
      <c r="L29" s="476"/>
      <c r="M29" s="481"/>
      <c r="N29" s="455"/>
      <c r="R29" s="141"/>
      <c r="S29" s="141"/>
      <c r="T29" s="141"/>
    </row>
    <row r="30" spans="1:22" ht="52" x14ac:dyDescent="0.6">
      <c r="A30" s="470"/>
      <c r="B30" s="473"/>
      <c r="C30" s="148" t="s">
        <v>282</v>
      </c>
      <c r="D30" s="145" t="s">
        <v>189</v>
      </c>
      <c r="E30" s="476"/>
      <c r="F30" s="476"/>
      <c r="G30" s="478"/>
      <c r="H30" s="476"/>
      <c r="I30" s="478"/>
      <c r="J30" s="476"/>
      <c r="K30" s="489"/>
      <c r="L30" s="476"/>
      <c r="M30" s="481"/>
      <c r="N30" s="455"/>
      <c r="R30" s="141"/>
      <c r="S30" s="141"/>
      <c r="T30" s="141"/>
    </row>
    <row r="31" spans="1:22" ht="52" x14ac:dyDescent="0.6">
      <c r="A31" s="470"/>
      <c r="B31" s="473"/>
      <c r="C31" s="148" t="s">
        <v>283</v>
      </c>
      <c r="D31" s="145" t="s">
        <v>189</v>
      </c>
      <c r="E31" s="476"/>
      <c r="F31" s="476"/>
      <c r="G31" s="478"/>
      <c r="H31" s="476"/>
      <c r="I31" s="478"/>
      <c r="J31" s="476"/>
      <c r="K31" s="489"/>
      <c r="L31" s="476"/>
      <c r="M31" s="481"/>
      <c r="N31" s="455"/>
      <c r="R31" s="141"/>
      <c r="S31" s="141"/>
      <c r="T31" s="141"/>
    </row>
    <row r="32" spans="1:22" ht="52" x14ac:dyDescent="0.6">
      <c r="A32" s="470"/>
      <c r="B32" s="473"/>
      <c r="C32" s="148" t="s">
        <v>284</v>
      </c>
      <c r="D32" s="145" t="s">
        <v>189</v>
      </c>
      <c r="E32" s="476"/>
      <c r="F32" s="476"/>
      <c r="G32" s="478"/>
      <c r="H32" s="476"/>
      <c r="I32" s="478"/>
      <c r="J32" s="476"/>
      <c r="K32" s="489"/>
      <c r="L32" s="476"/>
      <c r="M32" s="481"/>
      <c r="N32" s="455"/>
      <c r="R32" s="141"/>
      <c r="S32" s="141"/>
      <c r="T32" s="141"/>
    </row>
    <row r="33" spans="1:22" x14ac:dyDescent="0.6">
      <c r="A33" s="470"/>
      <c r="B33" s="473"/>
      <c r="C33" s="148" t="s">
        <v>285</v>
      </c>
      <c r="D33" s="145" t="s">
        <v>189</v>
      </c>
      <c r="E33" s="476"/>
      <c r="F33" s="476"/>
      <c r="G33" s="478"/>
      <c r="H33" s="476"/>
      <c r="I33" s="478"/>
      <c r="J33" s="476"/>
      <c r="K33" s="489"/>
      <c r="L33" s="476"/>
      <c r="M33" s="481"/>
      <c r="N33" s="455"/>
      <c r="R33" s="141"/>
      <c r="S33" s="141"/>
      <c r="T33" s="141"/>
    </row>
    <row r="34" spans="1:22" ht="52" x14ac:dyDescent="0.6">
      <c r="A34" s="470"/>
      <c r="B34" s="473"/>
      <c r="C34" s="148" t="s">
        <v>286</v>
      </c>
      <c r="D34" s="145" t="s">
        <v>189</v>
      </c>
      <c r="E34" s="476"/>
      <c r="F34" s="476"/>
      <c r="G34" s="478"/>
      <c r="H34" s="476"/>
      <c r="I34" s="478"/>
      <c r="J34" s="476"/>
      <c r="K34" s="489"/>
      <c r="L34" s="476"/>
      <c r="M34" s="481"/>
      <c r="N34" s="455"/>
      <c r="R34" s="141"/>
      <c r="S34" s="141"/>
      <c r="T34" s="141"/>
    </row>
    <row r="35" spans="1:22" ht="52.5" thickBot="1" x14ac:dyDescent="0.65">
      <c r="A35" s="471"/>
      <c r="B35" s="474"/>
      <c r="C35" s="156" t="s">
        <v>287</v>
      </c>
      <c r="D35" s="146" t="s">
        <v>189</v>
      </c>
      <c r="E35" s="428"/>
      <c r="F35" s="428"/>
      <c r="G35" s="479"/>
      <c r="H35" s="428"/>
      <c r="I35" s="479"/>
      <c r="J35" s="428"/>
      <c r="K35" s="500"/>
      <c r="L35" s="428"/>
      <c r="M35" s="482"/>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367</v>
      </c>
      <c r="L36" s="475"/>
      <c r="M36" s="480"/>
      <c r="N36" s="454"/>
      <c r="R36" s="141" t="str">
        <f>IF(OR(J36='Drop downs'!$G$7,J36='Drop downs'!$G$5), B36&amp;": "&amp;K36&amp;CHAR(10),"")</f>
        <v/>
      </c>
      <c r="S36" s="141" t="str">
        <f>IF(J36='Drop downs'!$G$2,B36&amp;": "&amp;K36&amp;""," ")</f>
        <v xml:space="preserve"> </v>
      </c>
      <c r="T36" s="141" t="str">
        <f>IF(CE2_Circular_Economy!E36='Drop downs'!$B$6,CE2_Circular_Economy!B36&amp;": "&amp;CE2_Circular_Economy!K36&amp;"","")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52.5" thickBot="1" x14ac:dyDescent="0.65">
      <c r="A41" s="471"/>
      <c r="B41" s="474"/>
      <c r="C41" s="146" t="s">
        <v>294</v>
      </c>
      <c r="D41" s="146" t="s">
        <v>189</v>
      </c>
      <c r="E41" s="428"/>
      <c r="F41" s="428"/>
      <c r="G41" s="479"/>
      <c r="H41" s="428"/>
      <c r="I41" s="479"/>
      <c r="J41" s="428"/>
      <c r="K41" s="500"/>
      <c r="L41" s="428"/>
      <c r="M41" s="482"/>
      <c r="N41" s="456"/>
      <c r="R41" s="141"/>
      <c r="S41" s="141"/>
      <c r="T41" s="141"/>
    </row>
    <row r="42" spans="1:22" ht="78" x14ac:dyDescent="0.6">
      <c r="A42" s="469" t="s">
        <v>295</v>
      </c>
      <c r="B42" s="472" t="s">
        <v>106</v>
      </c>
      <c r="C42" s="144" t="s">
        <v>296</v>
      </c>
      <c r="D42" s="144" t="s">
        <v>189</v>
      </c>
      <c r="E42" s="475" t="s">
        <v>88</v>
      </c>
      <c r="F42" s="475" t="s">
        <v>88</v>
      </c>
      <c r="G42" s="477" t="s">
        <v>88</v>
      </c>
      <c r="H42" s="475" t="s">
        <v>88</v>
      </c>
      <c r="I42" s="477" t="s">
        <v>88</v>
      </c>
      <c r="J42" s="475" t="s">
        <v>120</v>
      </c>
      <c r="K42" s="499" t="s">
        <v>367</v>
      </c>
      <c r="L42" s="475"/>
      <c r="M42" s="480"/>
      <c r="N42" s="454"/>
      <c r="R42" s="141" t="str">
        <f>IF(OR(J42='Drop downs'!$G$7,J42='Drop downs'!$G$5), B42&amp;": "&amp;K42&amp;CHAR(10),"")</f>
        <v/>
      </c>
      <c r="S42" s="141" t="str">
        <f>IF(J42='Drop downs'!$G$2,B42&amp;": "&amp;K42&amp;""," ")</f>
        <v xml:space="preserve"> </v>
      </c>
      <c r="T42" s="141" t="str">
        <f>IF(CE2_Circular_Economy!E42='Drop downs'!$B$6,CE2_Circular_Economy!B42&amp;": "&amp;CE2_Circular_Economy!K42&amp;"","")</f>
        <v/>
      </c>
      <c r="U42" s="126" t="str">
        <f t="shared" si="0"/>
        <v/>
      </c>
      <c r="V42" s="126" t="str">
        <f>IF(N42&gt;0,B42&amp;":"&amp;N42&amp;"
","")</f>
        <v/>
      </c>
    </row>
    <row r="43" spans="1:22" ht="52" x14ac:dyDescent="0.6">
      <c r="A43" s="470"/>
      <c r="B43" s="473"/>
      <c r="C43" s="145" t="s">
        <v>297</v>
      </c>
      <c r="D43" s="145" t="s">
        <v>189</v>
      </c>
      <c r="E43" s="476"/>
      <c r="F43" s="476"/>
      <c r="G43" s="478"/>
      <c r="H43" s="476"/>
      <c r="I43" s="478"/>
      <c r="J43" s="476"/>
      <c r="K43" s="489"/>
      <c r="L43" s="476"/>
      <c r="M43" s="481"/>
      <c r="N43" s="455"/>
      <c r="R43" s="141"/>
      <c r="S43" s="141"/>
      <c r="T43" s="141"/>
    </row>
    <row r="44" spans="1:22" ht="52" x14ac:dyDescent="0.6">
      <c r="A44" s="470"/>
      <c r="B44" s="473"/>
      <c r="C44" s="145" t="s">
        <v>298</v>
      </c>
      <c r="D44" s="145" t="s">
        <v>189</v>
      </c>
      <c r="E44" s="476"/>
      <c r="F44" s="476"/>
      <c r="G44" s="478"/>
      <c r="H44" s="476"/>
      <c r="I44" s="478"/>
      <c r="J44" s="476"/>
      <c r="K44" s="489"/>
      <c r="L44" s="476"/>
      <c r="M44" s="481"/>
      <c r="N44" s="455"/>
      <c r="R44" s="141"/>
      <c r="S44" s="141"/>
      <c r="T44" s="141"/>
    </row>
    <row r="45" spans="1:22" ht="52" x14ac:dyDescent="0.6">
      <c r="A45" s="470"/>
      <c r="B45" s="473"/>
      <c r="C45" s="145" t="s">
        <v>299</v>
      </c>
      <c r="D45" s="145" t="s">
        <v>189</v>
      </c>
      <c r="E45" s="476"/>
      <c r="F45" s="476"/>
      <c r="G45" s="478"/>
      <c r="H45" s="476"/>
      <c r="I45" s="478"/>
      <c r="J45" s="476"/>
      <c r="K45" s="489"/>
      <c r="L45" s="476"/>
      <c r="M45" s="481"/>
      <c r="N45" s="455"/>
      <c r="R45" s="141"/>
      <c r="S45" s="141"/>
      <c r="T45" s="141"/>
    </row>
    <row r="46" spans="1:22" ht="78.5" thickBot="1" x14ac:dyDescent="0.65">
      <c r="A46" s="471"/>
      <c r="B46" s="474"/>
      <c r="C46" s="146" t="s">
        <v>300</v>
      </c>
      <c r="D46" s="146" t="s">
        <v>189</v>
      </c>
      <c r="E46" s="428"/>
      <c r="F46" s="428"/>
      <c r="G46" s="479"/>
      <c r="H46" s="428"/>
      <c r="I46" s="479"/>
      <c r="J46" s="428"/>
      <c r="K46" s="500"/>
      <c r="L46" s="428"/>
      <c r="M46" s="482"/>
      <c r="N46" s="456"/>
      <c r="R46" s="141"/>
      <c r="S46" s="141"/>
      <c r="T46" s="141"/>
    </row>
    <row r="47" spans="1:22" ht="130" x14ac:dyDescent="0.6">
      <c r="A47" s="469" t="s">
        <v>301</v>
      </c>
      <c r="B47" s="472" t="s">
        <v>107</v>
      </c>
      <c r="C47" s="144" t="s">
        <v>302</v>
      </c>
      <c r="D47" s="144" t="s">
        <v>189</v>
      </c>
      <c r="E47" s="475" t="s">
        <v>88</v>
      </c>
      <c r="F47" s="475" t="s">
        <v>88</v>
      </c>
      <c r="G47" s="477" t="s">
        <v>88</v>
      </c>
      <c r="H47" s="475" t="s">
        <v>88</v>
      </c>
      <c r="I47" s="477" t="s">
        <v>88</v>
      </c>
      <c r="J47" s="475" t="s">
        <v>120</v>
      </c>
      <c r="K47" s="499" t="s">
        <v>367</v>
      </c>
      <c r="L47" s="475"/>
      <c r="M47" s="480"/>
      <c r="N47" s="454"/>
      <c r="R47" s="141" t="str">
        <f>IF(OR(J47='Drop downs'!$G$7,J47='Drop downs'!$G$5), B47&amp;": "&amp;K47&amp;CHAR(10),"")</f>
        <v/>
      </c>
      <c r="S47" s="141" t="str">
        <f>IF(J47='Drop downs'!$G$2,B47&amp;": "&amp;K47&amp;""," ")</f>
        <v xml:space="preserve"> </v>
      </c>
      <c r="T47" s="141" t="str">
        <f>IF(CE2_Circular_Economy!E47='Drop downs'!$B$6,CE2_Circular_Economy!B47&amp;": "&amp;CE2_Circular_Economy!K47&amp;"","")</f>
        <v/>
      </c>
      <c r="U47" s="126" t="str">
        <f t="shared" si="0"/>
        <v/>
      </c>
      <c r="V47" s="126" t="str">
        <f>IF(N47&gt;0,B47&amp;":"&amp;N47&amp;"
","")</f>
        <v/>
      </c>
    </row>
    <row r="48" spans="1:22" ht="117.75" customHeight="1" thickBot="1" x14ac:dyDescent="0.65">
      <c r="A48" s="471"/>
      <c r="B48" s="474"/>
      <c r="C48" s="146" t="s">
        <v>303</v>
      </c>
      <c r="D48" s="146" t="s">
        <v>189</v>
      </c>
      <c r="E48" s="428"/>
      <c r="F48" s="428"/>
      <c r="G48" s="479"/>
      <c r="H48" s="428"/>
      <c r="I48" s="479"/>
      <c r="J48" s="428"/>
      <c r="K48" s="500"/>
      <c r="L48" s="428"/>
      <c r="M48" s="482"/>
      <c r="N48" s="456"/>
      <c r="R48" s="141" t="str">
        <f>IF(OR(J48='Drop downs'!$G$7,J48='Drop downs'!$G$5), B48&amp;": "&amp;K48&amp;CHAR(10),"")</f>
        <v/>
      </c>
      <c r="S48" s="141" t="str">
        <f>IF(J48='Drop downs'!$G$2,B48&amp;": "&amp;K48&amp;""," ")</f>
        <v xml:space="preserve"> </v>
      </c>
      <c r="T48" s="141" t="str">
        <f>IF(CE2_Circular_Economy!E48='Drop downs'!$B$6,CE2_Circular_Economy!B48&amp;": "&amp;CE2_Circular_Economy!K48&amp;"","")</f>
        <v xml:space="preserve">: </v>
      </c>
    </row>
    <row r="49" spans="1:22" ht="78" x14ac:dyDescent="0.6">
      <c r="A49" s="469" t="s">
        <v>304</v>
      </c>
      <c r="B49" s="472" t="s">
        <v>108</v>
      </c>
      <c r="C49" s="140" t="s">
        <v>305</v>
      </c>
      <c r="D49" s="140" t="s">
        <v>189</v>
      </c>
      <c r="E49" s="475" t="s">
        <v>88</v>
      </c>
      <c r="F49" s="475" t="s">
        <v>88</v>
      </c>
      <c r="G49" s="477" t="s">
        <v>88</v>
      </c>
      <c r="H49" s="475" t="s">
        <v>88</v>
      </c>
      <c r="I49" s="477" t="s">
        <v>88</v>
      </c>
      <c r="J49" s="475" t="s">
        <v>120</v>
      </c>
      <c r="K49" s="499" t="s">
        <v>367</v>
      </c>
      <c r="L49" s="475"/>
      <c r="M49" s="480"/>
      <c r="N49" s="454"/>
      <c r="R49" s="141" t="str">
        <f>IF(OR(J49='Drop downs'!$G$7,J49='Drop downs'!$G$5), B49&amp;": "&amp;K49&amp;CHAR(10),"")</f>
        <v/>
      </c>
      <c r="S49" s="141" t="str">
        <f>IF(J49='Drop downs'!$G$2,B49&amp;": "&amp;K49&amp;""," ")</f>
        <v xml:space="preserve"> </v>
      </c>
      <c r="T49" s="141" t="str">
        <f>IF(CE2_Circular_Economy!E49='Drop downs'!$B$6,CE2_Circular_Economy!B49&amp;": "&amp;CE2_Circular_Economy!K49&amp;"","")</f>
        <v/>
      </c>
      <c r="U49" s="126" t="str">
        <f t="shared" si="0"/>
        <v/>
      </c>
      <c r="V49" s="126" t="str">
        <f>IF(N49&gt;0,B49&amp;":"&amp;N49&amp;"
","")</f>
        <v/>
      </c>
    </row>
    <row r="50" spans="1:22" ht="52" x14ac:dyDescent="0.6">
      <c r="A50" s="470"/>
      <c r="B50" s="473"/>
      <c r="C50" s="142" t="s">
        <v>306</v>
      </c>
      <c r="D50" s="142" t="s">
        <v>189</v>
      </c>
      <c r="E50" s="476"/>
      <c r="F50" s="476"/>
      <c r="G50" s="478"/>
      <c r="H50" s="476"/>
      <c r="I50" s="478"/>
      <c r="J50" s="476"/>
      <c r="K50" s="489"/>
      <c r="L50" s="476"/>
      <c r="M50" s="481"/>
      <c r="N50" s="455"/>
      <c r="R50" s="141"/>
      <c r="S50" s="141"/>
      <c r="T50" s="141"/>
    </row>
    <row r="51" spans="1:22" x14ac:dyDescent="0.6">
      <c r="A51" s="470"/>
      <c r="B51" s="473"/>
      <c r="C51" s="152" t="s">
        <v>307</v>
      </c>
      <c r="D51" s="142" t="s">
        <v>189</v>
      </c>
      <c r="E51" s="476"/>
      <c r="F51" s="476"/>
      <c r="G51" s="478"/>
      <c r="H51" s="476"/>
      <c r="I51" s="478"/>
      <c r="J51" s="476"/>
      <c r="K51" s="489"/>
      <c r="L51" s="476"/>
      <c r="M51" s="481"/>
      <c r="N51" s="455"/>
      <c r="R51" s="141"/>
      <c r="S51" s="141"/>
      <c r="T51" s="141"/>
    </row>
    <row r="52" spans="1:22" x14ac:dyDescent="0.6">
      <c r="A52" s="470"/>
      <c r="B52" s="473"/>
      <c r="C52" s="142" t="s">
        <v>308</v>
      </c>
      <c r="D52" s="142" t="s">
        <v>189</v>
      </c>
      <c r="E52" s="476"/>
      <c r="F52" s="476"/>
      <c r="G52" s="478"/>
      <c r="H52" s="476"/>
      <c r="I52" s="478"/>
      <c r="J52" s="476"/>
      <c r="K52" s="489"/>
      <c r="L52" s="476"/>
      <c r="M52" s="481"/>
      <c r="N52" s="455"/>
      <c r="R52" s="141"/>
      <c r="S52" s="141"/>
      <c r="T52" s="141"/>
    </row>
    <row r="53" spans="1:22" ht="26.5" thickBot="1" x14ac:dyDescent="0.65">
      <c r="A53" s="471"/>
      <c r="B53" s="474"/>
      <c r="C53" s="143" t="s">
        <v>309</v>
      </c>
      <c r="D53" s="143" t="s">
        <v>189</v>
      </c>
      <c r="E53" s="428"/>
      <c r="F53" s="428"/>
      <c r="G53" s="479"/>
      <c r="H53" s="428"/>
      <c r="I53" s="479"/>
      <c r="J53" s="428"/>
      <c r="K53" s="500"/>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367</v>
      </c>
      <c r="L54" s="475"/>
      <c r="M54" s="480"/>
      <c r="N54" s="454"/>
      <c r="R54" s="141" t="str">
        <f>IF(OR(J54='Drop downs'!$G$7,J54='Drop downs'!$G$5), B54&amp;": "&amp;K54&amp;CHAR(10),"")</f>
        <v/>
      </c>
      <c r="S54" s="141" t="str">
        <f>IF(J54='Drop downs'!$G$2,B54&amp;": "&amp;K54&amp;""," ")</f>
        <v xml:space="preserve"> </v>
      </c>
      <c r="T54" s="141" t="str">
        <f>IF(CE2_Circular_Economy!E54='Drop downs'!$B$6,CE2_Circular_Economy!B54&amp;": "&amp;CE2_Circular_Economy!K54&amp;"","")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132" customHeight="1" thickBot="1" x14ac:dyDescent="0.65">
      <c r="A56" s="471"/>
      <c r="B56" s="474"/>
      <c r="C56" s="155" t="s">
        <v>313</v>
      </c>
      <c r="D56" s="143"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c r="M57" s="480"/>
      <c r="N57" s="454"/>
      <c r="R57" s="141" t="str">
        <f>IF(OR(J57='Drop downs'!$G$7,J57='Drop downs'!$G$5), B57&amp;": "&amp;K57&amp;CHAR(10),"")</f>
        <v/>
      </c>
      <c r="S57" s="141" t="str">
        <f>IF(J57='Drop downs'!$G$2,B57&amp;": "&amp;K57&amp;""," ")</f>
        <v xml:space="preserve"> </v>
      </c>
      <c r="T57" s="141" t="str">
        <f>IF(CE2_Circular_Economy!E57='Drop downs'!$B$6,CE2_Circular_Economy!B57&amp;": "&amp;CE2_Circular_Economy!K57&amp;"","")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3" t="s">
        <v>189</v>
      </c>
      <c r="E64" s="428"/>
      <c r="F64" s="428"/>
      <c r="G64" s="479"/>
      <c r="H64" s="428"/>
      <c r="I64" s="479"/>
      <c r="J64" s="428"/>
      <c r="K64" s="500"/>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367</v>
      </c>
      <c r="L65" s="475"/>
      <c r="M65" s="480"/>
      <c r="N65" s="454"/>
      <c r="R65" s="141" t="str">
        <f>IF(OR(J65='Drop downs'!$G$7,J65='Drop downs'!$G$5), B65&amp;": "&amp;K65&amp;CHAR(10),"")</f>
        <v/>
      </c>
      <c r="S65" s="141" t="str">
        <f>IF(J65='Drop downs'!$G$2,B65&amp;": "&amp;K65&amp;""," ")</f>
        <v xml:space="preserve"> </v>
      </c>
      <c r="T65" s="141" t="str">
        <f>IF(CE2_Circular_Economy!E65='Drop downs'!$B$6,CE2_Circular_Economy!B65&amp;": "&amp;CE2_Circular_Economy!K65&amp;"","")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78"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3" t="s">
        <v>189</v>
      </c>
      <c r="E71" s="428"/>
      <c r="F71" s="428"/>
      <c r="G71" s="479"/>
      <c r="H71" s="428"/>
      <c r="I71" s="479"/>
      <c r="J71" s="428"/>
      <c r="K71" s="500"/>
      <c r="L71" s="428"/>
      <c r="M71" s="482"/>
      <c r="N71" s="456"/>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367</v>
      </c>
      <c r="L72" s="475"/>
      <c r="M72" s="480"/>
      <c r="N72" s="454"/>
      <c r="R72" s="141" t="str">
        <f>IF(OR(J72='Drop downs'!$G$7,J72='Drop downs'!$G$5), B72&amp;": "&amp;K72&amp;CHAR(10),"")</f>
        <v/>
      </c>
      <c r="S72" s="141" t="str">
        <f>IF(J72='Drop downs'!$G$2,B72&amp;": "&amp;K72&amp;""," ")</f>
        <v xml:space="preserve"> </v>
      </c>
      <c r="T72" s="141" t="str">
        <f>IF(CE2_Circular_Economy!E72='Drop downs'!$B$6,CE2_Circular_Economy!B72&amp;": "&amp;CE2_Circular_Economy!K72&amp;"","")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530"/>
      <c r="L73" s="476"/>
      <c r="M73" s="481"/>
      <c r="N73" s="455"/>
      <c r="R73" s="141"/>
      <c r="S73" s="141"/>
      <c r="T73" s="141"/>
    </row>
    <row r="74" spans="1:22" ht="52" x14ac:dyDescent="0.6">
      <c r="A74" s="470"/>
      <c r="B74" s="473"/>
      <c r="C74" s="148" t="s">
        <v>334</v>
      </c>
      <c r="D74" s="142" t="s">
        <v>189</v>
      </c>
      <c r="E74" s="476"/>
      <c r="F74" s="476"/>
      <c r="G74" s="478"/>
      <c r="H74" s="476"/>
      <c r="I74" s="478"/>
      <c r="J74" s="476"/>
      <c r="K74" s="530"/>
      <c r="L74" s="476"/>
      <c r="M74" s="481"/>
      <c r="N74" s="455"/>
      <c r="R74" s="141"/>
      <c r="S74" s="141"/>
      <c r="T74" s="141"/>
    </row>
    <row r="75" spans="1:22" x14ac:dyDescent="0.6">
      <c r="A75" s="470"/>
      <c r="B75" s="473"/>
      <c r="C75" s="148" t="s">
        <v>335</v>
      </c>
      <c r="D75" s="142" t="s">
        <v>189</v>
      </c>
      <c r="E75" s="476"/>
      <c r="F75" s="476"/>
      <c r="G75" s="478"/>
      <c r="H75" s="476"/>
      <c r="I75" s="478"/>
      <c r="J75" s="476"/>
      <c r="K75" s="530"/>
      <c r="L75" s="476"/>
      <c r="M75" s="481"/>
      <c r="N75" s="455"/>
      <c r="R75" s="141"/>
      <c r="S75" s="141"/>
      <c r="T75" s="141"/>
    </row>
    <row r="76" spans="1:22" ht="26.5" thickBot="1" x14ac:dyDescent="0.65">
      <c r="A76" s="471"/>
      <c r="B76" s="474"/>
      <c r="C76" s="185" t="s">
        <v>336</v>
      </c>
      <c r="D76" s="143" t="s">
        <v>189</v>
      </c>
      <c r="E76" s="428"/>
      <c r="F76" s="428"/>
      <c r="G76" s="479"/>
      <c r="H76" s="428"/>
      <c r="I76" s="479"/>
      <c r="J76" s="428"/>
      <c r="K76" s="680"/>
      <c r="L76" s="428"/>
      <c r="M76" s="482"/>
      <c r="N76" s="456"/>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499" t="s">
        <v>367</v>
      </c>
      <c r="L77" s="475"/>
      <c r="M77" s="480"/>
      <c r="N77" s="454"/>
      <c r="R77" s="141" t="str">
        <f>IF(OR(J77='Drop downs'!$G$7,J77='Drop downs'!$G$5), B77&amp;": "&amp;K77&amp;CHAR(10),"")</f>
        <v/>
      </c>
      <c r="S77" s="141" t="str">
        <f>IF(J77='Drop downs'!$G$2,B77&amp;": "&amp;K77&amp;""," ")</f>
        <v xml:space="preserve"> </v>
      </c>
      <c r="T77" s="141" t="str">
        <f>IF(CE2_Circular_Economy!E77='Drop downs'!$B$6,CE2_Circular_Economy!B77&amp;": "&amp;CE2_Circular_Economy!K77&amp;"","")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489"/>
      <c r="L78" s="476"/>
      <c r="M78" s="481"/>
      <c r="N78" s="455"/>
      <c r="R78" s="141"/>
      <c r="S78" s="141"/>
      <c r="T78" s="141"/>
    </row>
    <row r="79" spans="1:22" x14ac:dyDescent="0.6">
      <c r="A79" s="527"/>
      <c r="B79" s="473"/>
      <c r="C79" s="148" t="s">
        <v>340</v>
      </c>
      <c r="D79" s="145" t="s">
        <v>189</v>
      </c>
      <c r="E79" s="476"/>
      <c r="F79" s="476"/>
      <c r="G79" s="478"/>
      <c r="H79" s="476"/>
      <c r="I79" s="478"/>
      <c r="J79" s="476"/>
      <c r="K79" s="489"/>
      <c r="L79" s="476"/>
      <c r="M79" s="481"/>
      <c r="N79" s="455"/>
      <c r="R79" s="141"/>
      <c r="S79" s="141"/>
      <c r="T79" s="141"/>
    </row>
    <row r="80" spans="1:22" x14ac:dyDescent="0.6">
      <c r="A80" s="527"/>
      <c r="B80" s="473"/>
      <c r="C80" s="159" t="s">
        <v>341</v>
      </c>
      <c r="D80" s="145" t="s">
        <v>189</v>
      </c>
      <c r="E80" s="476"/>
      <c r="F80" s="476"/>
      <c r="G80" s="478"/>
      <c r="H80" s="476"/>
      <c r="I80" s="478"/>
      <c r="J80" s="476"/>
      <c r="K80" s="489"/>
      <c r="L80" s="476"/>
      <c r="M80" s="481"/>
      <c r="N80" s="455"/>
      <c r="R80" s="141"/>
      <c r="S80" s="141"/>
      <c r="T80" s="141"/>
    </row>
    <row r="81" spans="1:22" ht="78" x14ac:dyDescent="0.6">
      <c r="A81" s="527"/>
      <c r="B81" s="473"/>
      <c r="C81" s="159" t="s">
        <v>342</v>
      </c>
      <c r="D81" s="145" t="s">
        <v>189</v>
      </c>
      <c r="E81" s="476"/>
      <c r="F81" s="476"/>
      <c r="G81" s="478"/>
      <c r="H81" s="476"/>
      <c r="I81" s="478"/>
      <c r="J81" s="476"/>
      <c r="K81" s="489"/>
      <c r="L81" s="476"/>
      <c r="M81" s="481"/>
      <c r="N81" s="455"/>
      <c r="R81" s="141"/>
      <c r="S81" s="141"/>
      <c r="T81" s="141"/>
    </row>
    <row r="82" spans="1:22" ht="78" x14ac:dyDescent="0.6">
      <c r="A82" s="527"/>
      <c r="B82" s="473"/>
      <c r="C82" s="159" t="s">
        <v>343</v>
      </c>
      <c r="D82" s="145" t="s">
        <v>189</v>
      </c>
      <c r="E82" s="476"/>
      <c r="F82" s="476"/>
      <c r="G82" s="478"/>
      <c r="H82" s="476"/>
      <c r="I82" s="478"/>
      <c r="J82" s="476"/>
      <c r="K82" s="489"/>
      <c r="L82" s="476"/>
      <c r="M82" s="481"/>
      <c r="N82" s="455"/>
      <c r="R82" s="141"/>
      <c r="S82" s="141"/>
      <c r="T82" s="141"/>
    </row>
    <row r="83" spans="1:22" ht="52.5" thickBot="1" x14ac:dyDescent="0.65">
      <c r="A83" s="512"/>
      <c r="B83" s="474"/>
      <c r="C83" s="155" t="s">
        <v>344</v>
      </c>
      <c r="D83" s="146" t="s">
        <v>189</v>
      </c>
      <c r="E83" s="428"/>
      <c r="F83" s="428"/>
      <c r="G83" s="479"/>
      <c r="H83" s="428"/>
      <c r="I83" s="479"/>
      <c r="J83" s="428"/>
      <c r="K83" s="500"/>
      <c r="L83" s="428"/>
      <c r="M83" s="482"/>
      <c r="N83" s="456"/>
      <c r="R83" s="141"/>
      <c r="S83" s="141"/>
      <c r="T83" s="141"/>
    </row>
    <row r="84" spans="1:22" ht="103.5" customHeight="1" x14ac:dyDescent="0.6">
      <c r="A84" s="511" t="s">
        <v>345</v>
      </c>
      <c r="B84" s="472" t="s">
        <v>114</v>
      </c>
      <c r="C84" s="177" t="s">
        <v>346</v>
      </c>
      <c r="D84" s="144" t="s">
        <v>189</v>
      </c>
      <c r="E84" s="475" t="s">
        <v>353</v>
      </c>
      <c r="F84" s="475" t="s">
        <v>354</v>
      </c>
      <c r="G84" s="477" t="s">
        <v>427</v>
      </c>
      <c r="H84" s="475" t="s">
        <v>478</v>
      </c>
      <c r="I84" s="573" t="s">
        <v>357</v>
      </c>
      <c r="J84" s="475" t="s">
        <v>249</v>
      </c>
      <c r="K84" s="499" t="s">
        <v>715</v>
      </c>
      <c r="L84" s="499"/>
      <c r="M84" s="657"/>
      <c r="N84" s="457"/>
      <c r="R84" s="141" t="str">
        <f>IF(OR(J84='Drop downs'!$G$7,J84='Drop downs'!$G$5), B84&amp;": "&amp;#REF!&amp;CHAR(10),"")</f>
        <v/>
      </c>
      <c r="S84" s="141" t="e">
        <f>IF(J84='Drop downs'!$G$2,B84&amp;": "&amp;#REF!&amp;""," ")</f>
        <v>#REF!</v>
      </c>
      <c r="T84" s="141" t="str">
        <f>IF(CE2_Circular_Economy!E84='Drop downs'!$B$6,CE2_Circular_Economy!B84&amp;": "&amp;CE2_Circular_Economy!#REF!&amp;"","")</f>
        <v/>
      </c>
      <c r="U84" s="126" t="str">
        <f t="shared" si="1"/>
        <v/>
      </c>
      <c r="V84" s="126" t="str">
        <f>IF(N84&gt;0,B84&amp;":"&amp;N84&amp;"
","")</f>
        <v/>
      </c>
    </row>
    <row r="85" spans="1:22" ht="121.5" customHeight="1" x14ac:dyDescent="0.6">
      <c r="A85" s="527"/>
      <c r="B85" s="473"/>
      <c r="C85" s="159" t="s">
        <v>347</v>
      </c>
      <c r="D85" s="145" t="s">
        <v>185</v>
      </c>
      <c r="E85" s="476"/>
      <c r="F85" s="476"/>
      <c r="G85" s="478"/>
      <c r="H85" s="476"/>
      <c r="I85" s="571"/>
      <c r="J85" s="476"/>
      <c r="K85" s="489"/>
      <c r="L85" s="489"/>
      <c r="M85" s="658"/>
      <c r="N85" s="458"/>
      <c r="R85" s="141"/>
      <c r="S85" s="141"/>
      <c r="T85" s="141"/>
    </row>
    <row r="86" spans="1:22" ht="157.5" customHeight="1" x14ac:dyDescent="0.6">
      <c r="A86" s="527"/>
      <c r="B86" s="473"/>
      <c r="C86" s="159" t="s">
        <v>348</v>
      </c>
      <c r="D86" s="145" t="s">
        <v>185</v>
      </c>
      <c r="E86" s="476"/>
      <c r="F86" s="476"/>
      <c r="G86" s="478"/>
      <c r="H86" s="476"/>
      <c r="I86" s="571"/>
      <c r="J86" s="476"/>
      <c r="K86" s="489"/>
      <c r="L86" s="489"/>
      <c r="M86" s="658"/>
      <c r="N86" s="458"/>
      <c r="R86" s="141"/>
      <c r="S86" s="141"/>
      <c r="T86" s="141"/>
    </row>
    <row r="87" spans="1:22" ht="169.5" customHeight="1" thickBot="1" x14ac:dyDescent="0.65">
      <c r="A87" s="528"/>
      <c r="B87" s="474"/>
      <c r="C87" s="157" t="s">
        <v>349</v>
      </c>
      <c r="D87" s="166" t="s">
        <v>189</v>
      </c>
      <c r="E87" s="483"/>
      <c r="F87" s="483"/>
      <c r="G87" s="519"/>
      <c r="H87" s="483"/>
      <c r="I87" s="572"/>
      <c r="J87" s="483"/>
      <c r="K87" s="490"/>
      <c r="L87" s="490"/>
      <c r="M87" s="678"/>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41.25" customHeight="1" x14ac:dyDescent="0.6">
      <c r="A92" s="449" t="e">
        <f>S8&amp;S18&amp;S20&amp;S28&amp;S36&amp;S42&amp;S47&amp;S48&amp;S49&amp;S54&amp;S57&amp;S65&amp;S72&amp;S77&amp;S84&amp;S87</f>
        <v>#REF!</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autoFilter ref="A7:M87" xr:uid="{D2C47CAF-421C-4D58-AA7A-22430CCF83D7}"/>
  <mergeCells count="184">
    <mergeCell ref="J47:J48"/>
    <mergeCell ref="K47:K48"/>
    <mergeCell ref="L47:L48"/>
    <mergeCell ref="I77:I83"/>
    <mergeCell ref="J77:J83"/>
    <mergeCell ref="M65:M71"/>
    <mergeCell ref="A72:A76"/>
    <mergeCell ref="E72:E76"/>
    <mergeCell ref="F72:F76"/>
    <mergeCell ref="G72:G76"/>
    <mergeCell ref="K77:K83"/>
    <mergeCell ref="L77:L83"/>
    <mergeCell ref="M77:M83"/>
    <mergeCell ref="I72:I76"/>
    <mergeCell ref="A77:A83"/>
    <mergeCell ref="E77:E83"/>
    <mergeCell ref="F77:F83"/>
    <mergeCell ref="G77:G83"/>
    <mergeCell ref="H77:H83"/>
    <mergeCell ref="H72:H76"/>
    <mergeCell ref="J72:J76"/>
    <mergeCell ref="K72:K76"/>
    <mergeCell ref="L72:L76"/>
    <mergeCell ref="M72:M7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M42:M46"/>
    <mergeCell ref="A47:A48"/>
    <mergeCell ref="A49:A53"/>
    <mergeCell ref="E49:E53"/>
    <mergeCell ref="F49:F53"/>
    <mergeCell ref="G49:G53"/>
    <mergeCell ref="H49:H53"/>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47:M48"/>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B49:B53"/>
    <mergeCell ref="B54:B56"/>
    <mergeCell ref="B57:B64"/>
    <mergeCell ref="B65:B71"/>
    <mergeCell ref="B72:B76"/>
    <mergeCell ref="B77:B83"/>
    <mergeCell ref="B84:B87"/>
    <mergeCell ref="H8:H17"/>
    <mergeCell ref="I8:I17"/>
    <mergeCell ref="E65:E71"/>
    <mergeCell ref="F65:F71"/>
    <mergeCell ref="G65:G71"/>
    <mergeCell ref="H65:H71"/>
    <mergeCell ref="I65:I71"/>
    <mergeCell ref="E47:E48"/>
    <mergeCell ref="F47:F48"/>
    <mergeCell ref="G47:G48"/>
    <mergeCell ref="H47:H48"/>
    <mergeCell ref="I47:I48"/>
    <mergeCell ref="E84:E87"/>
    <mergeCell ref="F84:F87"/>
    <mergeCell ref="G84:G87"/>
    <mergeCell ref="H84:H87"/>
    <mergeCell ref="I84:I87"/>
    <mergeCell ref="N18:N19"/>
    <mergeCell ref="N20:N27"/>
    <mergeCell ref="N28:N35"/>
    <mergeCell ref="N36:N41"/>
    <mergeCell ref="N42:N46"/>
    <mergeCell ref="N47:N48"/>
    <mergeCell ref="N49:N53"/>
    <mergeCell ref="N54:N56"/>
    <mergeCell ref="N57:N6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J65:J71"/>
    <mergeCell ref="K65:K71"/>
    <mergeCell ref="L65:L71"/>
    <mergeCell ref="A84:A87"/>
    <mergeCell ref="K84:K87"/>
    <mergeCell ref="L84:L87"/>
    <mergeCell ref="M84:M87"/>
    <mergeCell ref="J84:J87"/>
  </mergeCells>
  <conditionalFormatting sqref="C50:C53">
    <cfRule type="expression" dxfId="225" priority="1">
      <formula>$D50="No"</formula>
    </cfRule>
  </conditionalFormatting>
  <conditionalFormatting sqref="C8:D87">
    <cfRule type="expression" dxfId="224" priority="2">
      <formula>$D8="No"</formula>
    </cfRule>
  </conditionalFormatting>
  <conditionalFormatting sqref="J8 J18 J28 J49 J57 J65 J72 J77 J84">
    <cfRule type="cellIs" dxfId="223" priority="39" operator="equal">
      <formula>"Significant Negative"</formula>
    </cfRule>
    <cfRule type="cellIs" dxfId="222" priority="40" operator="equal">
      <formula>"Minor Negative"</formula>
    </cfRule>
    <cfRule type="cellIs" dxfId="221" priority="41" operator="equal">
      <formula>"Uncertain"</formula>
    </cfRule>
    <cfRule type="cellIs" dxfId="220" priority="42" operator="equal">
      <formula>"Neutral"</formula>
    </cfRule>
    <cfRule type="cellIs" dxfId="219" priority="43" operator="equal">
      <formula>"Minor Positive"</formula>
    </cfRule>
    <cfRule type="cellIs" dxfId="218" priority="44" operator="equal">
      <formula>"Significant Positive"</formula>
    </cfRule>
  </conditionalFormatting>
  <conditionalFormatting sqref="J20">
    <cfRule type="cellIs" dxfId="217" priority="32" operator="equal">
      <formula>"Significant Positive"</formula>
    </cfRule>
    <cfRule type="cellIs" dxfId="216" priority="27" operator="equal">
      <formula>"Significant Negative"</formula>
    </cfRule>
    <cfRule type="cellIs" dxfId="215" priority="28" operator="equal">
      <formula>"Minor Negative"</formula>
    </cfRule>
    <cfRule type="cellIs" dxfId="214" priority="29" operator="equal">
      <formula>"Uncertain"</formula>
    </cfRule>
    <cfRule type="cellIs" dxfId="213" priority="30" operator="equal">
      <formula>"Neutral"</formula>
    </cfRule>
    <cfRule type="cellIs" dxfId="212" priority="31" operator="equal">
      <formula>"Minor Positive"</formula>
    </cfRule>
  </conditionalFormatting>
  <conditionalFormatting sqref="J36">
    <cfRule type="cellIs" dxfId="211" priority="15" operator="equal">
      <formula>"Significant Negative"</formula>
    </cfRule>
    <cfRule type="cellIs" dxfId="210" priority="16" operator="equal">
      <formula>"Minor Negative"</formula>
    </cfRule>
    <cfRule type="cellIs" dxfId="209" priority="17" operator="equal">
      <formula>"Uncertain"</formula>
    </cfRule>
    <cfRule type="cellIs" dxfId="208" priority="18" operator="equal">
      <formula>"Neutral"</formula>
    </cfRule>
    <cfRule type="cellIs" dxfId="207" priority="19" operator="equal">
      <formula>"Minor Positive"</formula>
    </cfRule>
    <cfRule type="cellIs" dxfId="206" priority="20" operator="equal">
      <formula>"Significant Positive"</formula>
    </cfRule>
  </conditionalFormatting>
  <conditionalFormatting sqref="J42">
    <cfRule type="cellIs" dxfId="205" priority="9" operator="equal">
      <formula>"Significant Negative"</formula>
    </cfRule>
    <cfRule type="cellIs" dxfId="204" priority="10" operator="equal">
      <formula>"Minor Negative"</formula>
    </cfRule>
    <cfRule type="cellIs" dxfId="203" priority="11" operator="equal">
      <formula>"Uncertain"</formula>
    </cfRule>
    <cfRule type="cellIs" dxfId="202" priority="12" operator="equal">
      <formula>"Neutral"</formula>
    </cfRule>
    <cfRule type="cellIs" dxfId="201" priority="13" operator="equal">
      <formula>"Minor Positive"</formula>
    </cfRule>
    <cfRule type="cellIs" dxfId="200" priority="14" operator="equal">
      <formula>"Significant Positive"</formula>
    </cfRule>
  </conditionalFormatting>
  <conditionalFormatting sqref="J47">
    <cfRule type="cellIs" dxfId="199" priority="33" operator="equal">
      <formula>"Significant Negative"</formula>
    </cfRule>
    <cfRule type="cellIs" dxfId="198" priority="34" operator="equal">
      <formula>"Minor Negative"</formula>
    </cfRule>
    <cfRule type="cellIs" dxfId="197" priority="35" operator="equal">
      <formula>"Uncertain"</formula>
    </cfRule>
    <cfRule type="cellIs" dxfId="196" priority="36" operator="equal">
      <formula>"Neutral"</formula>
    </cfRule>
    <cfRule type="cellIs" dxfId="195" priority="37" operator="equal">
      <formula>"Minor Positive"</formula>
    </cfRule>
    <cfRule type="cellIs" dxfId="194" priority="38" operator="equal">
      <formula>"Significant Positive"</formula>
    </cfRule>
  </conditionalFormatting>
  <conditionalFormatting sqref="J54">
    <cfRule type="cellIs" dxfId="193" priority="3" operator="equal">
      <formula>"Significant Negative"</formula>
    </cfRule>
    <cfRule type="cellIs" dxfId="192" priority="4" operator="equal">
      <formula>"Minor Negative"</formula>
    </cfRule>
    <cfRule type="cellIs" dxfId="191" priority="5" operator="equal">
      <formula>"Uncertain"</formula>
    </cfRule>
    <cfRule type="cellIs" dxfId="190" priority="6" operator="equal">
      <formula>"Neutral"</formula>
    </cfRule>
    <cfRule type="cellIs" dxfId="189" priority="7" operator="equal">
      <formula>"Minor Positive"</formula>
    </cfRule>
    <cfRule type="cellIs" dxfId="188"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3604E3B-92D6-4F6F-BAEF-EDD77B39699C}">
          <x14:formula1>
            <xm:f>'Drop downs'!$G$2:$G$7</xm:f>
          </x14:formula1>
          <xm:sqref>J8 J18 J20 J28 J36 J42 J49 J54 J57 J65 J72 J77 J47 J84</xm:sqref>
        </x14:dataValidation>
        <x14:dataValidation type="list" allowBlank="1" showInputMessage="1" showErrorMessage="1" xr:uid="{EB89E3F6-6D41-49DC-AAC2-6E5BBA8EB63C}">
          <x14:formula1>
            <xm:f>'Drop downs'!$F$2:$F$6</xm:f>
          </x14:formula1>
          <xm:sqref>I8 I18 I20 I28 I36 I42 I49 I54 I57 I65 I72 I77 I47 I84</xm:sqref>
        </x14:dataValidation>
        <x14:dataValidation type="list" allowBlank="1" showInputMessage="1" showErrorMessage="1" xr:uid="{AFE2274B-E878-4EE5-9DE2-2669FD93A739}">
          <x14:formula1>
            <xm:f>'Drop downs'!$E$2:$E$6</xm:f>
          </x14:formula1>
          <xm:sqref>H8 H18 H20 H28 H36 H42 H49 H54 H57 H65 H72 H77 H47 H84</xm:sqref>
        </x14:dataValidation>
        <x14:dataValidation type="list" allowBlank="1" showInputMessage="1" showErrorMessage="1" xr:uid="{68FF5CD8-D415-48C5-92FC-65DA916D207C}">
          <x14:formula1>
            <xm:f>'Drop downs'!$D$2:$D$7</xm:f>
          </x14:formula1>
          <xm:sqref>G8 G18 G20 G28 G36 G42 G49 G54 G57 G65 G72 G77 G47 G84</xm:sqref>
        </x14:dataValidation>
        <x14:dataValidation type="list" allowBlank="1" showInputMessage="1" showErrorMessage="1" xr:uid="{8D9FEE40-A686-4FB9-AE23-7A0E842805E3}">
          <x14:formula1>
            <xm:f>'Drop downs'!$C$2:$C$5</xm:f>
          </x14:formula1>
          <xm:sqref>F8 F18 F20 F28 F36 F42 F49 F54 F57 F65 F72 F77 F47 F84</xm:sqref>
        </x14:dataValidation>
        <x14:dataValidation type="list" allowBlank="1" showInputMessage="1" showErrorMessage="1" xr:uid="{6357FC41-802E-498A-A99A-C6D275235EF0}">
          <x14:formula1>
            <xm:f>'Drop downs'!$B$2:$B$4</xm:f>
          </x14:formula1>
          <xm:sqref>E8 E18 E20 E28 E36 E42 E49 E54 E57 E65 E72 E77 E47 E84</xm:sqref>
        </x14:dataValidation>
        <x14:dataValidation type="list" allowBlank="1" showInputMessage="1" showErrorMessage="1" xr:uid="{09D7B46A-CF4C-4555-8280-D39D77A7E801}">
          <x14:formula1>
            <xm:f>'Drop downs'!$J$2:$J$3</xm:f>
          </x14:formula1>
          <xm:sqref>L8 L18 L20 L28 L36 L42 L49 L54 L57 L65 L72 L77 L47 L84</xm:sqref>
        </x14:dataValidation>
        <x14:dataValidation type="list" allowBlank="1" showInputMessage="1" showErrorMessage="1" xr:uid="{A17C6F03-0144-4865-A468-C8C6B7BAD578}">
          <x14:formula1>
            <xm:f>'Drop downs'!$A$2:$A$3</xm:f>
          </x14:formula1>
          <xm:sqref>D8:D87</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7266-963A-4DFC-A043-3906AC2E799D}">
  <sheetPr codeName="Sheet63"/>
  <dimension ref="A1:V98"/>
  <sheetViews>
    <sheetView showGridLines="0" zoomScaleNormal="100" workbookViewId="0">
      <selection activeCell="C1" sqref="C1:F1"/>
    </sheetView>
  </sheetViews>
  <sheetFormatPr defaultColWidth="8.54296875" defaultRowHeight="26" x14ac:dyDescent="0.6"/>
  <cols>
    <col min="1" max="1" width="68.36328125" style="126" customWidth="1"/>
    <col min="2" max="2" width="5.453125" style="126" hidden="1" customWidth="1"/>
    <col min="3" max="3" width="103.81640625" style="126" customWidth="1"/>
    <col min="4" max="4" width="24.453125" style="126" customWidth="1"/>
    <col min="5" max="6" width="20.7265625" style="126" customWidth="1"/>
    <col min="7" max="7" width="22.90625" style="228" customWidth="1"/>
    <col min="8" max="8" width="20.7265625" style="126" customWidth="1"/>
    <col min="9" max="9" width="22.453125" style="228" customWidth="1"/>
    <col min="10" max="10" width="20.7265625" style="126" customWidth="1"/>
    <col min="11" max="11" width="63.72656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765</v>
      </c>
      <c r="D1" s="703"/>
      <c r="E1" s="703"/>
      <c r="F1" s="630"/>
      <c r="G1" s="227"/>
      <c r="I1" s="229"/>
      <c r="J1" s="128"/>
      <c r="K1" s="128"/>
    </row>
    <row r="2" spans="1:22" x14ac:dyDescent="0.6">
      <c r="A2" s="125" t="s">
        <v>21</v>
      </c>
      <c r="B2" s="129"/>
      <c r="C2" s="393" t="s">
        <v>716</v>
      </c>
      <c r="D2" s="393"/>
      <c r="E2" s="393"/>
      <c r="F2" s="394"/>
      <c r="I2" s="230"/>
      <c r="J2" s="130"/>
      <c r="K2" s="130"/>
    </row>
    <row r="3" spans="1:22" ht="124" customHeight="1" x14ac:dyDescent="0.6">
      <c r="A3" s="131" t="s">
        <v>22</v>
      </c>
      <c r="B3" s="132"/>
      <c r="C3" s="393" t="s">
        <v>808</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364</v>
      </c>
      <c r="F8" s="493" t="s">
        <v>354</v>
      </c>
      <c r="G8" s="505" t="s">
        <v>358</v>
      </c>
      <c r="H8" s="493" t="s">
        <v>362</v>
      </c>
      <c r="I8" s="593" t="s">
        <v>357</v>
      </c>
      <c r="J8" s="475" t="s">
        <v>119</v>
      </c>
      <c r="K8" s="499" t="s">
        <v>717</v>
      </c>
      <c r="L8" s="475" t="s">
        <v>189</v>
      </c>
      <c r="M8" s="480"/>
      <c r="N8" s="454"/>
      <c r="R8" s="141" t="str">
        <f>IF(OR(J8='Drop downs'!$G$7,J8='Drop downs'!$G$5), B8&amp;": "&amp;K8&amp;CHAR(10),"")</f>
        <v/>
      </c>
      <c r="S8" s="141" t="str">
        <f>IF(J8='Drop downs'!$G$2,B8&amp;": "&amp;K8&amp;""," ")</f>
        <v xml:space="preserve"> </v>
      </c>
      <c r="T8" s="141" t="str">
        <f>IF(Strategic_Policy_10!E8='Drop downs'!$B$6,Strategic_Policy_10!B8&amp;": "&amp;Strategic_Policy_10!K8&amp;"","")</f>
        <v/>
      </c>
      <c r="U8" s="126" t="str">
        <f>IF(M8&gt;0,B8&amp;":"&amp;M8&amp;"
","")</f>
        <v/>
      </c>
      <c r="V8" s="126" t="str">
        <f>IF(N8&gt;0,B8&amp;":"&amp;N8&amp;"
","")</f>
        <v/>
      </c>
    </row>
    <row r="9" spans="1:22" ht="52" x14ac:dyDescent="0.6">
      <c r="A9" s="470"/>
      <c r="B9" s="503"/>
      <c r="C9" s="142" t="s">
        <v>258</v>
      </c>
      <c r="D9" s="142"/>
      <c r="E9" s="494"/>
      <c r="F9" s="494"/>
      <c r="G9" s="506"/>
      <c r="H9" s="494"/>
      <c r="I9" s="594"/>
      <c r="J9" s="476"/>
      <c r="K9" s="489"/>
      <c r="L9" s="476"/>
      <c r="M9" s="481"/>
      <c r="N9" s="455"/>
      <c r="R9" s="141"/>
      <c r="S9" s="141"/>
      <c r="T9" s="141"/>
    </row>
    <row r="10" spans="1:22" x14ac:dyDescent="0.6">
      <c r="A10" s="470"/>
      <c r="B10" s="503"/>
      <c r="C10" s="142" t="s">
        <v>259</v>
      </c>
      <c r="D10" s="142" t="s">
        <v>189</v>
      </c>
      <c r="E10" s="494"/>
      <c r="F10" s="494"/>
      <c r="G10" s="506"/>
      <c r="H10" s="494"/>
      <c r="I10" s="594"/>
      <c r="J10" s="476"/>
      <c r="K10" s="489"/>
      <c r="L10" s="476"/>
      <c r="M10" s="481"/>
      <c r="N10" s="455"/>
      <c r="R10" s="141"/>
      <c r="S10" s="141"/>
      <c r="T10" s="141"/>
    </row>
    <row r="11" spans="1:22" ht="52" x14ac:dyDescent="0.6">
      <c r="A11" s="470"/>
      <c r="B11" s="503"/>
      <c r="C11" s="142" t="s">
        <v>260</v>
      </c>
      <c r="D11" s="142" t="s">
        <v>189</v>
      </c>
      <c r="E11" s="494"/>
      <c r="F11" s="494"/>
      <c r="G11" s="506"/>
      <c r="H11" s="494"/>
      <c r="I11" s="594"/>
      <c r="J11" s="476"/>
      <c r="K11" s="489"/>
      <c r="L11" s="476"/>
      <c r="M11" s="481"/>
      <c r="N11" s="455"/>
      <c r="R11" s="141"/>
      <c r="S11" s="141"/>
      <c r="T11" s="141"/>
    </row>
    <row r="12" spans="1:22" ht="52" x14ac:dyDescent="0.6">
      <c r="A12" s="470"/>
      <c r="B12" s="503"/>
      <c r="C12" s="142" t="s">
        <v>261</v>
      </c>
      <c r="D12" s="142" t="s">
        <v>189</v>
      </c>
      <c r="E12" s="494"/>
      <c r="F12" s="494"/>
      <c r="G12" s="506"/>
      <c r="H12" s="494"/>
      <c r="I12" s="594"/>
      <c r="J12" s="476"/>
      <c r="K12" s="489"/>
      <c r="L12" s="476"/>
      <c r="M12" s="481"/>
      <c r="N12" s="455"/>
      <c r="R12" s="141"/>
      <c r="S12" s="141"/>
      <c r="T12" s="141"/>
    </row>
    <row r="13" spans="1:22" x14ac:dyDescent="0.6">
      <c r="A13" s="470"/>
      <c r="B13" s="503"/>
      <c r="C13" s="142" t="s">
        <v>262</v>
      </c>
      <c r="D13" s="142" t="s">
        <v>189</v>
      </c>
      <c r="E13" s="494"/>
      <c r="F13" s="494"/>
      <c r="G13" s="506"/>
      <c r="H13" s="494"/>
      <c r="I13" s="594"/>
      <c r="J13" s="476"/>
      <c r="K13" s="489"/>
      <c r="L13" s="476"/>
      <c r="M13" s="481"/>
      <c r="N13" s="455"/>
      <c r="R13" s="141"/>
      <c r="S13" s="141"/>
      <c r="T13" s="141"/>
    </row>
    <row r="14" spans="1:22" ht="78" x14ac:dyDescent="0.6">
      <c r="A14" s="470"/>
      <c r="B14" s="503"/>
      <c r="C14" s="142" t="s">
        <v>263</v>
      </c>
      <c r="D14" s="142" t="s">
        <v>189</v>
      </c>
      <c r="E14" s="494"/>
      <c r="F14" s="494"/>
      <c r="G14" s="506"/>
      <c r="H14" s="494"/>
      <c r="I14" s="594"/>
      <c r="J14" s="476"/>
      <c r="K14" s="489"/>
      <c r="L14" s="476"/>
      <c r="M14" s="481"/>
      <c r="N14" s="455"/>
      <c r="R14" s="141"/>
      <c r="S14" s="141"/>
      <c r="T14" s="141"/>
    </row>
    <row r="15" spans="1:22" ht="52" x14ac:dyDescent="0.6">
      <c r="A15" s="470"/>
      <c r="B15" s="503"/>
      <c r="C15" s="142" t="s">
        <v>264</v>
      </c>
      <c r="D15" s="142" t="s">
        <v>189</v>
      </c>
      <c r="E15" s="494"/>
      <c r="F15" s="494"/>
      <c r="G15" s="506"/>
      <c r="H15" s="494"/>
      <c r="I15" s="594"/>
      <c r="J15" s="476"/>
      <c r="K15" s="489"/>
      <c r="L15" s="476"/>
      <c r="M15" s="481"/>
      <c r="N15" s="455"/>
      <c r="R15" s="141"/>
      <c r="S15" s="141"/>
      <c r="T15" s="141"/>
    </row>
    <row r="16" spans="1:22" ht="78" x14ac:dyDescent="0.6">
      <c r="A16" s="470"/>
      <c r="B16" s="503"/>
      <c r="C16" s="142" t="s">
        <v>265</v>
      </c>
      <c r="D16" s="142" t="s">
        <v>189</v>
      </c>
      <c r="E16" s="494"/>
      <c r="F16" s="494"/>
      <c r="G16" s="506"/>
      <c r="H16" s="494"/>
      <c r="I16" s="594"/>
      <c r="J16" s="476"/>
      <c r="K16" s="489"/>
      <c r="L16" s="476"/>
      <c r="M16" s="481"/>
      <c r="N16" s="455"/>
      <c r="R16" s="141"/>
      <c r="S16" s="141"/>
      <c r="T16" s="141"/>
    </row>
    <row r="17" spans="1:22" ht="52.5" thickBot="1" x14ac:dyDescent="0.65">
      <c r="A17" s="471"/>
      <c r="B17" s="504"/>
      <c r="C17" s="143" t="s">
        <v>266</v>
      </c>
      <c r="D17" s="142" t="s">
        <v>189</v>
      </c>
      <c r="E17" s="495"/>
      <c r="F17" s="495"/>
      <c r="G17" s="507"/>
      <c r="H17" s="495"/>
      <c r="I17" s="595"/>
      <c r="J17" s="428"/>
      <c r="K17" s="500"/>
      <c r="L17" s="428"/>
      <c r="M17" s="482"/>
      <c r="N17" s="456"/>
      <c r="R17" s="141"/>
      <c r="S17" s="141"/>
      <c r="T17" s="141"/>
    </row>
    <row r="18" spans="1:22" ht="52" x14ac:dyDescent="0.6">
      <c r="A18" s="511" t="s">
        <v>267</v>
      </c>
      <c r="B18" s="472" t="s">
        <v>102</v>
      </c>
      <c r="C18" s="140" t="s">
        <v>268</v>
      </c>
      <c r="D18" s="142" t="s">
        <v>189</v>
      </c>
      <c r="E18" s="475" t="s">
        <v>88</v>
      </c>
      <c r="F18" s="475" t="s">
        <v>88</v>
      </c>
      <c r="G18" s="477" t="s">
        <v>88</v>
      </c>
      <c r="H18" s="475" t="s">
        <v>88</v>
      </c>
      <c r="I18" s="477"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IF(Strategic_Policy_10!E18='Drop downs'!$B$6,Strategic_Policy_10!B18&amp;": "&amp;Strategic_Policy_10!K18&amp;"","")</f>
        <v/>
      </c>
      <c r="U18" s="126" t="str">
        <f t="shared" ref="U18:U72" si="0">IF(M18&gt;0,B18&amp;":"&amp;M18&amp;"
","")</f>
        <v/>
      </c>
      <c r="V18" s="126" t="str">
        <f>IF(N18&gt;0,B18&amp;":"&amp;N18&amp;"
","")</f>
        <v/>
      </c>
    </row>
    <row r="19" spans="1:22" ht="120.75" customHeight="1" thickBot="1" x14ac:dyDescent="0.65">
      <c r="A19" s="512"/>
      <c r="B19" s="474"/>
      <c r="C19" s="143" t="s">
        <v>269</v>
      </c>
      <c r="D19" s="142" t="s">
        <v>189</v>
      </c>
      <c r="E19" s="428"/>
      <c r="F19" s="428"/>
      <c r="G19" s="479"/>
      <c r="H19" s="428"/>
      <c r="I19" s="479"/>
      <c r="J19" s="428"/>
      <c r="K19" s="500"/>
      <c r="L19" s="428"/>
      <c r="M19" s="482"/>
      <c r="N19" s="456"/>
      <c r="R19" s="141"/>
      <c r="S19" s="141"/>
      <c r="T19" s="141"/>
    </row>
    <row r="20" spans="1:22" ht="156" x14ac:dyDescent="0.6">
      <c r="A20" s="469" t="s">
        <v>270</v>
      </c>
      <c r="B20" s="472" t="s">
        <v>103</v>
      </c>
      <c r="C20" s="144" t="s">
        <v>271</v>
      </c>
      <c r="D20" s="144" t="s">
        <v>185</v>
      </c>
      <c r="E20" s="475" t="s">
        <v>88</v>
      </c>
      <c r="F20" s="475" t="s">
        <v>88</v>
      </c>
      <c r="G20" s="477" t="s">
        <v>88</v>
      </c>
      <c r="H20" s="475" t="s">
        <v>88</v>
      </c>
      <c r="I20" s="475" t="s">
        <v>88</v>
      </c>
      <c r="J20" s="475" t="s">
        <v>121</v>
      </c>
      <c r="K20" s="499" t="s">
        <v>993</v>
      </c>
      <c r="L20" s="475" t="s">
        <v>189</v>
      </c>
      <c r="M20" s="657" t="s">
        <v>1001</v>
      </c>
      <c r="N20" s="457"/>
      <c r="O20" s="184"/>
      <c r="P20" s="184"/>
      <c r="R20" s="141" t="str">
        <f>IF(OR(J20='Drop downs'!$G$7,J20='Drop downs'!$G$5), B20&amp;": "&amp;K20&amp;CHAR(10),"")</f>
        <v xml:space="preserve">IIA3: The policy provides support for objective IIA3 as it aims to create a safe, inclusive and accessible transport system. However, the loss of some parking may result in some disproportionate effects on some equality groups.  Additionally, encouragement of e-bikes and e-scooters can cause obstacles which may present challenges to some equality groups. However, the policy does support the Healthy Streets approach which includes measures such as ensuring that streets are easy to cross, people feel safe and everyone feels welcome. Effects may depend upon the implementation of different elements of this policy, therefore, uncertain effects have been identified. 
</v>
      </c>
      <c r="S20" s="141" t="str">
        <f>IF(J20='Drop downs'!$G$2,B20&amp;": "&amp;K20&amp;""," ")</f>
        <v xml:space="preserve"> </v>
      </c>
      <c r="T20" s="141" t="str">
        <f>IF(Strategic_Policy_10!E20='Drop downs'!$B$6,Strategic_Policy_10!B20&amp;": "&amp;Strategic_Policy_10!K20&amp;"","")</f>
        <v/>
      </c>
      <c r="U20" s="126" t="str">
        <f t="shared" si="0"/>
        <v xml:space="preserve">IIA3:Parking and facilities for any cycling or e-scooter schemes should be accessible and not present physical barriers to users. Consultation should be undertaken with local equality groups prior to the loss of/change in parking. 
</v>
      </c>
      <c r="V20" s="126" t="str">
        <f>IF(N20&gt;0,B20&amp;":"&amp;N20&amp;"
","")</f>
        <v/>
      </c>
    </row>
    <row r="21" spans="1:22" ht="52" x14ac:dyDescent="0.6">
      <c r="A21" s="470"/>
      <c r="B21" s="473"/>
      <c r="C21" s="145" t="s">
        <v>272</v>
      </c>
      <c r="D21" s="145" t="s">
        <v>189</v>
      </c>
      <c r="E21" s="476"/>
      <c r="F21" s="476"/>
      <c r="G21" s="478"/>
      <c r="H21" s="476"/>
      <c r="I21" s="476"/>
      <c r="J21" s="476"/>
      <c r="K21" s="489"/>
      <c r="L21" s="476"/>
      <c r="M21" s="658"/>
      <c r="N21" s="458"/>
      <c r="O21" s="184"/>
      <c r="P21" s="184"/>
      <c r="R21" s="141"/>
      <c r="S21" s="141"/>
      <c r="T21" s="141"/>
    </row>
    <row r="22" spans="1:22" ht="52" x14ac:dyDescent="0.6">
      <c r="A22" s="470"/>
      <c r="B22" s="473"/>
      <c r="C22" s="145" t="s">
        <v>273</v>
      </c>
      <c r="D22" s="145" t="s">
        <v>189</v>
      </c>
      <c r="E22" s="476"/>
      <c r="F22" s="476"/>
      <c r="G22" s="478"/>
      <c r="H22" s="476"/>
      <c r="I22" s="476"/>
      <c r="J22" s="476"/>
      <c r="K22" s="489"/>
      <c r="L22" s="476"/>
      <c r="M22" s="658"/>
      <c r="N22" s="458"/>
      <c r="R22" s="141"/>
      <c r="S22" s="141"/>
      <c r="T22" s="141"/>
    </row>
    <row r="23" spans="1:22" ht="52" x14ac:dyDescent="0.6">
      <c r="A23" s="470"/>
      <c r="B23" s="473"/>
      <c r="C23" s="145" t="s">
        <v>274</v>
      </c>
      <c r="D23" s="145" t="s">
        <v>189</v>
      </c>
      <c r="E23" s="476"/>
      <c r="F23" s="476"/>
      <c r="G23" s="478"/>
      <c r="H23" s="476"/>
      <c r="I23" s="476"/>
      <c r="J23" s="476"/>
      <c r="K23" s="489"/>
      <c r="L23" s="476"/>
      <c r="M23" s="658"/>
      <c r="N23" s="458"/>
      <c r="R23" s="141"/>
      <c r="S23" s="141"/>
      <c r="T23" s="141"/>
    </row>
    <row r="24" spans="1:22" ht="52" x14ac:dyDescent="0.6">
      <c r="A24" s="470"/>
      <c r="B24" s="473"/>
      <c r="C24" s="145" t="s">
        <v>275</v>
      </c>
      <c r="D24" s="145" t="s">
        <v>189</v>
      </c>
      <c r="E24" s="476"/>
      <c r="F24" s="476"/>
      <c r="G24" s="478"/>
      <c r="H24" s="476"/>
      <c r="I24" s="476"/>
      <c r="J24" s="476"/>
      <c r="K24" s="489"/>
      <c r="L24" s="476"/>
      <c r="M24" s="658"/>
      <c r="N24" s="458"/>
      <c r="R24" s="141"/>
      <c r="S24" s="141"/>
      <c r="T24" s="141"/>
    </row>
    <row r="25" spans="1:22" ht="104" x14ac:dyDescent="0.6">
      <c r="A25" s="470"/>
      <c r="B25" s="473"/>
      <c r="C25" s="145" t="s">
        <v>276</v>
      </c>
      <c r="D25" s="145" t="s">
        <v>189</v>
      </c>
      <c r="E25" s="476"/>
      <c r="F25" s="476"/>
      <c r="G25" s="478"/>
      <c r="H25" s="476"/>
      <c r="I25" s="476"/>
      <c r="J25" s="476"/>
      <c r="K25" s="489"/>
      <c r="L25" s="476"/>
      <c r="M25" s="658"/>
      <c r="N25" s="458"/>
      <c r="R25" s="141"/>
      <c r="S25" s="141"/>
      <c r="T25" s="141"/>
    </row>
    <row r="26" spans="1:22" ht="52" x14ac:dyDescent="0.6">
      <c r="A26" s="470"/>
      <c r="B26" s="473"/>
      <c r="C26" s="145" t="s">
        <v>277</v>
      </c>
      <c r="D26" s="145" t="s">
        <v>185</v>
      </c>
      <c r="E26" s="476"/>
      <c r="F26" s="476"/>
      <c r="G26" s="478"/>
      <c r="H26" s="476"/>
      <c r="I26" s="476"/>
      <c r="J26" s="476"/>
      <c r="K26" s="489"/>
      <c r="L26" s="476"/>
      <c r="M26" s="658"/>
      <c r="N26" s="458"/>
      <c r="R26" s="141"/>
      <c r="S26" s="141"/>
      <c r="T26" s="141"/>
    </row>
    <row r="27" spans="1:22" ht="78.5" thickBot="1" x14ac:dyDescent="0.65">
      <c r="A27" s="471"/>
      <c r="B27" s="474"/>
      <c r="C27" s="146" t="s">
        <v>278</v>
      </c>
      <c r="D27" s="145" t="s">
        <v>185</v>
      </c>
      <c r="E27" s="428"/>
      <c r="F27" s="428"/>
      <c r="G27" s="479"/>
      <c r="H27" s="428"/>
      <c r="I27" s="428"/>
      <c r="J27" s="428"/>
      <c r="K27" s="500"/>
      <c r="L27" s="428"/>
      <c r="M27" s="659"/>
      <c r="N27" s="653"/>
      <c r="R27" s="141"/>
      <c r="S27" s="141"/>
      <c r="T27" s="141"/>
    </row>
    <row r="28" spans="1:22" ht="110.15" customHeight="1" x14ac:dyDescent="0.6">
      <c r="A28" s="469" t="s">
        <v>279</v>
      </c>
      <c r="B28" s="472" t="s">
        <v>104</v>
      </c>
      <c r="C28" s="147" t="s">
        <v>280</v>
      </c>
      <c r="D28" s="186" t="s">
        <v>185</v>
      </c>
      <c r="E28" s="475" t="s">
        <v>353</v>
      </c>
      <c r="F28" s="475" t="s">
        <v>354</v>
      </c>
      <c r="G28" s="477" t="s">
        <v>358</v>
      </c>
      <c r="H28" s="475" t="s">
        <v>478</v>
      </c>
      <c r="I28" s="573" t="s">
        <v>357</v>
      </c>
      <c r="J28" s="475" t="s">
        <v>119</v>
      </c>
      <c r="K28" s="575" t="s">
        <v>807</v>
      </c>
      <c r="L28" s="475" t="s">
        <v>189</v>
      </c>
      <c r="M28" s="480"/>
      <c r="N28" s="454"/>
      <c r="R28" s="141" t="str">
        <f>IF(OR(J28='Drop downs'!$G$7,J28='Drop downs'!$G$5), B28&amp;": "&amp;K28&amp;CHAR(10),"")</f>
        <v/>
      </c>
      <c r="S28" s="141" t="str">
        <f>IF(J28='Drop downs'!$G$2,B28&amp;": "&amp;K28&amp;""," ")</f>
        <v xml:space="preserve"> </v>
      </c>
      <c r="T28" s="141" t="str">
        <f>IF(Strategic_Policy_10!E28='Drop downs'!$B$6,Strategic_Policy_10!B28&amp;": "&amp;Strategic_Policy_10!K28&amp;"","")</f>
        <v/>
      </c>
      <c r="U28" s="126" t="str">
        <f t="shared" si="0"/>
        <v/>
      </c>
      <c r="V28" s="126" t="str">
        <f>IF(N28&gt;0,B28&amp;":"&amp;N28&amp;"
","")</f>
        <v/>
      </c>
    </row>
    <row r="29" spans="1:22" ht="110.15" customHeight="1" x14ac:dyDescent="0.6">
      <c r="A29" s="470"/>
      <c r="B29" s="473"/>
      <c r="C29" s="148" t="s">
        <v>281</v>
      </c>
      <c r="D29" s="145" t="s">
        <v>189</v>
      </c>
      <c r="E29" s="476"/>
      <c r="F29" s="476"/>
      <c r="G29" s="478"/>
      <c r="H29" s="476"/>
      <c r="I29" s="571"/>
      <c r="J29" s="476"/>
      <c r="K29" s="576"/>
      <c r="L29" s="476"/>
      <c r="M29" s="481"/>
      <c r="N29" s="455"/>
      <c r="R29" s="141"/>
      <c r="S29" s="141"/>
      <c r="T29" s="141"/>
    </row>
    <row r="30" spans="1:22" ht="110.15" customHeight="1" x14ac:dyDescent="0.6">
      <c r="A30" s="470"/>
      <c r="B30" s="473"/>
      <c r="C30" s="148" t="s">
        <v>282</v>
      </c>
      <c r="D30" s="145" t="s">
        <v>185</v>
      </c>
      <c r="E30" s="476"/>
      <c r="F30" s="476"/>
      <c r="G30" s="478"/>
      <c r="H30" s="476"/>
      <c r="I30" s="571"/>
      <c r="J30" s="476"/>
      <c r="K30" s="576"/>
      <c r="L30" s="476"/>
      <c r="M30" s="481"/>
      <c r="N30" s="455"/>
      <c r="R30" s="141"/>
      <c r="S30" s="141"/>
      <c r="T30" s="141"/>
    </row>
    <row r="31" spans="1:22" ht="110.15" customHeight="1" x14ac:dyDescent="0.6">
      <c r="A31" s="470"/>
      <c r="B31" s="473"/>
      <c r="C31" s="148" t="s">
        <v>283</v>
      </c>
      <c r="D31" s="145" t="s">
        <v>189</v>
      </c>
      <c r="E31" s="476"/>
      <c r="F31" s="476"/>
      <c r="G31" s="478"/>
      <c r="H31" s="476"/>
      <c r="I31" s="571"/>
      <c r="J31" s="476"/>
      <c r="K31" s="576"/>
      <c r="L31" s="476"/>
      <c r="M31" s="481"/>
      <c r="N31" s="455"/>
      <c r="R31" s="141"/>
      <c r="S31" s="141"/>
      <c r="T31" s="141"/>
    </row>
    <row r="32" spans="1:22" ht="110.15" customHeight="1" x14ac:dyDescent="0.6">
      <c r="A32" s="470"/>
      <c r="B32" s="473"/>
      <c r="C32" s="148" t="s">
        <v>284</v>
      </c>
      <c r="D32" s="145" t="s">
        <v>189</v>
      </c>
      <c r="E32" s="476"/>
      <c r="F32" s="476"/>
      <c r="G32" s="478"/>
      <c r="H32" s="476"/>
      <c r="I32" s="571"/>
      <c r="J32" s="476"/>
      <c r="K32" s="576"/>
      <c r="L32" s="476"/>
      <c r="M32" s="481"/>
      <c r="N32" s="455"/>
      <c r="R32" s="141"/>
      <c r="S32" s="141"/>
      <c r="T32" s="141"/>
    </row>
    <row r="33" spans="1:22" ht="110.15" customHeight="1" x14ac:dyDescent="0.6">
      <c r="A33" s="470"/>
      <c r="B33" s="473"/>
      <c r="C33" s="148" t="s">
        <v>285</v>
      </c>
      <c r="D33" s="145" t="s">
        <v>189</v>
      </c>
      <c r="E33" s="476"/>
      <c r="F33" s="476"/>
      <c r="G33" s="478"/>
      <c r="H33" s="476"/>
      <c r="I33" s="571"/>
      <c r="J33" s="476"/>
      <c r="K33" s="576"/>
      <c r="L33" s="476"/>
      <c r="M33" s="481"/>
      <c r="N33" s="455"/>
      <c r="R33" s="141"/>
      <c r="S33" s="141"/>
      <c r="T33" s="141"/>
    </row>
    <row r="34" spans="1:22" ht="110.15" customHeight="1" x14ac:dyDescent="0.6">
      <c r="A34" s="470"/>
      <c r="B34" s="473"/>
      <c r="C34" s="148" t="s">
        <v>286</v>
      </c>
      <c r="D34" s="145" t="s">
        <v>189</v>
      </c>
      <c r="E34" s="476"/>
      <c r="F34" s="476"/>
      <c r="G34" s="478"/>
      <c r="H34" s="476"/>
      <c r="I34" s="571"/>
      <c r="J34" s="476"/>
      <c r="K34" s="576"/>
      <c r="L34" s="476"/>
      <c r="M34" s="481"/>
      <c r="N34" s="455"/>
      <c r="R34" s="141"/>
      <c r="S34" s="141"/>
      <c r="T34" s="141"/>
    </row>
    <row r="35" spans="1:22" ht="110.15" customHeight="1" thickBot="1" x14ac:dyDescent="0.65">
      <c r="A35" s="471"/>
      <c r="B35" s="474"/>
      <c r="C35" s="156" t="s">
        <v>287</v>
      </c>
      <c r="D35" s="145" t="s">
        <v>189</v>
      </c>
      <c r="E35" s="428"/>
      <c r="F35" s="428"/>
      <c r="G35" s="479"/>
      <c r="H35" s="428"/>
      <c r="I35" s="574"/>
      <c r="J35" s="428"/>
      <c r="K35" s="577"/>
      <c r="L35" s="428"/>
      <c r="M35" s="482"/>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367</v>
      </c>
      <c r="L36" s="475" t="s">
        <v>189</v>
      </c>
      <c r="M36" s="480"/>
      <c r="N36" s="454"/>
      <c r="R36" s="141" t="str">
        <f>IF(OR(J36='Drop downs'!$G$7,J36='Drop downs'!$G$5), B36&amp;": "&amp;K36&amp;CHAR(10),"")</f>
        <v/>
      </c>
      <c r="S36" s="141" t="str">
        <f>IF(J36='Drop downs'!$G$2,B36&amp;": "&amp;K36&amp;""," ")</f>
        <v xml:space="preserve"> </v>
      </c>
      <c r="T36" s="141" t="str">
        <f>IF(Strategic_Policy_10!E36='Drop downs'!$B$6,Strategic_Policy_10!B36&amp;": "&amp;Strategic_Policy_10!K36&amp;"","")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517"/>
      <c r="B41" s="474"/>
      <c r="C41" s="151" t="s">
        <v>294</v>
      </c>
      <c r="D41" s="151" t="s">
        <v>189</v>
      </c>
      <c r="E41" s="483"/>
      <c r="F41" s="483"/>
      <c r="G41" s="519"/>
      <c r="H41" s="483"/>
      <c r="I41" s="519"/>
      <c r="J41" s="483"/>
      <c r="K41" s="490"/>
      <c r="L41" s="483"/>
      <c r="M41" s="492"/>
      <c r="N41" s="464"/>
      <c r="R41" s="141"/>
      <c r="S41" s="141"/>
      <c r="T41" s="141"/>
    </row>
    <row r="42" spans="1:22" ht="116.25" customHeight="1" x14ac:dyDescent="0.6">
      <c r="A42" s="516" t="s">
        <v>295</v>
      </c>
      <c r="B42" s="472" t="s">
        <v>106</v>
      </c>
      <c r="C42" s="150" t="s">
        <v>296</v>
      </c>
      <c r="D42" s="150" t="s">
        <v>185</v>
      </c>
      <c r="E42" s="487" t="s">
        <v>353</v>
      </c>
      <c r="F42" s="487" t="s">
        <v>398</v>
      </c>
      <c r="G42" s="518" t="s">
        <v>358</v>
      </c>
      <c r="H42" s="487" t="s">
        <v>478</v>
      </c>
      <c r="I42" s="570" t="s">
        <v>357</v>
      </c>
      <c r="J42" s="487" t="s">
        <v>249</v>
      </c>
      <c r="K42" s="648" t="s">
        <v>961</v>
      </c>
      <c r="L42" s="487" t="s">
        <v>189</v>
      </c>
      <c r="M42" s="491"/>
      <c r="N42" s="463"/>
      <c r="R42" s="141" t="str">
        <f>IF(OR(J42='Drop downs'!$G$7,J42='Drop downs'!$G$5), B42&amp;": "&amp;K42&amp;CHAR(10),"")</f>
        <v/>
      </c>
      <c r="S42" s="141" t="str">
        <f>IF(J42='Drop downs'!$G$2,B42&amp;": "&amp;K42&amp;""," ")</f>
        <v>IIA6: The policy supports the achievement of this IIA objective as it highlights that development proposals must facilitate improvements to transport infrastructure through active travel and public transport.  Proposals must comply with London Plan parking standards to reduce the land take needed for car parking. Improvements such as these should facilitate accessible, walkable and sustainable neighbourhoods. Development proposals must mitigate their transport impacts through planning obligations. Therefore, there is potential for a significant positive effect to be recorded.</v>
      </c>
      <c r="T42" s="141" t="str">
        <f>IF(Strategic_Policy_10!E42='Drop downs'!$B$6,Strategic_Policy_10!B42&amp;": "&amp;Strategic_Policy_10!K42&amp;"","")</f>
        <v/>
      </c>
      <c r="U42" s="126" t="str">
        <f t="shared" si="0"/>
        <v/>
      </c>
      <c r="V42" s="126" t="str">
        <f>IF(N42&gt;0,B42&amp;":"&amp;N42&amp;"
","")</f>
        <v/>
      </c>
    </row>
    <row r="43" spans="1:22" ht="116.25" customHeight="1" x14ac:dyDescent="0.6">
      <c r="A43" s="470"/>
      <c r="B43" s="473"/>
      <c r="C43" s="145" t="s">
        <v>297</v>
      </c>
      <c r="D43" s="145" t="s">
        <v>185</v>
      </c>
      <c r="E43" s="476"/>
      <c r="F43" s="476"/>
      <c r="G43" s="478"/>
      <c r="H43" s="476"/>
      <c r="I43" s="571"/>
      <c r="J43" s="476"/>
      <c r="K43" s="576"/>
      <c r="L43" s="476"/>
      <c r="M43" s="481"/>
      <c r="N43" s="455"/>
      <c r="R43" s="141"/>
      <c r="S43" s="141"/>
      <c r="T43" s="141"/>
    </row>
    <row r="44" spans="1:22" ht="116.25" customHeight="1" x14ac:dyDescent="0.6">
      <c r="A44" s="470"/>
      <c r="B44" s="473"/>
      <c r="C44" s="145" t="s">
        <v>298</v>
      </c>
      <c r="D44" s="145" t="s">
        <v>185</v>
      </c>
      <c r="E44" s="476"/>
      <c r="F44" s="476"/>
      <c r="G44" s="478"/>
      <c r="H44" s="476"/>
      <c r="I44" s="571"/>
      <c r="J44" s="476"/>
      <c r="K44" s="576"/>
      <c r="L44" s="476"/>
      <c r="M44" s="481"/>
      <c r="N44" s="455"/>
      <c r="R44" s="141"/>
      <c r="S44" s="141"/>
      <c r="T44" s="141"/>
    </row>
    <row r="45" spans="1:22" ht="121.5" customHeight="1" x14ac:dyDescent="0.6">
      <c r="A45" s="470"/>
      <c r="B45" s="473"/>
      <c r="C45" s="145" t="s">
        <v>299</v>
      </c>
      <c r="D45" s="145" t="s">
        <v>185</v>
      </c>
      <c r="E45" s="476"/>
      <c r="F45" s="476"/>
      <c r="G45" s="478"/>
      <c r="H45" s="476"/>
      <c r="I45" s="571"/>
      <c r="J45" s="476"/>
      <c r="K45" s="576"/>
      <c r="L45" s="476"/>
      <c r="M45" s="481"/>
      <c r="N45" s="455"/>
      <c r="R45" s="141"/>
      <c r="S45" s="141"/>
      <c r="T45" s="141"/>
    </row>
    <row r="46" spans="1:22" ht="169.5" customHeight="1" thickBot="1" x14ac:dyDescent="0.65">
      <c r="A46" s="471"/>
      <c r="B46" s="474"/>
      <c r="C46" s="146" t="s">
        <v>300</v>
      </c>
      <c r="D46" s="146" t="s">
        <v>185</v>
      </c>
      <c r="E46" s="428"/>
      <c r="F46" s="428"/>
      <c r="G46" s="479"/>
      <c r="H46" s="428"/>
      <c r="I46" s="574"/>
      <c r="J46" s="428"/>
      <c r="K46" s="577"/>
      <c r="L46" s="428"/>
      <c r="M46" s="482"/>
      <c r="N46" s="456"/>
      <c r="R46" s="141"/>
      <c r="S46" s="141"/>
      <c r="T46" s="141"/>
    </row>
    <row r="47" spans="1:22" ht="167.25" customHeight="1" x14ac:dyDescent="0.6">
      <c r="A47" s="469" t="s">
        <v>301</v>
      </c>
      <c r="B47" s="472" t="s">
        <v>107</v>
      </c>
      <c r="C47" s="144" t="s">
        <v>302</v>
      </c>
      <c r="D47" s="144" t="s">
        <v>185</v>
      </c>
      <c r="E47" s="475" t="s">
        <v>364</v>
      </c>
      <c r="F47" s="475" t="s">
        <v>354</v>
      </c>
      <c r="G47" s="477" t="s">
        <v>358</v>
      </c>
      <c r="H47" s="475" t="s">
        <v>478</v>
      </c>
      <c r="I47" s="573" t="s">
        <v>368</v>
      </c>
      <c r="J47" s="475" t="s">
        <v>119</v>
      </c>
      <c r="K47" s="499" t="s">
        <v>718</v>
      </c>
      <c r="L47" s="475" t="s">
        <v>189</v>
      </c>
      <c r="M47" s="480"/>
      <c r="N47" s="454"/>
      <c r="R47" s="141" t="str">
        <f>IF(OR(J47='Drop downs'!$G$7,J47='Drop downs'!$G$5), B47&amp;": "&amp;K47&amp;CHAR(10),"")</f>
        <v/>
      </c>
      <c r="S47" s="141" t="str">
        <f>IF(J47='Drop downs'!$G$2,B47&amp;": "&amp;K47&amp;""," ")</f>
        <v xml:space="preserve"> </v>
      </c>
      <c r="T47" s="141" t="str">
        <f>IF(Strategic_Policy_10!E47='Drop downs'!$B$6,Strategic_Policy_10!B47&amp;": "&amp;Strategic_Policy_10!K47&amp;"","")</f>
        <v/>
      </c>
      <c r="U47" s="126" t="str">
        <f t="shared" si="0"/>
        <v/>
      </c>
      <c r="V47" s="126" t="str">
        <f>IF(N47&gt;0,B47&amp;":"&amp;N47&amp;"
","")</f>
        <v/>
      </c>
    </row>
    <row r="48" spans="1:22" ht="148.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IF(Strategic_Policy_10!E48='Drop downs'!$B$6,Strategic_Policy_10!B48&amp;": "&amp;Strategic_Policy_10!K48&amp;"","")</f>
        <v xml:space="preserve">: </v>
      </c>
    </row>
    <row r="49" spans="1:22" ht="110.15" customHeight="1" x14ac:dyDescent="0.6">
      <c r="A49" s="469" t="s">
        <v>304</v>
      </c>
      <c r="B49" s="472" t="s">
        <v>108</v>
      </c>
      <c r="C49" s="140" t="s">
        <v>305</v>
      </c>
      <c r="D49" s="140" t="s">
        <v>189</v>
      </c>
      <c r="E49" s="475" t="s">
        <v>353</v>
      </c>
      <c r="F49" s="475" t="s">
        <v>398</v>
      </c>
      <c r="G49" s="477" t="s">
        <v>358</v>
      </c>
      <c r="H49" s="475" t="s">
        <v>719</v>
      </c>
      <c r="I49" s="573" t="s">
        <v>357</v>
      </c>
      <c r="J49" s="475" t="s">
        <v>119</v>
      </c>
      <c r="K49" s="499" t="s">
        <v>720</v>
      </c>
      <c r="L49" s="475" t="s">
        <v>185</v>
      </c>
      <c r="M49" s="480"/>
      <c r="N49" s="454"/>
      <c r="R49" s="141" t="str">
        <f>IF(OR(J49='Drop downs'!$G$7,J49='Drop downs'!$G$5), B49&amp;": "&amp;K49&amp;CHAR(10),"")</f>
        <v/>
      </c>
      <c r="S49" s="141" t="str">
        <f>IF(J49='Drop downs'!$G$2,B49&amp;": "&amp;K49&amp;""," ")</f>
        <v xml:space="preserve"> </v>
      </c>
      <c r="T49" s="141" t="str">
        <f>IF(Strategic_Policy_10!E49='Drop downs'!$B$6,Strategic_Policy_10!B49&amp;": "&amp;Strategic_Policy_10!K49&amp;"","")</f>
        <v/>
      </c>
      <c r="U49" s="126" t="str">
        <f t="shared" si="0"/>
        <v/>
      </c>
      <c r="V49" s="126" t="str">
        <f>IF(N49&gt;0,B49&amp;":"&amp;N49&amp;"
","")</f>
        <v/>
      </c>
    </row>
    <row r="50" spans="1:22" ht="110.15" customHeight="1" x14ac:dyDescent="0.6">
      <c r="A50" s="470"/>
      <c r="B50" s="473"/>
      <c r="C50" s="142" t="s">
        <v>306</v>
      </c>
      <c r="D50" s="142" t="s">
        <v>185</v>
      </c>
      <c r="E50" s="476"/>
      <c r="F50" s="476"/>
      <c r="G50" s="478"/>
      <c r="H50" s="476"/>
      <c r="I50" s="571"/>
      <c r="J50" s="476"/>
      <c r="K50" s="489"/>
      <c r="L50" s="476"/>
      <c r="M50" s="481"/>
      <c r="N50" s="455"/>
      <c r="R50" s="141"/>
      <c r="S50" s="141"/>
      <c r="T50" s="141"/>
    </row>
    <row r="51" spans="1:22" ht="110.15" customHeight="1" x14ac:dyDescent="0.6">
      <c r="A51" s="470"/>
      <c r="B51" s="473"/>
      <c r="C51" s="152" t="s">
        <v>307</v>
      </c>
      <c r="D51" s="142" t="s">
        <v>185</v>
      </c>
      <c r="E51" s="476"/>
      <c r="F51" s="476"/>
      <c r="G51" s="478"/>
      <c r="H51" s="476"/>
      <c r="I51" s="571"/>
      <c r="J51" s="476"/>
      <c r="K51" s="489"/>
      <c r="L51" s="476"/>
      <c r="M51" s="481"/>
      <c r="N51" s="455"/>
      <c r="R51" s="141"/>
      <c r="S51" s="141"/>
      <c r="T51" s="141"/>
    </row>
    <row r="52" spans="1:22" ht="110.15" customHeight="1" x14ac:dyDescent="0.6">
      <c r="A52" s="470"/>
      <c r="B52" s="473"/>
      <c r="C52" s="142" t="s">
        <v>308</v>
      </c>
      <c r="D52" s="142" t="s">
        <v>189</v>
      </c>
      <c r="E52" s="476"/>
      <c r="F52" s="476"/>
      <c r="G52" s="478"/>
      <c r="H52" s="476"/>
      <c r="I52" s="571"/>
      <c r="J52" s="476"/>
      <c r="K52" s="489"/>
      <c r="L52" s="476"/>
      <c r="M52" s="481"/>
      <c r="N52" s="455"/>
      <c r="R52" s="141"/>
      <c r="S52" s="141"/>
      <c r="T52" s="141"/>
    </row>
    <row r="53" spans="1:22" ht="110.15" customHeight="1" thickBot="1" x14ac:dyDescent="0.65">
      <c r="A53" s="471"/>
      <c r="B53" s="474"/>
      <c r="C53" s="143" t="s">
        <v>309</v>
      </c>
      <c r="D53" s="143" t="s">
        <v>185</v>
      </c>
      <c r="E53" s="428"/>
      <c r="F53" s="428"/>
      <c r="G53" s="479"/>
      <c r="H53" s="428"/>
      <c r="I53" s="574"/>
      <c r="J53" s="428"/>
      <c r="K53" s="500"/>
      <c r="L53" s="428"/>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IF(Strategic_Policy_10!E54='Drop downs'!$B$6,Strategic_Policy_10!B54&amp;": "&amp;Strategic_Policy_10!K54&amp;"","")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111" customHeight="1" thickBot="1" x14ac:dyDescent="0.65">
      <c r="A56" s="471"/>
      <c r="B56" s="474"/>
      <c r="C56" s="155" t="s">
        <v>313</v>
      </c>
      <c r="D56" s="143"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IF(Strategic_Policy_10!E57='Drop downs'!$B$6,Strategic_Policy_10!B57&amp;": "&amp;Strategic_Policy_10!K57&amp;"","")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2" t="s">
        <v>189</v>
      </c>
      <c r="E64" s="428"/>
      <c r="F64" s="428"/>
      <c r="G64" s="479"/>
      <c r="H64" s="428"/>
      <c r="I64" s="479"/>
      <c r="J64" s="428"/>
      <c r="K64" s="500"/>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IF(Strategic_Policy_10!E65='Drop downs'!$B$6,Strategic_Policy_10!B65&amp;": "&amp;Strategic_Policy_10!K65&amp;"","")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78"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3" t="s">
        <v>189</v>
      </c>
      <c r="E71" s="428"/>
      <c r="F71" s="428"/>
      <c r="G71" s="479"/>
      <c r="H71" s="428"/>
      <c r="I71" s="479"/>
      <c r="J71" s="428"/>
      <c r="K71" s="500"/>
      <c r="L71" s="428"/>
      <c r="M71" s="482"/>
      <c r="N71" s="456"/>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367</v>
      </c>
      <c r="L72" s="475" t="s">
        <v>189</v>
      </c>
      <c r="M72" s="480"/>
      <c r="N72" s="454"/>
      <c r="R72" s="141" t="str">
        <f>IF(OR(J72='Drop downs'!$G$7,J72='Drop downs'!$G$5), B72&amp;": "&amp;K72&amp;CHAR(10),"")</f>
        <v/>
      </c>
      <c r="S72" s="141" t="str">
        <f>IF(J72='Drop downs'!$G$2,B72&amp;": "&amp;K72&amp;""," ")</f>
        <v xml:space="preserve"> </v>
      </c>
      <c r="T72" s="141" t="str">
        <f>IF(Strategic_Policy_10!E72='Drop downs'!$B$6,Strategic_Policy_10!B72&amp;": "&amp;Strategic_Policy_10!K72&amp;"","")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530"/>
      <c r="L73" s="476"/>
      <c r="M73" s="481"/>
      <c r="N73" s="455"/>
      <c r="R73" s="141"/>
      <c r="S73" s="141"/>
      <c r="T73" s="141"/>
    </row>
    <row r="74" spans="1:22" ht="52" x14ac:dyDescent="0.6">
      <c r="A74" s="470"/>
      <c r="B74" s="473"/>
      <c r="C74" s="148" t="s">
        <v>334</v>
      </c>
      <c r="D74" s="142" t="s">
        <v>189</v>
      </c>
      <c r="E74" s="476"/>
      <c r="F74" s="476"/>
      <c r="G74" s="478"/>
      <c r="H74" s="476"/>
      <c r="I74" s="478"/>
      <c r="J74" s="476"/>
      <c r="K74" s="530"/>
      <c r="L74" s="476"/>
      <c r="M74" s="481"/>
      <c r="N74" s="455"/>
      <c r="R74" s="141"/>
      <c r="S74" s="141"/>
      <c r="T74" s="141"/>
    </row>
    <row r="75" spans="1:22" x14ac:dyDescent="0.6">
      <c r="A75" s="470"/>
      <c r="B75" s="473"/>
      <c r="C75" s="148" t="s">
        <v>335</v>
      </c>
      <c r="D75" s="142" t="s">
        <v>189</v>
      </c>
      <c r="E75" s="476"/>
      <c r="F75" s="476"/>
      <c r="G75" s="478"/>
      <c r="H75" s="476"/>
      <c r="I75" s="478"/>
      <c r="J75" s="476"/>
      <c r="K75" s="530"/>
      <c r="L75" s="476"/>
      <c r="M75" s="481"/>
      <c r="N75" s="455"/>
      <c r="R75" s="141"/>
      <c r="S75" s="141"/>
      <c r="T75" s="141"/>
    </row>
    <row r="76" spans="1:22" ht="26.5" thickBot="1" x14ac:dyDescent="0.65">
      <c r="A76" s="517"/>
      <c r="B76" s="474"/>
      <c r="C76" s="157" t="s">
        <v>336</v>
      </c>
      <c r="D76" s="165" t="s">
        <v>189</v>
      </c>
      <c r="E76" s="483"/>
      <c r="F76" s="483"/>
      <c r="G76" s="519"/>
      <c r="H76" s="483"/>
      <c r="I76" s="519"/>
      <c r="J76" s="483"/>
      <c r="K76" s="531"/>
      <c r="L76" s="483"/>
      <c r="M76" s="492"/>
      <c r="N76" s="464"/>
      <c r="R76" s="141"/>
      <c r="S76" s="141"/>
      <c r="T76" s="141"/>
    </row>
    <row r="77" spans="1:22" ht="52" x14ac:dyDescent="0.6">
      <c r="A77" s="526" t="s">
        <v>337</v>
      </c>
      <c r="B77" s="472" t="s">
        <v>113</v>
      </c>
      <c r="C77" s="158" t="s">
        <v>338</v>
      </c>
      <c r="D77" s="150" t="s">
        <v>189</v>
      </c>
      <c r="E77" s="487" t="s">
        <v>88</v>
      </c>
      <c r="F77" s="487" t="s">
        <v>88</v>
      </c>
      <c r="G77" s="518" t="s">
        <v>88</v>
      </c>
      <c r="H77" s="487" t="s">
        <v>88</v>
      </c>
      <c r="I77" s="518" t="s">
        <v>88</v>
      </c>
      <c r="J77" s="487" t="s">
        <v>120</v>
      </c>
      <c r="K77" s="488" t="s">
        <v>367</v>
      </c>
      <c r="L77" s="487" t="s">
        <v>189</v>
      </c>
      <c r="M77" s="491"/>
      <c r="N77" s="463"/>
      <c r="R77" s="141" t="str">
        <f>IF(OR(J77='Drop downs'!$G$7,J77='Drop downs'!$G$5), B77&amp;": "&amp;K77&amp;CHAR(10),"")</f>
        <v/>
      </c>
      <c r="S77" s="141" t="str">
        <f>IF(J77='Drop downs'!$G$2,B77&amp;": "&amp;K77&amp;""," ")</f>
        <v xml:space="preserve"> </v>
      </c>
      <c r="T77" s="141" t="str">
        <f>IF(Strategic_Policy_10!E77='Drop downs'!$B$6,Strategic_Policy_10!B77&amp;": "&amp;Strategic_Policy_10!K77&amp;"","")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489"/>
      <c r="L78" s="476"/>
      <c r="M78" s="481"/>
      <c r="N78" s="455"/>
      <c r="R78" s="141"/>
      <c r="S78" s="141"/>
      <c r="T78" s="141"/>
    </row>
    <row r="79" spans="1:22" x14ac:dyDescent="0.6">
      <c r="A79" s="527"/>
      <c r="B79" s="473"/>
      <c r="C79" s="148" t="s">
        <v>340</v>
      </c>
      <c r="D79" s="145" t="s">
        <v>189</v>
      </c>
      <c r="E79" s="476"/>
      <c r="F79" s="476"/>
      <c r="G79" s="478"/>
      <c r="H79" s="476"/>
      <c r="I79" s="478"/>
      <c r="J79" s="476"/>
      <c r="K79" s="489"/>
      <c r="L79" s="476"/>
      <c r="M79" s="481"/>
      <c r="N79" s="455"/>
      <c r="R79" s="141"/>
      <c r="S79" s="141"/>
      <c r="T79" s="141"/>
    </row>
    <row r="80" spans="1:22" x14ac:dyDescent="0.6">
      <c r="A80" s="527"/>
      <c r="B80" s="473"/>
      <c r="C80" s="159" t="s">
        <v>341</v>
      </c>
      <c r="D80" s="145" t="s">
        <v>189</v>
      </c>
      <c r="E80" s="476"/>
      <c r="F80" s="476"/>
      <c r="G80" s="478"/>
      <c r="H80" s="476"/>
      <c r="I80" s="478"/>
      <c r="J80" s="476"/>
      <c r="K80" s="489"/>
      <c r="L80" s="476"/>
      <c r="M80" s="481"/>
      <c r="N80" s="455"/>
      <c r="R80" s="141"/>
      <c r="S80" s="141"/>
      <c r="T80" s="141"/>
    </row>
    <row r="81" spans="1:22" ht="78" x14ac:dyDescent="0.6">
      <c r="A81" s="527"/>
      <c r="B81" s="473"/>
      <c r="C81" s="159" t="s">
        <v>342</v>
      </c>
      <c r="D81" s="145" t="s">
        <v>189</v>
      </c>
      <c r="E81" s="476"/>
      <c r="F81" s="476"/>
      <c r="G81" s="478"/>
      <c r="H81" s="476"/>
      <c r="I81" s="478"/>
      <c r="J81" s="476"/>
      <c r="K81" s="489"/>
      <c r="L81" s="476"/>
      <c r="M81" s="481"/>
      <c r="N81" s="455"/>
      <c r="R81" s="141"/>
      <c r="S81" s="141"/>
      <c r="T81" s="141"/>
    </row>
    <row r="82" spans="1:22" ht="78" x14ac:dyDescent="0.6">
      <c r="A82" s="527"/>
      <c r="B82" s="473"/>
      <c r="C82" s="159" t="s">
        <v>343</v>
      </c>
      <c r="D82" s="145" t="s">
        <v>189</v>
      </c>
      <c r="E82" s="476"/>
      <c r="F82" s="476"/>
      <c r="G82" s="478"/>
      <c r="H82" s="476"/>
      <c r="I82" s="478"/>
      <c r="J82" s="476"/>
      <c r="K82" s="489"/>
      <c r="L82" s="476"/>
      <c r="M82" s="481"/>
      <c r="N82" s="455"/>
      <c r="R82" s="141"/>
      <c r="S82" s="141"/>
      <c r="T82" s="141"/>
    </row>
    <row r="83" spans="1:22" ht="52.5" thickBot="1" x14ac:dyDescent="0.65">
      <c r="A83" s="512"/>
      <c r="B83" s="474"/>
      <c r="C83" s="155" t="s">
        <v>344</v>
      </c>
      <c r="D83" s="146" t="s">
        <v>189</v>
      </c>
      <c r="E83" s="428"/>
      <c r="F83" s="428"/>
      <c r="G83" s="479"/>
      <c r="H83" s="428"/>
      <c r="I83" s="479"/>
      <c r="J83" s="428"/>
      <c r="K83" s="500"/>
      <c r="L83" s="428"/>
      <c r="M83" s="482"/>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367</v>
      </c>
      <c r="L84" s="499" t="s">
        <v>189</v>
      </c>
      <c r="M84" s="657"/>
      <c r="N84" s="457"/>
      <c r="R84" s="141" t="str">
        <f>IF(OR(J84='Drop downs'!$G$7,J84='Drop downs'!$G$5), B84&amp;": "&amp;#REF!&amp;CHAR(10),"")</f>
        <v/>
      </c>
      <c r="S84" s="141" t="str">
        <f>IF(J84='Drop downs'!$G$2,B84&amp;": "&amp;#REF!&amp;""," ")</f>
        <v xml:space="preserve"> </v>
      </c>
      <c r="T84" s="141" t="str">
        <f>IF(Strategic_Policy_10!E84='Drop downs'!$B$6,Strategic_Policy_10!B84&amp;": "&amp;Strategic_Policy_10!#REF!&amp;"","")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89"/>
      <c r="M85" s="658"/>
      <c r="N85" s="458"/>
      <c r="R85" s="141"/>
      <c r="S85" s="141"/>
      <c r="T85" s="141"/>
    </row>
    <row r="86" spans="1:22" x14ac:dyDescent="0.6">
      <c r="A86" s="527"/>
      <c r="B86" s="473"/>
      <c r="C86" s="159" t="s">
        <v>348</v>
      </c>
      <c r="D86" s="145" t="s">
        <v>189</v>
      </c>
      <c r="E86" s="476"/>
      <c r="F86" s="476"/>
      <c r="G86" s="478"/>
      <c r="H86" s="476"/>
      <c r="I86" s="478"/>
      <c r="J86" s="476"/>
      <c r="K86" s="489"/>
      <c r="L86" s="489"/>
      <c r="M86" s="658"/>
      <c r="N86" s="458"/>
      <c r="R86" s="141"/>
      <c r="S86" s="141"/>
      <c r="T86" s="141"/>
    </row>
    <row r="87" spans="1:22" ht="26.5" thickBot="1" x14ac:dyDescent="0.65">
      <c r="A87" s="528"/>
      <c r="B87" s="474"/>
      <c r="C87" s="157" t="s">
        <v>349</v>
      </c>
      <c r="D87" s="151" t="s">
        <v>189</v>
      </c>
      <c r="E87" s="483"/>
      <c r="F87" s="483"/>
      <c r="G87" s="519"/>
      <c r="H87" s="483"/>
      <c r="I87" s="519"/>
      <c r="J87" s="483"/>
      <c r="K87" s="490"/>
      <c r="L87" s="490"/>
      <c r="M87" s="678"/>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xml:space="preserve">IIA3: The policy provides support for objective IIA3 as it aims to create a safe, inclusive and accessible transport system. However, the loss of some parking may result in some disproportionate effects on some equality groups.  Additionally, encouragement of e-bikes and e-scooters can cause obstacles which may present challenges to some equality groups. However, the policy does support the Healthy Streets approach which includes measures such as ensuring that streets are easy to cross, people feel safe and everyone feels welcome. Effects may depend upon the implementation of different elements of this policy, therefore, uncertain effects have been identified.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04.25" customHeight="1" x14ac:dyDescent="0.6">
      <c r="A92" s="449" t="str">
        <f>S8&amp;S18&amp;S20&amp;S28&amp;S36&amp;S42&amp;S47&amp;S48&amp;S49&amp;S54&amp;S57&amp;S65&amp;S72&amp;S77&amp;S84&amp;S87</f>
        <v xml:space="preserve">     IIA6: The policy supports the achievement of this IIA objective as it highlights that development proposals must facilitate improvements to transport infrastructure through active travel and public transport.  Proposals must comply with London Plan parking standards to reduce the land take needed for car parking. Improvements such as these should facilitate accessible, walkable and sustainable neighbourhoods. Development proposals must mitigate their transport impacts through planning obligations. Therefore, there is potential for a significant positive effect to be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xml:space="preserve">IIA3:Parking and facilities for any cycling or e-scooter schemes should be accessible and not present physical barriers to users. Consultation should be undertaken with local equality groups prior to the loss of/change in parking.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qSae0LP6kxN3BM67nMnZWNNRKV1aZbb3WyanIfMn8BL8T6X0jmzcZD3kBieHxqAIOFN8e5x4EkGnAoElk4LDIg==" saltValue="stQoN2m/goklBTainGs2l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87" priority="1">
      <formula>$D50="No"</formula>
    </cfRule>
  </conditionalFormatting>
  <conditionalFormatting sqref="C8:D87">
    <cfRule type="expression" dxfId="186" priority="2">
      <formula>$D8="No"</formula>
    </cfRule>
  </conditionalFormatting>
  <conditionalFormatting sqref="J8 J18 J28 J49 J57 J65 J72 J77 J84">
    <cfRule type="cellIs" dxfId="185" priority="33" operator="equal">
      <formula>"Significant Negative"</formula>
    </cfRule>
    <cfRule type="cellIs" dxfId="184" priority="34" operator="equal">
      <formula>"Minor Negative"</formula>
    </cfRule>
    <cfRule type="cellIs" dxfId="183" priority="35" operator="equal">
      <formula>"Uncertain"</formula>
    </cfRule>
    <cfRule type="cellIs" dxfId="182" priority="36" operator="equal">
      <formula>"Neutral"</formula>
    </cfRule>
    <cfRule type="cellIs" dxfId="181" priority="37" operator="equal">
      <formula>"Minor Positive"</formula>
    </cfRule>
    <cfRule type="cellIs" dxfId="180" priority="38" operator="equal">
      <formula>"Significant Positive"</formula>
    </cfRule>
  </conditionalFormatting>
  <conditionalFormatting sqref="J20">
    <cfRule type="cellIs" dxfId="179" priority="26" operator="equal">
      <formula>"Significant Positive"</formula>
    </cfRule>
    <cfRule type="cellIs" dxfId="178" priority="21" operator="equal">
      <formula>"Significant Negative"</formula>
    </cfRule>
    <cfRule type="cellIs" dxfId="177" priority="22" operator="equal">
      <formula>"Minor Negative"</formula>
    </cfRule>
    <cfRule type="cellIs" dxfId="176" priority="23" operator="equal">
      <formula>"Uncertain"</formula>
    </cfRule>
    <cfRule type="cellIs" dxfId="175" priority="24" operator="equal">
      <formula>"Neutral"</formula>
    </cfRule>
    <cfRule type="cellIs" dxfId="174" priority="25" operator="equal">
      <formula>"Minor Positive"</formula>
    </cfRule>
  </conditionalFormatting>
  <conditionalFormatting sqref="J36">
    <cfRule type="cellIs" dxfId="173" priority="15" operator="equal">
      <formula>"Significant Negative"</formula>
    </cfRule>
    <cfRule type="cellIs" dxfId="172" priority="16" operator="equal">
      <formula>"Minor Negative"</formula>
    </cfRule>
    <cfRule type="cellIs" dxfId="171" priority="17" operator="equal">
      <formula>"Uncertain"</formula>
    </cfRule>
    <cfRule type="cellIs" dxfId="170" priority="18" operator="equal">
      <formula>"Neutral"</formula>
    </cfRule>
    <cfRule type="cellIs" dxfId="169" priority="19" operator="equal">
      <formula>"Minor Positive"</formula>
    </cfRule>
    <cfRule type="cellIs" dxfId="168" priority="20" operator="equal">
      <formula>"Significant Positive"</formula>
    </cfRule>
  </conditionalFormatting>
  <conditionalFormatting sqref="J42">
    <cfRule type="cellIs" dxfId="167" priority="9" operator="equal">
      <formula>"Significant Negative"</formula>
    </cfRule>
    <cfRule type="cellIs" dxfId="166" priority="10" operator="equal">
      <formula>"Minor Negative"</formula>
    </cfRule>
    <cfRule type="cellIs" dxfId="165" priority="11" operator="equal">
      <formula>"Uncertain"</formula>
    </cfRule>
    <cfRule type="cellIs" dxfId="164" priority="12" operator="equal">
      <formula>"Neutral"</formula>
    </cfRule>
    <cfRule type="cellIs" dxfId="163" priority="13" operator="equal">
      <formula>"Minor Positive"</formula>
    </cfRule>
    <cfRule type="cellIs" dxfId="162" priority="14" operator="equal">
      <formula>"Significant Positive"</formula>
    </cfRule>
  </conditionalFormatting>
  <conditionalFormatting sqref="J47">
    <cfRule type="cellIs" dxfId="161" priority="27" operator="equal">
      <formula>"Significant Negative"</formula>
    </cfRule>
    <cfRule type="cellIs" dxfId="160" priority="28" operator="equal">
      <formula>"Minor Negative"</formula>
    </cfRule>
    <cfRule type="cellIs" dxfId="159" priority="29" operator="equal">
      <formula>"Uncertain"</formula>
    </cfRule>
    <cfRule type="cellIs" dxfId="158" priority="30" operator="equal">
      <formula>"Neutral"</formula>
    </cfRule>
    <cfRule type="cellIs" dxfId="157" priority="31" operator="equal">
      <formula>"Minor Positive"</formula>
    </cfRule>
    <cfRule type="cellIs" dxfId="156" priority="32" operator="equal">
      <formula>"Significant Positive"</formula>
    </cfRule>
  </conditionalFormatting>
  <conditionalFormatting sqref="J54">
    <cfRule type="cellIs" dxfId="155" priority="3" operator="equal">
      <formula>"Significant Negative"</formula>
    </cfRule>
    <cfRule type="cellIs" dxfId="154" priority="4" operator="equal">
      <formula>"Minor Negative"</formula>
    </cfRule>
    <cfRule type="cellIs" dxfId="153" priority="5" operator="equal">
      <formula>"Uncertain"</formula>
    </cfRule>
    <cfRule type="cellIs" dxfId="152" priority="6" operator="equal">
      <formula>"Neutral"</formula>
    </cfRule>
    <cfRule type="cellIs" dxfId="151" priority="7" operator="equal">
      <formula>"Minor Positive"</formula>
    </cfRule>
    <cfRule type="cellIs" dxfId="150"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7A4C7-EF05-4B94-9EA3-4A371F62BDD6}">
          <x14:formula1>
            <xm:f>'Drop downs'!$A$2:$A$3</xm:f>
          </x14:formula1>
          <xm:sqref>D8:D87</xm:sqref>
        </x14:dataValidation>
        <x14:dataValidation type="list" allowBlank="1" showInputMessage="1" showErrorMessage="1" xr:uid="{EE958B16-72BA-4786-84BB-62CA7B879E0F}">
          <x14:formula1>
            <xm:f>'Drop downs'!$J$2:$J$3</xm:f>
          </x14:formula1>
          <xm:sqref>L8 L18 L20 L28 L36 L42 L49 L54 L57 L65 L72 L77 L47 L84</xm:sqref>
        </x14:dataValidation>
        <x14:dataValidation type="list" allowBlank="1" showInputMessage="1" showErrorMessage="1" xr:uid="{F0F70853-4B93-4B76-A02C-53FC04D7D7D9}">
          <x14:formula1>
            <xm:f>'Drop downs'!$B$2:$B$4</xm:f>
          </x14:formula1>
          <xm:sqref>E8 E18 E20 E28 E36 E42 E49 E54 E57 E65 E72 E77 E47 E84</xm:sqref>
        </x14:dataValidation>
        <x14:dataValidation type="list" allowBlank="1" showInputMessage="1" showErrorMessage="1" xr:uid="{097617BC-EFE0-4936-98BD-8059D8778A0B}">
          <x14:formula1>
            <xm:f>'Drop downs'!$C$2:$C$5</xm:f>
          </x14:formula1>
          <xm:sqref>F8 F18 F20 F28 F36 F42 F49 F54 F57 F65 F72 F77 F47 F84</xm:sqref>
        </x14:dataValidation>
        <x14:dataValidation type="list" allowBlank="1" showInputMessage="1" showErrorMessage="1" xr:uid="{2C568808-BBF8-47F0-A251-B0C063BA5677}">
          <x14:formula1>
            <xm:f>'Drop downs'!$D$2:$D$7</xm:f>
          </x14:formula1>
          <xm:sqref>G8 G18 G20 G28 G36 G42 G49 G54 G57 G65 G72 G77 G47 G84</xm:sqref>
        </x14:dataValidation>
        <x14:dataValidation type="list" allowBlank="1" showInputMessage="1" showErrorMessage="1" xr:uid="{3E6B6571-6965-4263-AE46-790741045B25}">
          <x14:formula1>
            <xm:f>'Drop downs'!$E$2:$E$6</xm:f>
          </x14:formula1>
          <xm:sqref>H8 H18 H20 H28 H36 H42 H49 H54 H57 H65 H72 H77 H47 H84</xm:sqref>
        </x14:dataValidation>
        <x14:dataValidation type="list" allowBlank="1" showInputMessage="1" showErrorMessage="1" xr:uid="{1761D9E5-6BA4-4BD4-973A-26C20320A5E4}">
          <x14:formula1>
            <xm:f>'Drop downs'!$F$2:$F$6</xm:f>
          </x14:formula1>
          <xm:sqref>I8 I18 I20 I28 I36 I42 I49 I54 I57 I65 I72 I77 I47 I84</xm:sqref>
        </x14:dataValidation>
        <x14:dataValidation type="list" allowBlank="1" showInputMessage="1" showErrorMessage="1" xr:uid="{C5AABC4C-0175-4B0E-B1D4-E0D4EAFE5C41}">
          <x14:formula1>
            <xm:f>'Drop downs'!$G$2:$G$7</xm:f>
          </x14:formula1>
          <xm:sqref>J8 J18 J20 J28 J36 J42 J49 J54 J57 J65 J72 J77 J47 J84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B0E2-C623-438E-83C9-FA22A68F3001}">
  <sheetPr codeName="Sheet64"/>
  <dimension ref="A1:V98"/>
  <sheetViews>
    <sheetView showGridLines="0" zoomScaleNormal="100" workbookViewId="0">
      <selection activeCell="C1" sqref="C1:F1"/>
    </sheetView>
  </sheetViews>
  <sheetFormatPr defaultColWidth="8.54296875" defaultRowHeight="26" x14ac:dyDescent="0.6"/>
  <cols>
    <col min="1" max="1" width="65.17968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3.453125" style="126" customWidth="1"/>
    <col min="10" max="10" width="20.7265625" style="126" customWidth="1"/>
    <col min="11" max="11" width="63.72656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721</v>
      </c>
      <c r="D1" s="703"/>
      <c r="E1" s="703"/>
      <c r="F1" s="630"/>
      <c r="G1" s="227"/>
      <c r="I1" s="128"/>
      <c r="J1" s="128"/>
      <c r="K1" s="128"/>
    </row>
    <row r="2" spans="1:22" x14ac:dyDescent="0.6">
      <c r="A2" s="125" t="s">
        <v>21</v>
      </c>
      <c r="B2" s="129"/>
      <c r="C2" s="393" t="s">
        <v>716</v>
      </c>
      <c r="D2" s="393"/>
      <c r="E2" s="393"/>
      <c r="F2" s="394"/>
      <c r="I2" s="130"/>
      <c r="J2" s="130"/>
      <c r="K2" s="130"/>
    </row>
    <row r="3" spans="1:22" ht="103.5" customHeight="1" x14ac:dyDescent="0.6">
      <c r="A3" s="131" t="s">
        <v>22</v>
      </c>
      <c r="B3" s="132"/>
      <c r="C3" s="393" t="s">
        <v>722</v>
      </c>
      <c r="D3" s="393"/>
      <c r="E3" s="393"/>
      <c r="F3" s="394"/>
      <c r="I3" s="130"/>
      <c r="J3" s="130"/>
      <c r="K3" s="130"/>
    </row>
    <row r="4" spans="1:22" x14ac:dyDescent="0.6">
      <c r="A4" s="131" t="s">
        <v>23</v>
      </c>
      <c r="B4" s="133"/>
      <c r="C4" s="395" t="s">
        <v>372</v>
      </c>
      <c r="D4" s="395"/>
      <c r="E4" s="395"/>
      <c r="F4" s="396"/>
      <c r="I4" s="1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137"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06" t="s">
        <v>88</v>
      </c>
      <c r="F8" s="406" t="s">
        <v>88</v>
      </c>
      <c r="G8" s="408" t="s">
        <v>88</v>
      </c>
      <c r="H8" s="406" t="s">
        <v>88</v>
      </c>
      <c r="I8" s="406" t="s">
        <v>88</v>
      </c>
      <c r="J8" s="410" t="s">
        <v>120</v>
      </c>
      <c r="K8" s="400" t="s">
        <v>367</v>
      </c>
      <c r="L8" s="475" t="s">
        <v>189</v>
      </c>
      <c r="M8" s="480"/>
      <c r="N8" s="454"/>
      <c r="R8" s="141" t="str">
        <f>IF(OR(J8='Drop downs'!$G$7,J8='Drop downs'!$G$5), B8&amp;": "&amp;K8&amp;CHAR(10),"")</f>
        <v/>
      </c>
      <c r="S8" s="141" t="str">
        <f>IF(J8='Drop downs'!$G$2,B8&amp;": "&amp;K8&amp;""," ")</f>
        <v xml:space="preserve"> </v>
      </c>
      <c r="T8" s="141" t="str">
        <f>IF(M1_Sustainable_Transport!E8='Drop downs'!$B$6,M1_Sustainable_Transport!B8&amp;": "&amp;M1_Sustainable_Transport!K8&amp;"","")</f>
        <v/>
      </c>
      <c r="U8" s="126" t="str">
        <f>IF(M8&gt;0,B8&amp;":"&amp;M8&amp;"
","")</f>
        <v/>
      </c>
      <c r="V8" s="126" t="str">
        <f>IF(N8&gt;0,B8&amp;":"&amp;N8&amp;"
","")</f>
        <v/>
      </c>
    </row>
    <row r="9" spans="1:22" ht="52" x14ac:dyDescent="0.6">
      <c r="A9" s="470"/>
      <c r="B9" s="503"/>
      <c r="C9" s="142" t="s">
        <v>258</v>
      </c>
      <c r="D9" s="142" t="s">
        <v>189</v>
      </c>
      <c r="E9" s="690"/>
      <c r="F9" s="690"/>
      <c r="G9" s="682"/>
      <c r="H9" s="690"/>
      <c r="I9" s="690"/>
      <c r="J9" s="524"/>
      <c r="K9" s="718"/>
      <c r="L9" s="476"/>
      <c r="M9" s="481"/>
      <c r="N9" s="455"/>
      <c r="R9" s="141"/>
      <c r="S9" s="141"/>
      <c r="T9" s="141"/>
    </row>
    <row r="10" spans="1:22" x14ac:dyDescent="0.6">
      <c r="A10" s="470"/>
      <c r="B10" s="503"/>
      <c r="C10" s="142" t="s">
        <v>259</v>
      </c>
      <c r="D10" s="142" t="s">
        <v>189</v>
      </c>
      <c r="E10" s="690"/>
      <c r="F10" s="690"/>
      <c r="G10" s="682"/>
      <c r="H10" s="690"/>
      <c r="I10" s="690"/>
      <c r="J10" s="524"/>
      <c r="K10" s="718"/>
      <c r="L10" s="476"/>
      <c r="M10" s="481"/>
      <c r="N10" s="455"/>
      <c r="R10" s="141"/>
      <c r="S10" s="141"/>
      <c r="T10" s="141"/>
    </row>
    <row r="11" spans="1:22" ht="52" x14ac:dyDescent="0.6">
      <c r="A11" s="470"/>
      <c r="B11" s="503"/>
      <c r="C11" s="142" t="s">
        <v>260</v>
      </c>
      <c r="D11" s="142" t="s">
        <v>189</v>
      </c>
      <c r="E11" s="690"/>
      <c r="F11" s="690"/>
      <c r="G11" s="682"/>
      <c r="H11" s="690"/>
      <c r="I11" s="690"/>
      <c r="J11" s="524"/>
      <c r="K11" s="718"/>
      <c r="L11" s="476"/>
      <c r="M11" s="481"/>
      <c r="N11" s="455"/>
      <c r="R11" s="141"/>
      <c r="S11" s="141"/>
      <c r="T11" s="141"/>
    </row>
    <row r="12" spans="1:22" ht="52" x14ac:dyDescent="0.6">
      <c r="A12" s="470"/>
      <c r="B12" s="503"/>
      <c r="C12" s="142" t="s">
        <v>261</v>
      </c>
      <c r="D12" s="142" t="s">
        <v>189</v>
      </c>
      <c r="E12" s="690"/>
      <c r="F12" s="690"/>
      <c r="G12" s="682"/>
      <c r="H12" s="690"/>
      <c r="I12" s="690"/>
      <c r="J12" s="524"/>
      <c r="K12" s="718"/>
      <c r="L12" s="476"/>
      <c r="M12" s="481"/>
      <c r="N12" s="455"/>
      <c r="R12" s="141"/>
      <c r="S12" s="141"/>
      <c r="T12" s="141"/>
    </row>
    <row r="13" spans="1:22" x14ac:dyDescent="0.6">
      <c r="A13" s="470"/>
      <c r="B13" s="503"/>
      <c r="C13" s="142" t="s">
        <v>262</v>
      </c>
      <c r="D13" s="142" t="s">
        <v>189</v>
      </c>
      <c r="E13" s="690"/>
      <c r="F13" s="690"/>
      <c r="G13" s="682"/>
      <c r="H13" s="690"/>
      <c r="I13" s="690"/>
      <c r="J13" s="524"/>
      <c r="K13" s="718"/>
      <c r="L13" s="476"/>
      <c r="M13" s="481"/>
      <c r="N13" s="455"/>
      <c r="R13" s="141"/>
      <c r="S13" s="141"/>
      <c r="T13" s="141"/>
    </row>
    <row r="14" spans="1:22" ht="78" x14ac:dyDescent="0.6">
      <c r="A14" s="470"/>
      <c r="B14" s="503"/>
      <c r="C14" s="142" t="s">
        <v>263</v>
      </c>
      <c r="D14" s="142" t="s">
        <v>189</v>
      </c>
      <c r="E14" s="690"/>
      <c r="F14" s="690"/>
      <c r="G14" s="682"/>
      <c r="H14" s="690"/>
      <c r="I14" s="690"/>
      <c r="J14" s="524"/>
      <c r="K14" s="718"/>
      <c r="L14" s="476"/>
      <c r="M14" s="481"/>
      <c r="N14" s="455"/>
      <c r="R14" s="141"/>
      <c r="S14" s="141"/>
      <c r="T14" s="141"/>
    </row>
    <row r="15" spans="1:22" ht="52" x14ac:dyDescent="0.6">
      <c r="A15" s="470"/>
      <c r="B15" s="503"/>
      <c r="C15" s="142" t="s">
        <v>264</v>
      </c>
      <c r="D15" s="142" t="s">
        <v>189</v>
      </c>
      <c r="E15" s="690"/>
      <c r="F15" s="690"/>
      <c r="G15" s="682"/>
      <c r="H15" s="690"/>
      <c r="I15" s="690"/>
      <c r="J15" s="524"/>
      <c r="K15" s="718"/>
      <c r="L15" s="476"/>
      <c r="M15" s="481"/>
      <c r="N15" s="455"/>
      <c r="R15" s="141"/>
      <c r="S15" s="141"/>
      <c r="T15" s="141"/>
    </row>
    <row r="16" spans="1:22" ht="78" x14ac:dyDescent="0.6">
      <c r="A16" s="470"/>
      <c r="B16" s="503"/>
      <c r="C16" s="142" t="s">
        <v>265</v>
      </c>
      <c r="D16" s="142" t="s">
        <v>189</v>
      </c>
      <c r="E16" s="690"/>
      <c r="F16" s="690"/>
      <c r="G16" s="682"/>
      <c r="H16" s="690"/>
      <c r="I16" s="690"/>
      <c r="J16" s="524"/>
      <c r="K16" s="718"/>
      <c r="L16" s="476"/>
      <c r="M16" s="481"/>
      <c r="N16" s="455"/>
      <c r="R16" s="141"/>
      <c r="S16" s="141"/>
      <c r="T16" s="141"/>
    </row>
    <row r="17" spans="1:22" ht="52.5" thickBot="1" x14ac:dyDescent="0.65">
      <c r="A17" s="471"/>
      <c r="B17" s="504"/>
      <c r="C17" s="143" t="s">
        <v>266</v>
      </c>
      <c r="D17" s="143" t="s">
        <v>189</v>
      </c>
      <c r="E17" s="691"/>
      <c r="F17" s="691"/>
      <c r="G17" s="683"/>
      <c r="H17" s="691"/>
      <c r="I17" s="691"/>
      <c r="J17" s="525"/>
      <c r="K17" s="719"/>
      <c r="L17" s="428"/>
      <c r="M17" s="482"/>
      <c r="N17" s="456"/>
      <c r="R17" s="141"/>
      <c r="S17" s="141"/>
      <c r="T17" s="141"/>
    </row>
    <row r="18" spans="1:22" ht="52" x14ac:dyDescent="0.6">
      <c r="A18" s="511" t="s">
        <v>267</v>
      </c>
      <c r="B18" s="472" t="s">
        <v>102</v>
      </c>
      <c r="C18" s="140" t="s">
        <v>268</v>
      </c>
      <c r="D18" s="140" t="s">
        <v>189</v>
      </c>
      <c r="E18" s="475" t="s">
        <v>88</v>
      </c>
      <c r="F18" s="475" t="s">
        <v>88</v>
      </c>
      <c r="G18" s="477" t="s">
        <v>88</v>
      </c>
      <c r="H18" s="475" t="s">
        <v>88</v>
      </c>
      <c r="I18" s="475"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IF(M1_Sustainable_Transport!E18='Drop downs'!$B$6,M1_Sustainable_Transport!B18&amp;": "&amp;M1_Sustainable_Transport!K18&amp;"","")</f>
        <v/>
      </c>
      <c r="U18" s="126" t="str">
        <f t="shared" ref="U18:U72" si="0">IF(M18&gt;0,B18&amp;":"&amp;M18&amp;"
","")</f>
        <v/>
      </c>
      <c r="V18" s="126" t="str">
        <f>IF(N18&gt;0,B18&amp;":"&amp;N18&amp;"
","")</f>
        <v/>
      </c>
    </row>
    <row r="19" spans="1:22" ht="132" customHeight="1" thickBot="1" x14ac:dyDescent="0.65">
      <c r="A19" s="512"/>
      <c r="B19" s="474"/>
      <c r="C19" s="143" t="s">
        <v>269</v>
      </c>
      <c r="D19" s="143" t="s">
        <v>189</v>
      </c>
      <c r="E19" s="428"/>
      <c r="F19" s="428"/>
      <c r="G19" s="479"/>
      <c r="H19" s="428"/>
      <c r="I19" s="428"/>
      <c r="J19" s="428"/>
      <c r="K19" s="500"/>
      <c r="L19" s="428"/>
      <c r="M19" s="482"/>
      <c r="N19" s="456"/>
      <c r="R19" s="141"/>
      <c r="S19" s="141"/>
      <c r="T19" s="141"/>
    </row>
    <row r="20" spans="1:22" ht="156" x14ac:dyDescent="0.6">
      <c r="A20" s="469" t="s">
        <v>270</v>
      </c>
      <c r="B20" s="472" t="s">
        <v>103</v>
      </c>
      <c r="C20" s="144" t="s">
        <v>271</v>
      </c>
      <c r="D20" s="140" t="s">
        <v>189</v>
      </c>
      <c r="E20" s="475" t="s">
        <v>353</v>
      </c>
      <c r="F20" s="475" t="s">
        <v>354</v>
      </c>
      <c r="G20" s="477" t="s">
        <v>358</v>
      </c>
      <c r="H20" s="475" t="s">
        <v>356</v>
      </c>
      <c r="I20" s="573" t="s">
        <v>357</v>
      </c>
      <c r="J20" s="475" t="s">
        <v>119</v>
      </c>
      <c r="K20" s="499" t="s">
        <v>723</v>
      </c>
      <c r="L20" s="475" t="s">
        <v>185</v>
      </c>
      <c r="M20" s="480"/>
      <c r="N20" s="454"/>
      <c r="O20" s="184"/>
      <c r="P20" s="184"/>
      <c r="R20" s="141" t="str">
        <f>IF(OR(J20='Drop downs'!$G$7,J20='Drop downs'!$G$5), B20&amp;": "&amp;K20&amp;CHAR(10),"")</f>
        <v/>
      </c>
      <c r="S20" s="141" t="str">
        <f>IF(J20='Drop downs'!$G$2,B20&amp;": "&amp;K20&amp;""," ")</f>
        <v xml:space="preserve"> </v>
      </c>
      <c r="T20" s="141" t="str">
        <f>IF(M1_Sustainable_Transport!E20='Drop downs'!$B$6,M1_Sustainable_Transport!B20&amp;": "&amp;M1_Sustainable_Transport!K20&amp;"","")</f>
        <v/>
      </c>
      <c r="U20" s="126" t="str">
        <f t="shared" si="0"/>
        <v/>
      </c>
      <c r="V20" s="126" t="str">
        <f>IF(N20&gt;0,B20&amp;":"&amp;N20&amp;"
","")</f>
        <v/>
      </c>
    </row>
    <row r="21" spans="1:22" ht="52" x14ac:dyDescent="0.6">
      <c r="A21" s="470"/>
      <c r="B21" s="473"/>
      <c r="C21" s="145" t="s">
        <v>272</v>
      </c>
      <c r="D21" s="142" t="s">
        <v>189</v>
      </c>
      <c r="E21" s="476"/>
      <c r="F21" s="476"/>
      <c r="G21" s="478"/>
      <c r="H21" s="476"/>
      <c r="I21" s="571"/>
      <c r="J21" s="476"/>
      <c r="K21" s="489"/>
      <c r="L21" s="476"/>
      <c r="M21" s="481"/>
      <c r="N21" s="455"/>
      <c r="O21" s="184"/>
      <c r="P21" s="184"/>
      <c r="R21" s="141"/>
      <c r="S21" s="141"/>
      <c r="T21" s="141"/>
    </row>
    <row r="22" spans="1:22" ht="52" x14ac:dyDescent="0.6">
      <c r="A22" s="470"/>
      <c r="B22" s="473"/>
      <c r="C22" s="145" t="s">
        <v>273</v>
      </c>
      <c r="D22" s="142" t="s">
        <v>189</v>
      </c>
      <c r="E22" s="476"/>
      <c r="F22" s="476"/>
      <c r="G22" s="478"/>
      <c r="H22" s="476"/>
      <c r="I22" s="571"/>
      <c r="J22" s="476"/>
      <c r="K22" s="489"/>
      <c r="L22" s="476"/>
      <c r="M22" s="481"/>
      <c r="N22" s="455"/>
      <c r="R22" s="141"/>
      <c r="S22" s="141"/>
      <c r="T22" s="141"/>
    </row>
    <row r="23" spans="1:22" ht="52" x14ac:dyDescent="0.6">
      <c r="A23" s="470"/>
      <c r="B23" s="473"/>
      <c r="C23" s="145" t="s">
        <v>274</v>
      </c>
      <c r="D23" s="142" t="s">
        <v>189</v>
      </c>
      <c r="E23" s="476"/>
      <c r="F23" s="476"/>
      <c r="G23" s="478"/>
      <c r="H23" s="476"/>
      <c r="I23" s="571"/>
      <c r="J23" s="476"/>
      <c r="K23" s="489"/>
      <c r="L23" s="476"/>
      <c r="M23" s="481"/>
      <c r="N23" s="455"/>
      <c r="R23" s="141"/>
      <c r="S23" s="141"/>
      <c r="T23" s="141"/>
    </row>
    <row r="24" spans="1:22" ht="52" x14ac:dyDescent="0.6">
      <c r="A24" s="470"/>
      <c r="B24" s="473"/>
      <c r="C24" s="145" t="s">
        <v>275</v>
      </c>
      <c r="D24" s="142" t="s">
        <v>189</v>
      </c>
      <c r="E24" s="476"/>
      <c r="F24" s="476"/>
      <c r="G24" s="478"/>
      <c r="H24" s="476"/>
      <c r="I24" s="571"/>
      <c r="J24" s="476"/>
      <c r="K24" s="489"/>
      <c r="L24" s="476"/>
      <c r="M24" s="481"/>
      <c r="N24" s="455"/>
      <c r="R24" s="141"/>
      <c r="S24" s="141"/>
      <c r="T24" s="141"/>
    </row>
    <row r="25" spans="1:22" ht="104" x14ac:dyDescent="0.6">
      <c r="A25" s="470"/>
      <c r="B25" s="473"/>
      <c r="C25" s="145" t="s">
        <v>276</v>
      </c>
      <c r="D25" s="142" t="s">
        <v>189</v>
      </c>
      <c r="E25" s="476"/>
      <c r="F25" s="476"/>
      <c r="G25" s="478"/>
      <c r="H25" s="476"/>
      <c r="I25" s="571"/>
      <c r="J25" s="476"/>
      <c r="K25" s="489"/>
      <c r="L25" s="476"/>
      <c r="M25" s="481"/>
      <c r="N25" s="455"/>
      <c r="R25" s="141"/>
      <c r="S25" s="141"/>
      <c r="T25" s="141"/>
    </row>
    <row r="26" spans="1:22" ht="52" x14ac:dyDescent="0.6">
      <c r="A26" s="470"/>
      <c r="B26" s="473"/>
      <c r="C26" s="145" t="s">
        <v>277</v>
      </c>
      <c r="D26" s="142" t="s">
        <v>185</v>
      </c>
      <c r="E26" s="476"/>
      <c r="F26" s="476"/>
      <c r="G26" s="478"/>
      <c r="H26" s="476"/>
      <c r="I26" s="571"/>
      <c r="J26" s="476"/>
      <c r="K26" s="489"/>
      <c r="L26" s="476"/>
      <c r="M26" s="481"/>
      <c r="N26" s="455"/>
      <c r="R26" s="141"/>
      <c r="S26" s="141"/>
      <c r="T26" s="141"/>
    </row>
    <row r="27" spans="1:22" ht="78.5" thickBot="1" x14ac:dyDescent="0.65">
      <c r="A27" s="517"/>
      <c r="B27" s="474"/>
      <c r="C27" s="151" t="s">
        <v>278</v>
      </c>
      <c r="D27" s="165" t="s">
        <v>185</v>
      </c>
      <c r="E27" s="428"/>
      <c r="F27" s="428"/>
      <c r="G27" s="479"/>
      <c r="H27" s="428"/>
      <c r="I27" s="574"/>
      <c r="J27" s="428"/>
      <c r="K27" s="490"/>
      <c r="L27" s="483"/>
      <c r="M27" s="492"/>
      <c r="N27" s="464"/>
      <c r="R27" s="141"/>
      <c r="S27" s="141"/>
      <c r="T27" s="141"/>
    </row>
    <row r="28" spans="1:22" ht="117.75" customHeight="1" x14ac:dyDescent="0.6">
      <c r="A28" s="516" t="s">
        <v>279</v>
      </c>
      <c r="B28" s="472" t="s">
        <v>104</v>
      </c>
      <c r="C28" s="158" t="s">
        <v>280</v>
      </c>
      <c r="D28" s="150" t="s">
        <v>185</v>
      </c>
      <c r="E28" s="475" t="s">
        <v>353</v>
      </c>
      <c r="F28" s="475" t="s">
        <v>354</v>
      </c>
      <c r="G28" s="477" t="s">
        <v>358</v>
      </c>
      <c r="H28" s="475" t="s">
        <v>478</v>
      </c>
      <c r="I28" s="573" t="s">
        <v>357</v>
      </c>
      <c r="J28" s="475" t="s">
        <v>119</v>
      </c>
      <c r="K28" s="499" t="s">
        <v>724</v>
      </c>
      <c r="L28" s="487" t="s">
        <v>189</v>
      </c>
      <c r="M28" s="491"/>
      <c r="N28" s="463"/>
      <c r="R28" s="141" t="str">
        <f>IF(OR(J28='Drop downs'!$G$7,J28='Drop downs'!$G$5), B28&amp;": "&amp;K28&amp;CHAR(10),"")</f>
        <v/>
      </c>
      <c r="S28" s="141" t="str">
        <f>IF(J28='Drop downs'!$G$2,B28&amp;": "&amp;K28&amp;""," ")</f>
        <v xml:space="preserve"> </v>
      </c>
      <c r="T28" s="141" t="str">
        <f>IF(M1_Sustainable_Transport!E28='Drop downs'!$B$6,M1_Sustainable_Transport!B28&amp;": "&amp;M1_Sustainable_Transport!K28&amp;"","")</f>
        <v/>
      </c>
      <c r="U28" s="126" t="str">
        <f t="shared" si="0"/>
        <v/>
      </c>
      <c r="V28" s="126" t="str">
        <f>IF(N28&gt;0,B28&amp;":"&amp;N28&amp;"
","")</f>
        <v/>
      </c>
    </row>
    <row r="29" spans="1:22" ht="121.5" customHeight="1" x14ac:dyDescent="0.6">
      <c r="A29" s="470"/>
      <c r="B29" s="473"/>
      <c r="C29" s="148" t="s">
        <v>281</v>
      </c>
      <c r="D29" s="145" t="s">
        <v>189</v>
      </c>
      <c r="E29" s="476"/>
      <c r="F29" s="476"/>
      <c r="G29" s="478"/>
      <c r="H29" s="476"/>
      <c r="I29" s="571"/>
      <c r="J29" s="476"/>
      <c r="K29" s="489"/>
      <c r="L29" s="476"/>
      <c r="M29" s="481"/>
      <c r="N29" s="455"/>
      <c r="R29" s="141"/>
      <c r="S29" s="141"/>
      <c r="T29" s="141"/>
    </row>
    <row r="30" spans="1:22" ht="125.25" customHeight="1" x14ac:dyDescent="0.6">
      <c r="A30" s="470"/>
      <c r="B30" s="473"/>
      <c r="C30" s="148" t="s">
        <v>282</v>
      </c>
      <c r="D30" s="145" t="s">
        <v>185</v>
      </c>
      <c r="E30" s="476"/>
      <c r="F30" s="476"/>
      <c r="G30" s="478"/>
      <c r="H30" s="476"/>
      <c r="I30" s="571"/>
      <c r="J30" s="476"/>
      <c r="K30" s="489"/>
      <c r="L30" s="476"/>
      <c r="M30" s="481"/>
      <c r="N30" s="455"/>
      <c r="R30" s="141"/>
      <c r="S30" s="141"/>
      <c r="T30" s="141"/>
    </row>
    <row r="31" spans="1:22" ht="105" customHeight="1" x14ac:dyDescent="0.6">
      <c r="A31" s="470"/>
      <c r="B31" s="473"/>
      <c r="C31" s="148" t="s">
        <v>283</v>
      </c>
      <c r="D31" s="145" t="s">
        <v>189</v>
      </c>
      <c r="E31" s="476"/>
      <c r="F31" s="476"/>
      <c r="G31" s="478"/>
      <c r="H31" s="476"/>
      <c r="I31" s="571"/>
      <c r="J31" s="476"/>
      <c r="K31" s="489"/>
      <c r="L31" s="476"/>
      <c r="M31" s="481"/>
      <c r="N31" s="455"/>
      <c r="R31" s="141"/>
      <c r="S31" s="141"/>
      <c r="T31" s="141"/>
    </row>
    <row r="32" spans="1:22" ht="105" customHeight="1" x14ac:dyDescent="0.6">
      <c r="A32" s="470"/>
      <c r="B32" s="473"/>
      <c r="C32" s="148" t="s">
        <v>284</v>
      </c>
      <c r="D32" s="145" t="s">
        <v>189</v>
      </c>
      <c r="E32" s="476"/>
      <c r="F32" s="476"/>
      <c r="G32" s="478"/>
      <c r="H32" s="476"/>
      <c r="I32" s="571"/>
      <c r="J32" s="476"/>
      <c r="K32" s="489"/>
      <c r="L32" s="476"/>
      <c r="M32" s="481"/>
      <c r="N32" s="455"/>
      <c r="R32" s="141"/>
      <c r="S32" s="141"/>
      <c r="T32" s="141"/>
    </row>
    <row r="33" spans="1:22" ht="92.25" customHeight="1" x14ac:dyDescent="0.6">
      <c r="A33" s="470"/>
      <c r="B33" s="473"/>
      <c r="C33" s="148" t="s">
        <v>285</v>
      </c>
      <c r="D33" s="145" t="s">
        <v>189</v>
      </c>
      <c r="E33" s="476"/>
      <c r="F33" s="476"/>
      <c r="G33" s="478"/>
      <c r="H33" s="476"/>
      <c r="I33" s="571"/>
      <c r="J33" s="476"/>
      <c r="K33" s="489"/>
      <c r="L33" s="476"/>
      <c r="M33" s="481"/>
      <c r="N33" s="455"/>
      <c r="R33" s="141"/>
      <c r="S33" s="141"/>
      <c r="T33" s="141"/>
    </row>
    <row r="34" spans="1:22" ht="120" customHeight="1"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471"/>
      <c r="B35" s="474"/>
      <c r="C35" s="156" t="s">
        <v>287</v>
      </c>
      <c r="D35" s="146" t="s">
        <v>189</v>
      </c>
      <c r="E35" s="428"/>
      <c r="F35" s="428"/>
      <c r="G35" s="479"/>
      <c r="H35" s="428"/>
      <c r="I35" s="574"/>
      <c r="J35" s="428"/>
      <c r="K35" s="500"/>
      <c r="L35" s="428"/>
      <c r="M35" s="482"/>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573" t="s">
        <v>88</v>
      </c>
      <c r="J36" s="475" t="s">
        <v>120</v>
      </c>
      <c r="K36" s="499" t="s">
        <v>367</v>
      </c>
      <c r="L36" s="475" t="s">
        <v>189</v>
      </c>
      <c r="M36" s="480"/>
      <c r="N36" s="454"/>
      <c r="R36" s="141" t="str">
        <f>IF(OR(J36='Drop downs'!$G$7,J36='Drop downs'!$G$5), B36&amp;": "&amp;K36&amp;CHAR(10),"")</f>
        <v/>
      </c>
      <c r="S36" s="141" t="str">
        <f>IF(J36='Drop downs'!$G$2,B36&amp;": "&amp;K36&amp;""," ")</f>
        <v xml:space="preserve"> </v>
      </c>
      <c r="T36" s="141" t="str">
        <f>IF(M1_Sustainable_Transport!E36='Drop downs'!$B$6,M1_Sustainable_Transport!B36&amp;": "&amp;M1_Sustainable_Transport!K36&amp;"","")</f>
        <v/>
      </c>
      <c r="U36" s="126" t="str">
        <f t="shared" si="0"/>
        <v/>
      </c>
      <c r="V36" s="126" t="str">
        <f>IF(N36&gt;0,B36&amp;":"&amp;N36&amp;"
","")</f>
        <v/>
      </c>
    </row>
    <row r="37" spans="1:22" ht="52" x14ac:dyDescent="0.6">
      <c r="A37" s="470"/>
      <c r="B37" s="473"/>
      <c r="C37" s="145" t="s">
        <v>290</v>
      </c>
      <c r="D37" s="145" t="s">
        <v>189</v>
      </c>
      <c r="E37" s="476"/>
      <c r="F37" s="476"/>
      <c r="G37" s="478"/>
      <c r="H37" s="476"/>
      <c r="I37" s="571"/>
      <c r="J37" s="476"/>
      <c r="K37" s="489"/>
      <c r="L37" s="476"/>
      <c r="M37" s="481"/>
      <c r="N37" s="455"/>
      <c r="R37" s="141"/>
      <c r="S37" s="141"/>
      <c r="T37" s="141"/>
    </row>
    <row r="38" spans="1:22" ht="52" x14ac:dyDescent="0.6">
      <c r="A38" s="470"/>
      <c r="B38" s="473"/>
      <c r="C38" s="145" t="s">
        <v>291</v>
      </c>
      <c r="D38" s="145" t="s">
        <v>189</v>
      </c>
      <c r="E38" s="476"/>
      <c r="F38" s="476"/>
      <c r="G38" s="478"/>
      <c r="H38" s="476"/>
      <c r="I38" s="571"/>
      <c r="J38" s="476"/>
      <c r="K38" s="489"/>
      <c r="L38" s="476"/>
      <c r="M38" s="481"/>
      <c r="N38" s="455"/>
      <c r="R38" s="141"/>
      <c r="S38" s="141"/>
      <c r="T38" s="141"/>
    </row>
    <row r="39" spans="1:22" ht="78" x14ac:dyDescent="0.6">
      <c r="A39" s="470"/>
      <c r="B39" s="473"/>
      <c r="C39" s="145" t="s">
        <v>292</v>
      </c>
      <c r="D39" s="145" t="s">
        <v>189</v>
      </c>
      <c r="E39" s="476"/>
      <c r="F39" s="476"/>
      <c r="G39" s="478"/>
      <c r="H39" s="476"/>
      <c r="I39" s="571"/>
      <c r="J39" s="476"/>
      <c r="K39" s="489"/>
      <c r="L39" s="476"/>
      <c r="M39" s="481"/>
      <c r="N39" s="455"/>
      <c r="R39" s="141"/>
      <c r="S39" s="141"/>
      <c r="T39" s="141"/>
    </row>
    <row r="40" spans="1:22" ht="104" x14ac:dyDescent="0.6">
      <c r="A40" s="470"/>
      <c r="B40" s="473"/>
      <c r="C40" s="145" t="s">
        <v>293</v>
      </c>
      <c r="D40" s="145" t="s">
        <v>189</v>
      </c>
      <c r="E40" s="476"/>
      <c r="F40" s="476"/>
      <c r="G40" s="478"/>
      <c r="H40" s="476"/>
      <c r="I40" s="571"/>
      <c r="J40" s="476"/>
      <c r="K40" s="489"/>
      <c r="L40" s="476"/>
      <c r="M40" s="481"/>
      <c r="N40" s="455"/>
      <c r="R40" s="141"/>
      <c r="S40" s="141"/>
      <c r="T40" s="141"/>
    </row>
    <row r="41" spans="1:22" ht="78.5" thickBot="1" x14ac:dyDescent="0.65">
      <c r="A41" s="471"/>
      <c r="B41" s="474"/>
      <c r="C41" s="146" t="s">
        <v>294</v>
      </c>
      <c r="D41" s="145" t="s">
        <v>189</v>
      </c>
      <c r="E41" s="428"/>
      <c r="F41" s="428"/>
      <c r="G41" s="479"/>
      <c r="H41" s="428"/>
      <c r="I41" s="574"/>
      <c r="J41" s="428"/>
      <c r="K41" s="500"/>
      <c r="L41" s="428"/>
      <c r="M41" s="482"/>
      <c r="N41" s="456"/>
      <c r="R41" s="141"/>
      <c r="S41" s="141"/>
      <c r="T41" s="141"/>
    </row>
    <row r="42" spans="1:22" ht="205.5" customHeight="1" x14ac:dyDescent="0.6">
      <c r="A42" s="469" t="s">
        <v>295</v>
      </c>
      <c r="B42" s="472" t="s">
        <v>106</v>
      </c>
      <c r="C42" s="144" t="s">
        <v>296</v>
      </c>
      <c r="D42" s="144" t="s">
        <v>185</v>
      </c>
      <c r="E42" s="475" t="s">
        <v>353</v>
      </c>
      <c r="F42" s="475" t="s">
        <v>398</v>
      </c>
      <c r="G42" s="477" t="s">
        <v>358</v>
      </c>
      <c r="H42" s="475" t="s">
        <v>362</v>
      </c>
      <c r="I42" s="573" t="s">
        <v>357</v>
      </c>
      <c r="J42" s="475" t="s">
        <v>249</v>
      </c>
      <c r="K42" s="499" t="s">
        <v>725</v>
      </c>
      <c r="L42" s="475" t="s">
        <v>185</v>
      </c>
      <c r="M42" s="480"/>
      <c r="N42" s="454"/>
      <c r="O42" s="184"/>
      <c r="P42" s="184"/>
      <c r="R42" s="141" t="str">
        <f>IF(OR(J42='Drop downs'!$G$7,J42='Drop downs'!$G$5), B42&amp;": "&amp;K42&amp;CHAR(10),"")</f>
        <v/>
      </c>
      <c r="S42" s="141" t="str">
        <f>IF(J42='Drop downs'!$G$2,B42&amp;": "&amp;K42&amp;""," ")</f>
        <v>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v>
      </c>
      <c r="T42" s="141" t="str">
        <f>IF(M1_Sustainable_Transport!E42='Drop downs'!$B$6,M1_Sustainable_Transport!B42&amp;": "&amp;M1_Sustainable_Transport!K42&amp;"","")</f>
        <v/>
      </c>
      <c r="U42" s="126" t="str">
        <f t="shared" si="0"/>
        <v/>
      </c>
      <c r="V42" s="126" t="str">
        <f>IF(N42&gt;0,B42&amp;":"&amp;N42&amp;"
","")</f>
        <v/>
      </c>
    </row>
    <row r="43" spans="1:22" ht="192.75" customHeight="1" x14ac:dyDescent="0.6">
      <c r="A43" s="470"/>
      <c r="B43" s="473"/>
      <c r="C43" s="145" t="s">
        <v>297</v>
      </c>
      <c r="D43" s="145" t="s">
        <v>189</v>
      </c>
      <c r="E43" s="476"/>
      <c r="F43" s="476"/>
      <c r="G43" s="478"/>
      <c r="H43" s="476"/>
      <c r="I43" s="571"/>
      <c r="J43" s="476"/>
      <c r="K43" s="489"/>
      <c r="L43" s="476"/>
      <c r="M43" s="481"/>
      <c r="N43" s="455"/>
      <c r="R43" s="141"/>
      <c r="S43" s="141"/>
      <c r="T43" s="141"/>
    </row>
    <row r="44" spans="1:22" ht="198.75" customHeight="1" x14ac:dyDescent="0.6">
      <c r="A44" s="470"/>
      <c r="B44" s="473"/>
      <c r="C44" s="145" t="s">
        <v>298</v>
      </c>
      <c r="D44" s="145" t="s">
        <v>185</v>
      </c>
      <c r="E44" s="476"/>
      <c r="F44" s="476"/>
      <c r="G44" s="478"/>
      <c r="H44" s="476"/>
      <c r="I44" s="571"/>
      <c r="J44" s="476"/>
      <c r="K44" s="489"/>
      <c r="L44" s="476"/>
      <c r="M44" s="481"/>
      <c r="N44" s="455"/>
      <c r="R44" s="141"/>
      <c r="S44" s="141"/>
      <c r="T44" s="141"/>
    </row>
    <row r="45" spans="1:22" ht="223.5" customHeight="1" x14ac:dyDescent="0.6">
      <c r="A45" s="470"/>
      <c r="B45" s="473"/>
      <c r="C45" s="145" t="s">
        <v>299</v>
      </c>
      <c r="D45" s="145" t="s">
        <v>189</v>
      </c>
      <c r="E45" s="476"/>
      <c r="F45" s="476"/>
      <c r="G45" s="478"/>
      <c r="H45" s="476"/>
      <c r="I45" s="571"/>
      <c r="J45" s="476"/>
      <c r="K45" s="489"/>
      <c r="L45" s="476"/>
      <c r="M45" s="481"/>
      <c r="N45" s="455"/>
      <c r="R45" s="141"/>
      <c r="S45" s="141"/>
      <c r="T45" s="141"/>
    </row>
    <row r="46" spans="1:22" ht="293" customHeight="1" thickBot="1" x14ac:dyDescent="0.65">
      <c r="A46" s="471"/>
      <c r="B46" s="474"/>
      <c r="C46" s="146" t="s">
        <v>300</v>
      </c>
      <c r="D46" s="146" t="s">
        <v>185</v>
      </c>
      <c r="E46" s="428"/>
      <c r="F46" s="428"/>
      <c r="G46" s="479"/>
      <c r="H46" s="428"/>
      <c r="I46" s="574"/>
      <c r="J46" s="428"/>
      <c r="K46" s="500"/>
      <c r="L46" s="428"/>
      <c r="M46" s="482"/>
      <c r="N46" s="456"/>
      <c r="R46" s="141"/>
      <c r="S46" s="141"/>
      <c r="T46" s="141"/>
    </row>
    <row r="47" spans="1:22" ht="130" x14ac:dyDescent="0.6">
      <c r="A47" s="469" t="s">
        <v>301</v>
      </c>
      <c r="B47" s="472" t="s">
        <v>107</v>
      </c>
      <c r="C47" s="144" t="s">
        <v>302</v>
      </c>
      <c r="D47" s="144" t="s">
        <v>185</v>
      </c>
      <c r="E47" s="475" t="s">
        <v>364</v>
      </c>
      <c r="F47" s="475" t="s">
        <v>354</v>
      </c>
      <c r="G47" s="477" t="s">
        <v>358</v>
      </c>
      <c r="H47" s="475" t="s">
        <v>478</v>
      </c>
      <c r="I47" s="573" t="s">
        <v>368</v>
      </c>
      <c r="J47" s="475" t="s">
        <v>119</v>
      </c>
      <c r="K47" s="499" t="s">
        <v>718</v>
      </c>
      <c r="L47" s="475" t="s">
        <v>189</v>
      </c>
      <c r="M47" s="480"/>
      <c r="N47" s="454"/>
      <c r="R47" s="141" t="str">
        <f>IF(OR(J47='Drop downs'!$G$7,J47='Drop downs'!$G$5), B47&amp;": "&amp;K47&amp;CHAR(10),"")</f>
        <v/>
      </c>
      <c r="S47" s="141" t="str">
        <f>IF(J47='Drop downs'!$G$2,B47&amp;": "&amp;K47&amp;""," ")</f>
        <v xml:space="preserve"> </v>
      </c>
      <c r="T47" s="141" t="str">
        <f>IF(M1_Sustainable_Transport!E47='Drop downs'!$B$6,M1_Sustainable_Transport!B47&amp;": "&amp;M1_Sustainable_Transport!K47&amp;"","")</f>
        <v/>
      </c>
      <c r="U47" s="126" t="str">
        <f t="shared" si="0"/>
        <v/>
      </c>
      <c r="V47" s="126" t="str">
        <f>IF(N47&gt;0,B47&amp;":"&amp;N47&amp;"
","")</f>
        <v/>
      </c>
    </row>
    <row r="48" spans="1:22" ht="119.2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IF(M1_Sustainable_Transport!E48='Drop downs'!$B$6,M1_Sustainable_Transport!B48&amp;": "&amp;M1_Sustainable_Transport!K48&amp;"","")</f>
        <v xml:space="preserve">: </v>
      </c>
    </row>
    <row r="49" spans="1:22" ht="108.75" customHeight="1" x14ac:dyDescent="0.6">
      <c r="A49" s="469" t="s">
        <v>304</v>
      </c>
      <c r="B49" s="472" t="s">
        <v>108</v>
      </c>
      <c r="C49" s="140" t="s">
        <v>305</v>
      </c>
      <c r="D49" s="140" t="s">
        <v>189</v>
      </c>
      <c r="E49" s="475" t="s">
        <v>353</v>
      </c>
      <c r="F49" s="475" t="s">
        <v>398</v>
      </c>
      <c r="G49" s="477" t="s">
        <v>358</v>
      </c>
      <c r="H49" s="475" t="s">
        <v>719</v>
      </c>
      <c r="I49" s="573" t="s">
        <v>357</v>
      </c>
      <c r="J49" s="475" t="s">
        <v>119</v>
      </c>
      <c r="K49" s="499" t="s">
        <v>726</v>
      </c>
      <c r="L49" s="475" t="s">
        <v>185</v>
      </c>
      <c r="M49" s="657"/>
      <c r="N49" s="457" t="s">
        <v>727</v>
      </c>
      <c r="O49" s="184"/>
      <c r="P49" s="184"/>
      <c r="R49" s="141" t="str">
        <f>IF(OR(J49='Drop downs'!$G$7,J49='Drop downs'!$G$5), B49&amp;": "&amp;K49&amp;CHAR(10),"")</f>
        <v/>
      </c>
      <c r="S49" s="141" t="str">
        <f>IF(J49='Drop downs'!$G$2,B49&amp;": "&amp;K49&amp;""," ")</f>
        <v xml:space="preserve"> </v>
      </c>
      <c r="T49" s="141" t="str">
        <f>IF(M1_Sustainable_Transport!E49='Drop downs'!$B$6,M1_Sustainable_Transport!B49&amp;": "&amp;M1_Sustainable_Transport!K49&amp;"","")</f>
        <v/>
      </c>
      <c r="U49" s="126" t="str">
        <f t="shared" si="0"/>
        <v/>
      </c>
      <c r="V49" s="126" t="str">
        <f>IF(N49&gt;0,B49&amp;":"&amp;N49&amp;"
","")</f>
        <v xml:space="preserve">IIA8:Enhancement: consideration of electric/hybrid vehicles would enhance this policy further.
</v>
      </c>
    </row>
    <row r="50" spans="1:22" ht="92.25" customHeight="1" x14ac:dyDescent="0.6">
      <c r="A50" s="470"/>
      <c r="B50" s="473"/>
      <c r="C50" s="142" t="s">
        <v>306</v>
      </c>
      <c r="D50" s="142" t="s">
        <v>189</v>
      </c>
      <c r="E50" s="476"/>
      <c r="F50" s="476"/>
      <c r="G50" s="478"/>
      <c r="H50" s="476"/>
      <c r="I50" s="571"/>
      <c r="J50" s="476"/>
      <c r="K50" s="489"/>
      <c r="L50" s="476"/>
      <c r="M50" s="658"/>
      <c r="N50" s="458"/>
      <c r="R50" s="141"/>
      <c r="S50" s="141"/>
      <c r="T50" s="141"/>
    </row>
    <row r="51" spans="1:22" ht="66" customHeight="1" x14ac:dyDescent="0.6">
      <c r="A51" s="470"/>
      <c r="B51" s="473"/>
      <c r="C51" s="152" t="s">
        <v>307</v>
      </c>
      <c r="D51" s="142" t="s">
        <v>185</v>
      </c>
      <c r="E51" s="476"/>
      <c r="F51" s="476"/>
      <c r="G51" s="478"/>
      <c r="H51" s="476"/>
      <c r="I51" s="571"/>
      <c r="J51" s="476"/>
      <c r="K51" s="489"/>
      <c r="L51" s="476"/>
      <c r="M51" s="658"/>
      <c r="N51" s="458"/>
      <c r="R51" s="141"/>
      <c r="S51" s="141"/>
      <c r="T51" s="141"/>
    </row>
    <row r="52" spans="1:22" ht="93.75" customHeight="1" x14ac:dyDescent="0.6">
      <c r="A52" s="470"/>
      <c r="B52" s="473"/>
      <c r="C52" s="142" t="s">
        <v>308</v>
      </c>
      <c r="D52" s="142" t="s">
        <v>189</v>
      </c>
      <c r="E52" s="476"/>
      <c r="F52" s="476"/>
      <c r="G52" s="478"/>
      <c r="H52" s="476"/>
      <c r="I52" s="571"/>
      <c r="J52" s="476"/>
      <c r="K52" s="489"/>
      <c r="L52" s="476"/>
      <c r="M52" s="658"/>
      <c r="N52" s="458"/>
      <c r="R52" s="141"/>
      <c r="S52" s="141"/>
      <c r="T52" s="141"/>
    </row>
    <row r="53" spans="1:22" ht="26.5" thickBot="1" x14ac:dyDescent="0.65">
      <c r="A53" s="471"/>
      <c r="B53" s="474"/>
      <c r="C53" s="143" t="s">
        <v>309</v>
      </c>
      <c r="D53" s="143" t="s">
        <v>185</v>
      </c>
      <c r="E53" s="428"/>
      <c r="F53" s="428"/>
      <c r="G53" s="479"/>
      <c r="H53" s="428"/>
      <c r="I53" s="574"/>
      <c r="J53" s="428"/>
      <c r="K53" s="500"/>
      <c r="L53" s="428"/>
      <c r="M53" s="659"/>
      <c r="N53" s="653"/>
      <c r="R53" s="141"/>
      <c r="S53" s="141"/>
      <c r="T53" s="141"/>
    </row>
    <row r="54" spans="1:22" ht="52" x14ac:dyDescent="0.6">
      <c r="A54" s="469" t="s">
        <v>310</v>
      </c>
      <c r="B54" s="472" t="s">
        <v>109</v>
      </c>
      <c r="C54" s="153" t="s">
        <v>311</v>
      </c>
      <c r="D54" s="140" t="s">
        <v>189</v>
      </c>
      <c r="E54" s="475" t="s">
        <v>88</v>
      </c>
      <c r="F54" s="475" t="s">
        <v>88</v>
      </c>
      <c r="G54" s="477" t="s">
        <v>88</v>
      </c>
      <c r="H54" s="475" t="s">
        <v>88</v>
      </c>
      <c r="I54" s="475"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IF(M1_Sustainable_Transport!E54='Drop downs'!$B$6,M1_Sustainable_Transport!B54&amp;": "&amp;M1_Sustainable_Transport!K54&amp;"","")</f>
        <v/>
      </c>
      <c r="U54" s="126" t="str">
        <f t="shared" si="0"/>
        <v/>
      </c>
      <c r="V54" s="126" t="str">
        <f>IF(N54&gt;0,B54&amp;":"&amp;N54&amp;"
","")</f>
        <v/>
      </c>
    </row>
    <row r="55" spans="1:22" ht="52" x14ac:dyDescent="0.6">
      <c r="A55" s="470"/>
      <c r="B55" s="473"/>
      <c r="C55" s="154" t="s">
        <v>312</v>
      </c>
      <c r="D55" s="142" t="s">
        <v>189</v>
      </c>
      <c r="E55" s="476"/>
      <c r="F55" s="476"/>
      <c r="G55" s="478"/>
      <c r="H55" s="476"/>
      <c r="I55" s="476"/>
      <c r="J55" s="476"/>
      <c r="K55" s="489"/>
      <c r="L55" s="476"/>
      <c r="M55" s="481"/>
      <c r="N55" s="455"/>
      <c r="R55" s="141"/>
      <c r="S55" s="141"/>
      <c r="T55" s="141"/>
    </row>
    <row r="56" spans="1:22" ht="98.25" customHeight="1" thickBot="1" x14ac:dyDescent="0.65">
      <c r="A56" s="471"/>
      <c r="B56" s="474"/>
      <c r="C56" s="155" t="s">
        <v>313</v>
      </c>
      <c r="D56" s="143" t="s">
        <v>189</v>
      </c>
      <c r="E56" s="428"/>
      <c r="F56" s="428"/>
      <c r="G56" s="479"/>
      <c r="H56" s="428"/>
      <c r="I56" s="428"/>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5"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IF(M1_Sustainable_Transport!E57='Drop downs'!$B$6,M1_Sustainable_Transport!B57&amp;": "&amp;M1_Sustainable_Transport!K57&amp;"","")</f>
        <v/>
      </c>
      <c r="U57" s="126" t="str">
        <f t="shared" si="0"/>
        <v/>
      </c>
      <c r="V57" s="126" t="str">
        <f>IF(N57&gt;0,B57&amp;":"&amp;N57&amp;"
","")</f>
        <v/>
      </c>
    </row>
    <row r="58" spans="1:22" ht="52" x14ac:dyDescent="0.6">
      <c r="A58" s="470"/>
      <c r="B58" s="473"/>
      <c r="C58" s="142" t="s">
        <v>316</v>
      </c>
      <c r="D58" s="142" t="s">
        <v>189</v>
      </c>
      <c r="E58" s="476"/>
      <c r="F58" s="476"/>
      <c r="G58" s="478"/>
      <c r="H58" s="476"/>
      <c r="I58" s="476"/>
      <c r="J58" s="476"/>
      <c r="K58" s="489"/>
      <c r="L58" s="476"/>
      <c r="M58" s="481"/>
      <c r="N58" s="455"/>
      <c r="R58" s="141"/>
      <c r="S58" s="141"/>
      <c r="T58" s="141"/>
    </row>
    <row r="59" spans="1:22" x14ac:dyDescent="0.6">
      <c r="A59" s="470"/>
      <c r="B59" s="473"/>
      <c r="C59" s="142" t="s">
        <v>317</v>
      </c>
      <c r="D59" s="142" t="s">
        <v>189</v>
      </c>
      <c r="E59" s="476"/>
      <c r="F59" s="476"/>
      <c r="G59" s="478"/>
      <c r="H59" s="476"/>
      <c r="I59" s="476"/>
      <c r="J59" s="476"/>
      <c r="K59" s="489"/>
      <c r="L59" s="476"/>
      <c r="M59" s="481"/>
      <c r="N59" s="455"/>
      <c r="R59" s="141"/>
      <c r="S59" s="141"/>
      <c r="T59" s="141"/>
    </row>
    <row r="60" spans="1:22" ht="52" x14ac:dyDescent="0.6">
      <c r="A60" s="470"/>
      <c r="B60" s="473"/>
      <c r="C60" s="142" t="s">
        <v>318</v>
      </c>
      <c r="D60" s="142" t="s">
        <v>189</v>
      </c>
      <c r="E60" s="476"/>
      <c r="F60" s="476"/>
      <c r="G60" s="478"/>
      <c r="H60" s="476"/>
      <c r="I60" s="476"/>
      <c r="J60" s="476"/>
      <c r="K60" s="489"/>
      <c r="L60" s="476"/>
      <c r="M60" s="481"/>
      <c r="N60" s="455"/>
      <c r="R60" s="141"/>
      <c r="S60" s="141"/>
      <c r="T60" s="141"/>
    </row>
    <row r="61" spans="1:22" x14ac:dyDescent="0.6">
      <c r="A61" s="470"/>
      <c r="B61" s="473"/>
      <c r="C61" s="142" t="s">
        <v>319</v>
      </c>
      <c r="D61" s="142" t="s">
        <v>189</v>
      </c>
      <c r="E61" s="476"/>
      <c r="F61" s="476"/>
      <c r="G61" s="478"/>
      <c r="H61" s="476"/>
      <c r="I61" s="476"/>
      <c r="J61" s="476"/>
      <c r="K61" s="489"/>
      <c r="L61" s="476"/>
      <c r="M61" s="481"/>
      <c r="N61" s="455"/>
      <c r="R61" s="141"/>
      <c r="S61" s="141"/>
      <c r="T61" s="141"/>
    </row>
    <row r="62" spans="1:22" x14ac:dyDescent="0.6">
      <c r="A62" s="470"/>
      <c r="B62" s="473"/>
      <c r="C62" s="142" t="s">
        <v>320</v>
      </c>
      <c r="D62" s="142" t="s">
        <v>189</v>
      </c>
      <c r="E62" s="476"/>
      <c r="F62" s="476"/>
      <c r="G62" s="478"/>
      <c r="H62" s="476"/>
      <c r="I62" s="476"/>
      <c r="J62" s="476"/>
      <c r="K62" s="489"/>
      <c r="L62" s="476"/>
      <c r="M62" s="481"/>
      <c r="N62" s="455"/>
      <c r="R62" s="141"/>
      <c r="S62" s="141"/>
      <c r="T62" s="141"/>
    </row>
    <row r="63" spans="1:22" ht="78" x14ac:dyDescent="0.6">
      <c r="A63" s="470"/>
      <c r="B63" s="473"/>
      <c r="C63" s="142" t="s">
        <v>321</v>
      </c>
      <c r="D63" s="142" t="s">
        <v>189</v>
      </c>
      <c r="E63" s="476"/>
      <c r="F63" s="476"/>
      <c r="G63" s="478"/>
      <c r="H63" s="476"/>
      <c r="I63" s="476"/>
      <c r="J63" s="476"/>
      <c r="K63" s="489"/>
      <c r="L63" s="476"/>
      <c r="M63" s="481"/>
      <c r="N63" s="455"/>
      <c r="R63" s="141"/>
      <c r="S63" s="141"/>
      <c r="T63" s="141"/>
    </row>
    <row r="64" spans="1:22" ht="26.5" thickBot="1" x14ac:dyDescent="0.65">
      <c r="A64" s="471"/>
      <c r="B64" s="474"/>
      <c r="C64" s="143" t="s">
        <v>322</v>
      </c>
      <c r="D64" s="142" t="s">
        <v>189</v>
      </c>
      <c r="E64" s="428"/>
      <c r="F64" s="428"/>
      <c r="G64" s="479"/>
      <c r="H64" s="428"/>
      <c r="I64" s="428"/>
      <c r="J64" s="428"/>
      <c r="K64" s="500"/>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475"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IF(M1_Sustainable_Transport!E65='Drop downs'!$B$6,M1_Sustainable_Transport!B65&amp;": "&amp;M1_Sustainable_Transport!K65&amp;"","")</f>
        <v/>
      </c>
      <c r="U65" s="126" t="str">
        <f t="shared" si="0"/>
        <v/>
      </c>
      <c r="V65" s="126" t="str">
        <f>IF(N65&gt;0,B65&amp;":"&amp;N65&amp;"
","")</f>
        <v/>
      </c>
    </row>
    <row r="66" spans="1:22" x14ac:dyDescent="0.6">
      <c r="A66" s="470"/>
      <c r="B66" s="473"/>
      <c r="C66" s="148" t="s">
        <v>325</v>
      </c>
      <c r="D66" s="142" t="s">
        <v>189</v>
      </c>
      <c r="E66" s="476"/>
      <c r="F66" s="476"/>
      <c r="G66" s="478"/>
      <c r="H66" s="476"/>
      <c r="I66" s="476"/>
      <c r="J66" s="476"/>
      <c r="K66" s="489"/>
      <c r="L66" s="476"/>
      <c r="M66" s="481"/>
      <c r="N66" s="455"/>
      <c r="R66" s="141"/>
      <c r="S66" s="141"/>
      <c r="T66" s="141"/>
    </row>
    <row r="67" spans="1:22" ht="78" x14ac:dyDescent="0.6">
      <c r="A67" s="470"/>
      <c r="B67" s="473"/>
      <c r="C67" s="148" t="s">
        <v>326</v>
      </c>
      <c r="D67" s="142" t="s">
        <v>189</v>
      </c>
      <c r="E67" s="476"/>
      <c r="F67" s="476"/>
      <c r="G67" s="478"/>
      <c r="H67" s="476"/>
      <c r="I67" s="476"/>
      <c r="J67" s="476"/>
      <c r="K67" s="489"/>
      <c r="L67" s="476"/>
      <c r="M67" s="481"/>
      <c r="N67" s="455"/>
      <c r="R67" s="141"/>
      <c r="S67" s="141"/>
      <c r="T67" s="141"/>
    </row>
    <row r="68" spans="1:22" ht="52" x14ac:dyDescent="0.6">
      <c r="A68" s="470"/>
      <c r="B68" s="473"/>
      <c r="C68" s="148" t="s">
        <v>327</v>
      </c>
      <c r="D68" s="142" t="s">
        <v>189</v>
      </c>
      <c r="E68" s="476"/>
      <c r="F68" s="476"/>
      <c r="G68" s="478"/>
      <c r="H68" s="476"/>
      <c r="I68" s="476"/>
      <c r="J68" s="476"/>
      <c r="K68" s="489"/>
      <c r="L68" s="476"/>
      <c r="M68" s="481"/>
      <c r="N68" s="455"/>
      <c r="R68" s="141"/>
      <c r="S68" s="141"/>
      <c r="T68" s="141"/>
    </row>
    <row r="69" spans="1:22" x14ac:dyDescent="0.6">
      <c r="A69" s="470"/>
      <c r="B69" s="473"/>
      <c r="C69" s="148" t="s">
        <v>846</v>
      </c>
      <c r="D69" s="142" t="s">
        <v>189</v>
      </c>
      <c r="E69" s="476"/>
      <c r="F69" s="476"/>
      <c r="G69" s="478"/>
      <c r="H69" s="476"/>
      <c r="I69" s="476"/>
      <c r="J69" s="476"/>
      <c r="K69" s="489"/>
      <c r="L69" s="476"/>
      <c r="M69" s="481"/>
      <c r="N69" s="455"/>
      <c r="R69" s="141"/>
      <c r="S69" s="141"/>
      <c r="T69" s="141"/>
    </row>
    <row r="70" spans="1:22" x14ac:dyDescent="0.6">
      <c r="A70" s="470"/>
      <c r="B70" s="473"/>
      <c r="C70" s="148" t="s">
        <v>329</v>
      </c>
      <c r="D70" s="142" t="s">
        <v>189</v>
      </c>
      <c r="E70" s="476"/>
      <c r="F70" s="476"/>
      <c r="G70" s="478"/>
      <c r="H70" s="476"/>
      <c r="I70" s="476"/>
      <c r="J70" s="476"/>
      <c r="K70" s="489"/>
      <c r="L70" s="476"/>
      <c r="M70" s="481"/>
      <c r="N70" s="455"/>
      <c r="R70" s="141"/>
      <c r="S70" s="141"/>
      <c r="T70" s="141"/>
    </row>
    <row r="71" spans="1:22" ht="52.5" thickBot="1" x14ac:dyDescent="0.65">
      <c r="A71" s="471"/>
      <c r="B71" s="474"/>
      <c r="C71" s="156" t="s">
        <v>330</v>
      </c>
      <c r="D71" s="142" t="s">
        <v>189</v>
      </c>
      <c r="E71" s="428"/>
      <c r="F71" s="428"/>
      <c r="G71" s="479"/>
      <c r="H71" s="428"/>
      <c r="I71" s="428"/>
      <c r="J71" s="428"/>
      <c r="K71" s="500"/>
      <c r="L71" s="428"/>
      <c r="M71" s="482"/>
      <c r="N71" s="456"/>
      <c r="R71" s="141"/>
      <c r="S71" s="141"/>
      <c r="T71" s="141"/>
    </row>
    <row r="72" spans="1:22" ht="52" x14ac:dyDescent="0.6">
      <c r="A72" s="469" t="s">
        <v>331</v>
      </c>
      <c r="B72" s="472" t="s">
        <v>112</v>
      </c>
      <c r="C72" s="147" t="s">
        <v>332</v>
      </c>
      <c r="D72" s="140" t="s">
        <v>189</v>
      </c>
      <c r="E72" s="475" t="s">
        <v>88</v>
      </c>
      <c r="F72" s="475" t="s">
        <v>88</v>
      </c>
      <c r="G72" s="477" t="s">
        <v>88</v>
      </c>
      <c r="H72" s="475" t="s">
        <v>88</v>
      </c>
      <c r="I72" s="475" t="s">
        <v>88</v>
      </c>
      <c r="J72" s="475" t="s">
        <v>120</v>
      </c>
      <c r="K72" s="532" t="s">
        <v>367</v>
      </c>
      <c r="L72" s="475" t="s">
        <v>189</v>
      </c>
      <c r="M72" s="480"/>
      <c r="N72" s="454"/>
      <c r="R72" s="141" t="str">
        <f>IF(OR(J72='Drop downs'!$G$7,J72='Drop downs'!$G$5), B72&amp;": "&amp;K72&amp;CHAR(10),"")</f>
        <v/>
      </c>
      <c r="S72" s="141" t="str">
        <f>IF(J72='Drop downs'!$G$2,B72&amp;": "&amp;K72&amp;""," ")</f>
        <v xml:space="preserve"> </v>
      </c>
      <c r="T72" s="141" t="str">
        <f>IF(M1_Sustainable_Transport!E72='Drop downs'!$B$6,M1_Sustainable_Transport!B72&amp;": "&amp;M1_Sustainable_Transport!K72&amp;"","")</f>
        <v/>
      </c>
      <c r="U72" s="126" t="str">
        <f t="shared" si="0"/>
        <v/>
      </c>
      <c r="V72" s="126" t="str">
        <f>IF(N72&gt;0,B72&amp;":"&amp;N72&amp;"
","")</f>
        <v/>
      </c>
    </row>
    <row r="73" spans="1:22" x14ac:dyDescent="0.6">
      <c r="A73" s="470"/>
      <c r="B73" s="473"/>
      <c r="C73" s="148" t="s">
        <v>333</v>
      </c>
      <c r="D73" s="142" t="s">
        <v>189</v>
      </c>
      <c r="E73" s="476"/>
      <c r="F73" s="476"/>
      <c r="G73" s="478"/>
      <c r="H73" s="476"/>
      <c r="I73" s="476"/>
      <c r="J73" s="476"/>
      <c r="K73" s="530"/>
      <c r="L73" s="476"/>
      <c r="M73" s="481"/>
      <c r="N73" s="455"/>
      <c r="R73" s="141"/>
      <c r="S73" s="141"/>
      <c r="T73" s="141"/>
    </row>
    <row r="74" spans="1:22" ht="52" x14ac:dyDescent="0.6">
      <c r="A74" s="470"/>
      <c r="B74" s="473"/>
      <c r="C74" s="148" t="s">
        <v>334</v>
      </c>
      <c r="D74" s="142" t="s">
        <v>189</v>
      </c>
      <c r="E74" s="476"/>
      <c r="F74" s="476"/>
      <c r="G74" s="478"/>
      <c r="H74" s="476"/>
      <c r="I74" s="476"/>
      <c r="J74" s="476"/>
      <c r="K74" s="530"/>
      <c r="L74" s="476"/>
      <c r="M74" s="481"/>
      <c r="N74" s="455"/>
      <c r="R74" s="141"/>
      <c r="S74" s="141"/>
      <c r="T74" s="141"/>
    </row>
    <row r="75" spans="1:22" x14ac:dyDescent="0.6">
      <c r="A75" s="470"/>
      <c r="B75" s="473"/>
      <c r="C75" s="148" t="s">
        <v>335</v>
      </c>
      <c r="D75" s="142" t="s">
        <v>189</v>
      </c>
      <c r="E75" s="476"/>
      <c r="F75" s="476"/>
      <c r="G75" s="478"/>
      <c r="H75" s="476"/>
      <c r="I75" s="476"/>
      <c r="J75" s="476"/>
      <c r="K75" s="530"/>
      <c r="L75" s="476"/>
      <c r="M75" s="481"/>
      <c r="N75" s="455"/>
      <c r="R75" s="141"/>
      <c r="S75" s="141"/>
      <c r="T75" s="141"/>
    </row>
    <row r="76" spans="1:22" ht="54.75" customHeight="1" thickBot="1" x14ac:dyDescent="0.65">
      <c r="A76" s="471"/>
      <c r="B76" s="474"/>
      <c r="C76" s="185" t="s">
        <v>336</v>
      </c>
      <c r="D76" s="142" t="s">
        <v>189</v>
      </c>
      <c r="E76" s="428"/>
      <c r="F76" s="428"/>
      <c r="G76" s="479"/>
      <c r="H76" s="428"/>
      <c r="I76" s="428"/>
      <c r="J76" s="428"/>
      <c r="K76" s="680"/>
      <c r="L76" s="428"/>
      <c r="M76" s="482"/>
      <c r="N76" s="456"/>
      <c r="R76" s="141"/>
      <c r="S76" s="141"/>
      <c r="T76" s="141"/>
    </row>
    <row r="77" spans="1:22" ht="52" x14ac:dyDescent="0.6">
      <c r="A77" s="511" t="s">
        <v>337</v>
      </c>
      <c r="B77" s="472" t="s">
        <v>113</v>
      </c>
      <c r="C77" s="147" t="s">
        <v>338</v>
      </c>
      <c r="D77" s="144" t="s">
        <v>189</v>
      </c>
      <c r="E77" s="475" t="s">
        <v>88</v>
      </c>
      <c r="F77" s="475" t="s">
        <v>88</v>
      </c>
      <c r="G77" s="477" t="s">
        <v>88</v>
      </c>
      <c r="H77" s="475" t="s">
        <v>88</v>
      </c>
      <c r="I77" s="475" t="s">
        <v>88</v>
      </c>
      <c r="J77" s="475" t="s">
        <v>120</v>
      </c>
      <c r="K77" s="499" t="s">
        <v>367</v>
      </c>
      <c r="L77" s="475" t="s">
        <v>189</v>
      </c>
      <c r="M77" s="480"/>
      <c r="N77" s="454"/>
      <c r="R77" s="141" t="str">
        <f>IF(OR(J77='Drop downs'!$G$7,J77='Drop downs'!$G$5), B77&amp;": "&amp;K77&amp;CHAR(10),"")</f>
        <v/>
      </c>
      <c r="S77" s="141" t="str">
        <f>IF(J77='Drop downs'!$G$2,B77&amp;": "&amp;K77&amp;""," ")</f>
        <v xml:space="preserve"> </v>
      </c>
      <c r="T77" s="141" t="str">
        <f>IF(M1_Sustainable_Transport!E77='Drop downs'!$B$6,M1_Sustainable_Transport!B77&amp;": "&amp;M1_Sustainable_Transport!K77&amp;"","")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6"/>
      <c r="J78" s="476"/>
      <c r="K78" s="489"/>
      <c r="L78" s="476"/>
      <c r="M78" s="481"/>
      <c r="N78" s="455"/>
      <c r="R78" s="141"/>
      <c r="S78" s="141"/>
      <c r="T78" s="141"/>
    </row>
    <row r="79" spans="1:22" x14ac:dyDescent="0.6">
      <c r="A79" s="527"/>
      <c r="B79" s="473"/>
      <c r="C79" s="148" t="s">
        <v>340</v>
      </c>
      <c r="D79" s="145" t="s">
        <v>189</v>
      </c>
      <c r="E79" s="476"/>
      <c r="F79" s="476"/>
      <c r="G79" s="478"/>
      <c r="H79" s="476"/>
      <c r="I79" s="476"/>
      <c r="J79" s="476"/>
      <c r="K79" s="489"/>
      <c r="L79" s="476"/>
      <c r="M79" s="481"/>
      <c r="N79" s="455"/>
      <c r="R79" s="141"/>
      <c r="S79" s="141"/>
      <c r="T79" s="141"/>
    </row>
    <row r="80" spans="1:22" x14ac:dyDescent="0.6">
      <c r="A80" s="527"/>
      <c r="B80" s="473"/>
      <c r="C80" s="159" t="s">
        <v>341</v>
      </c>
      <c r="D80" s="145" t="s">
        <v>189</v>
      </c>
      <c r="E80" s="476"/>
      <c r="F80" s="476"/>
      <c r="G80" s="478"/>
      <c r="H80" s="476"/>
      <c r="I80" s="476"/>
      <c r="J80" s="476"/>
      <c r="K80" s="489"/>
      <c r="L80" s="476"/>
      <c r="M80" s="481"/>
      <c r="N80" s="455"/>
      <c r="R80" s="141"/>
      <c r="S80" s="141"/>
      <c r="T80" s="141"/>
    </row>
    <row r="81" spans="1:22" ht="78" x14ac:dyDescent="0.6">
      <c r="A81" s="527"/>
      <c r="B81" s="473"/>
      <c r="C81" s="159" t="s">
        <v>342</v>
      </c>
      <c r="D81" s="145" t="s">
        <v>189</v>
      </c>
      <c r="E81" s="476"/>
      <c r="F81" s="476"/>
      <c r="G81" s="478"/>
      <c r="H81" s="476"/>
      <c r="I81" s="476"/>
      <c r="J81" s="476"/>
      <c r="K81" s="489"/>
      <c r="L81" s="476"/>
      <c r="M81" s="481"/>
      <c r="N81" s="455"/>
      <c r="R81" s="141"/>
      <c r="S81" s="141"/>
      <c r="T81" s="141"/>
    </row>
    <row r="82" spans="1:22" ht="78" x14ac:dyDescent="0.6">
      <c r="A82" s="527"/>
      <c r="B82" s="473"/>
      <c r="C82" s="159" t="s">
        <v>343</v>
      </c>
      <c r="D82" s="145" t="s">
        <v>189</v>
      </c>
      <c r="E82" s="476"/>
      <c r="F82" s="476"/>
      <c r="G82" s="478"/>
      <c r="H82" s="476"/>
      <c r="I82" s="476"/>
      <c r="J82" s="476"/>
      <c r="K82" s="489"/>
      <c r="L82" s="476"/>
      <c r="M82" s="481"/>
      <c r="N82" s="455"/>
      <c r="R82" s="141"/>
      <c r="S82" s="141"/>
      <c r="T82" s="141"/>
    </row>
    <row r="83" spans="1:22" ht="52.5" thickBot="1" x14ac:dyDescent="0.65">
      <c r="A83" s="512"/>
      <c r="B83" s="474"/>
      <c r="C83" s="155" t="s">
        <v>344</v>
      </c>
      <c r="D83" s="145" t="s">
        <v>189</v>
      </c>
      <c r="E83" s="428"/>
      <c r="F83" s="428"/>
      <c r="G83" s="479"/>
      <c r="H83" s="428"/>
      <c r="I83" s="428"/>
      <c r="J83" s="428"/>
      <c r="K83" s="500"/>
      <c r="L83" s="428"/>
      <c r="M83" s="482"/>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475" t="s">
        <v>88</v>
      </c>
      <c r="J84" s="475" t="s">
        <v>120</v>
      </c>
      <c r="K84" s="499" t="s">
        <v>367</v>
      </c>
      <c r="L84" s="475" t="s">
        <v>189</v>
      </c>
      <c r="M84" s="657"/>
      <c r="N84" s="457"/>
      <c r="R84" s="141" t="str">
        <f>IF(OR(J84='Drop downs'!$G$7,J84='Drop downs'!$G$5), B84&amp;": "&amp;#REF!&amp;CHAR(10),"")</f>
        <v/>
      </c>
      <c r="S84" s="141" t="str">
        <f>IF(J84='Drop downs'!$G$2,B84&amp;": "&amp;#REF!&amp;""," ")</f>
        <v xml:space="preserve"> </v>
      </c>
      <c r="T84" s="141" t="str">
        <f>IF(M1_Sustainable_Transport!E84='Drop downs'!$B$6,M1_Sustainable_Transport!B84&amp;": "&amp;M1_Sustainable_Transport!#REF!&amp;"","")</f>
        <v/>
      </c>
      <c r="U84" s="126" t="str">
        <f t="shared" si="1"/>
        <v/>
      </c>
      <c r="V84" s="126" t="str">
        <f>IF(N84&gt;0,B84&amp;":"&amp;N84&amp;"
","")</f>
        <v/>
      </c>
    </row>
    <row r="85" spans="1:22" ht="52" x14ac:dyDescent="0.6">
      <c r="A85" s="527"/>
      <c r="B85" s="473"/>
      <c r="C85" s="159" t="s">
        <v>347</v>
      </c>
      <c r="D85" s="145" t="s">
        <v>189</v>
      </c>
      <c r="E85" s="476"/>
      <c r="F85" s="476"/>
      <c r="G85" s="478"/>
      <c r="H85" s="476"/>
      <c r="I85" s="476"/>
      <c r="J85" s="476"/>
      <c r="K85" s="489"/>
      <c r="L85" s="476"/>
      <c r="M85" s="658"/>
      <c r="N85" s="458"/>
      <c r="R85" s="141"/>
      <c r="S85" s="141"/>
      <c r="T85" s="141"/>
    </row>
    <row r="86" spans="1:22" x14ac:dyDescent="0.6">
      <c r="A86" s="527"/>
      <c r="B86" s="473"/>
      <c r="C86" s="159" t="s">
        <v>348</v>
      </c>
      <c r="D86" s="145" t="s">
        <v>189</v>
      </c>
      <c r="E86" s="476"/>
      <c r="F86" s="476"/>
      <c r="G86" s="478"/>
      <c r="H86" s="476"/>
      <c r="I86" s="476"/>
      <c r="J86" s="476"/>
      <c r="K86" s="489"/>
      <c r="L86" s="476"/>
      <c r="M86" s="658"/>
      <c r="N86" s="458"/>
      <c r="R86" s="141"/>
      <c r="S86" s="141"/>
      <c r="T86" s="141"/>
    </row>
    <row r="87" spans="1:22" ht="26.5" thickBot="1" x14ac:dyDescent="0.65">
      <c r="A87" s="528"/>
      <c r="B87" s="474"/>
      <c r="C87" s="157" t="s">
        <v>349</v>
      </c>
      <c r="D87" s="145" t="s">
        <v>189</v>
      </c>
      <c r="E87" s="483"/>
      <c r="F87" s="483"/>
      <c r="G87" s="519"/>
      <c r="H87" s="483"/>
      <c r="I87" s="483"/>
      <c r="J87" s="483"/>
      <c r="K87" s="490"/>
      <c r="L87" s="483"/>
      <c r="M87" s="678"/>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50.75" customHeight="1" x14ac:dyDescent="0.6">
      <c r="A92" s="449" t="str">
        <f>S8&amp;S18&amp;S20&amp;S28&amp;S36&amp;S42&amp;S47&amp;S48&amp;S49&amp;S54&amp;S57&amp;S65&amp;S72&amp;S77&amp;S84&amp;S87</f>
        <v xml:space="preserve">     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xml:space="preserve">IIA8:Enhancement: consideration of electric/hybrid vehicles would enhance this policy further.
</v>
      </c>
      <c r="B98" s="452"/>
      <c r="C98" s="452"/>
      <c r="D98" s="452"/>
      <c r="E98" s="452"/>
      <c r="F98" s="452"/>
      <c r="G98" s="452"/>
      <c r="H98" s="452"/>
      <c r="I98" s="452"/>
      <c r="J98" s="452"/>
      <c r="K98" s="452"/>
      <c r="L98" s="452"/>
      <c r="M98" s="452"/>
      <c r="N98" s="453"/>
    </row>
  </sheetData>
  <sheetProtection algorithmName="SHA-512" hashValue="NY4VdH+pWSUt2YIzmvXjutm5mc1gzPlUwgGrmXuPnL+wK/x6CLKMQgP7BkBoqlWN4bjTgqJYMZd6Wt5ZLh2s9Q==" saltValue="aD+xcdaZT37VpbFMu19A9Q=="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49" priority="13">
      <formula>$D50="No"</formula>
    </cfRule>
  </conditionalFormatting>
  <conditionalFormatting sqref="C8:D87">
    <cfRule type="expression" dxfId="148" priority="14">
      <formula>$D8="No"</formula>
    </cfRule>
  </conditionalFormatting>
  <conditionalFormatting sqref="J8 J18 J49 J57 J65 J72 J77 J84">
    <cfRule type="cellIs" dxfId="147" priority="46" operator="equal">
      <formula>"Minor Negative"</formula>
    </cfRule>
    <cfRule type="cellIs" dxfId="146" priority="45" operator="equal">
      <formula>"Significant Negative"</formula>
    </cfRule>
    <cfRule type="cellIs" dxfId="145" priority="49" operator="equal">
      <formula>"Minor Positive"</formula>
    </cfRule>
    <cfRule type="cellIs" dxfId="144" priority="48" operator="equal">
      <formula>"Neutral"</formula>
    </cfRule>
    <cfRule type="cellIs" dxfId="143" priority="50" operator="equal">
      <formula>"Significant Positive"</formula>
    </cfRule>
    <cfRule type="cellIs" dxfId="142" priority="47" operator="equal">
      <formula>"Uncertain"</formula>
    </cfRule>
  </conditionalFormatting>
  <conditionalFormatting sqref="J20">
    <cfRule type="cellIs" dxfId="141" priority="1" operator="equal">
      <formula>"Significant Negative"</formula>
    </cfRule>
    <cfRule type="cellIs" dxfId="140" priority="2" operator="equal">
      <formula>"Minor Negative"</formula>
    </cfRule>
    <cfRule type="cellIs" dxfId="139" priority="3" operator="equal">
      <formula>"Uncertain"</formula>
    </cfRule>
    <cfRule type="cellIs" dxfId="138" priority="4" operator="equal">
      <formula>"Neutral"</formula>
    </cfRule>
    <cfRule type="cellIs" dxfId="137" priority="5" operator="equal">
      <formula>"Minor Positive"</formula>
    </cfRule>
    <cfRule type="cellIs" dxfId="136" priority="6" operator="equal">
      <formula>"Significant Positive"</formula>
    </cfRule>
  </conditionalFormatting>
  <conditionalFormatting sqref="J28">
    <cfRule type="cellIs" dxfId="135" priority="7" operator="equal">
      <formula>"Significant Negative"</formula>
    </cfRule>
    <cfRule type="cellIs" dxfId="134" priority="8" operator="equal">
      <formula>"Minor Negative"</formula>
    </cfRule>
    <cfRule type="cellIs" dxfId="133" priority="9" operator="equal">
      <formula>"Uncertain"</formula>
    </cfRule>
    <cfRule type="cellIs" dxfId="132" priority="10" operator="equal">
      <formula>"Neutral"</formula>
    </cfRule>
    <cfRule type="cellIs" dxfId="131" priority="11" operator="equal">
      <formula>"Minor Positive"</formula>
    </cfRule>
    <cfRule type="cellIs" dxfId="130" priority="12" operator="equal">
      <formula>"Significant Positive"</formula>
    </cfRule>
  </conditionalFormatting>
  <conditionalFormatting sqref="J36">
    <cfRule type="cellIs" dxfId="129" priority="27" operator="equal">
      <formula>"Significant Negative"</formula>
    </cfRule>
    <cfRule type="cellIs" dxfId="128" priority="29" operator="equal">
      <formula>"Uncertain"</formula>
    </cfRule>
    <cfRule type="cellIs" dxfId="127" priority="30" operator="equal">
      <formula>"Neutral"</formula>
    </cfRule>
    <cfRule type="cellIs" dxfId="126" priority="31" operator="equal">
      <formula>"Minor Positive"</formula>
    </cfRule>
    <cfRule type="cellIs" dxfId="125" priority="32" operator="equal">
      <formula>"Significant Positive"</formula>
    </cfRule>
    <cfRule type="cellIs" dxfId="124" priority="28" operator="equal">
      <formula>"Minor Negative"</formula>
    </cfRule>
  </conditionalFormatting>
  <conditionalFormatting sqref="J42">
    <cfRule type="cellIs" dxfId="123" priority="24" operator="equal">
      <formula>"Neutral"</formula>
    </cfRule>
    <cfRule type="cellIs" dxfId="122" priority="25" operator="equal">
      <formula>"Minor Positive"</formula>
    </cfRule>
    <cfRule type="cellIs" dxfId="121" priority="26" operator="equal">
      <formula>"Significant Positive"</formula>
    </cfRule>
    <cfRule type="cellIs" dxfId="120" priority="22" operator="equal">
      <formula>"Minor Negative"</formula>
    </cfRule>
    <cfRule type="cellIs" dxfId="119" priority="23" operator="equal">
      <formula>"Uncertain"</formula>
    </cfRule>
    <cfRule type="cellIs" dxfId="118" priority="21" operator="equal">
      <formula>"Significant Negative"</formula>
    </cfRule>
  </conditionalFormatting>
  <conditionalFormatting sqref="J47">
    <cfRule type="cellIs" dxfId="117" priority="39" operator="equal">
      <formula>"Significant Negative"</formula>
    </cfRule>
    <cfRule type="cellIs" dxfId="116" priority="41" operator="equal">
      <formula>"Uncertain"</formula>
    </cfRule>
    <cfRule type="cellIs" dxfId="115" priority="42" operator="equal">
      <formula>"Neutral"</formula>
    </cfRule>
    <cfRule type="cellIs" dxfId="114" priority="43" operator="equal">
      <formula>"Minor Positive"</formula>
    </cfRule>
    <cfRule type="cellIs" dxfId="113" priority="44" operator="equal">
      <formula>"Significant Positive"</formula>
    </cfRule>
    <cfRule type="cellIs" dxfId="112" priority="40" operator="equal">
      <formula>"Minor Negative"</formula>
    </cfRule>
  </conditionalFormatting>
  <conditionalFormatting sqref="J54">
    <cfRule type="cellIs" dxfId="111" priority="15" operator="equal">
      <formula>"Significant Negative"</formula>
    </cfRule>
    <cfRule type="cellIs" dxfId="110" priority="16" operator="equal">
      <formula>"Minor Negative"</formula>
    </cfRule>
    <cfRule type="cellIs" dxfId="109" priority="17" operator="equal">
      <formula>"Uncertain"</formula>
    </cfRule>
    <cfRule type="cellIs" dxfId="108" priority="18" operator="equal">
      <formula>"Neutral"</formula>
    </cfRule>
    <cfRule type="cellIs" dxfId="107" priority="20" operator="equal">
      <formula>"Significant Positive"</formula>
    </cfRule>
    <cfRule type="cellIs" dxfId="106" priority="19" operator="equal">
      <formula>"Minor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7B1D98A-636E-4B6F-9F1E-3D43EDD709D5}">
          <x14:formula1>
            <xm:f>'Drop downs'!$G$2:$G$7</xm:f>
          </x14:formula1>
          <xm:sqref>J8 J18 J28 J84 J36 J42 J49 J54 J57 J65 J72 J77 J47 J20</xm:sqref>
        </x14:dataValidation>
        <x14:dataValidation type="list" allowBlank="1" showInputMessage="1" showErrorMessage="1" xr:uid="{86F0D25D-D76F-481B-8750-862F972680FF}">
          <x14:formula1>
            <xm:f>'Drop downs'!$F$2:$F$6</xm:f>
          </x14:formula1>
          <xm:sqref>I8 I18 I28 I47 I36 I42 I84 I54 I57 I65 I72 I77 I49 I20</xm:sqref>
        </x14:dataValidation>
        <x14:dataValidation type="list" allowBlank="1" showInputMessage="1" showErrorMessage="1" xr:uid="{E3D6C1C8-3503-4DA3-8535-83D784C733C8}">
          <x14:formula1>
            <xm:f>'Drop downs'!$E$2:$E$6</xm:f>
          </x14:formula1>
          <xm:sqref>H8 H18 H28 H47 H36 H42 H84 H54 H57 H65 H72 H77 H49 H20</xm:sqref>
        </x14:dataValidation>
        <x14:dataValidation type="list" allowBlank="1" showInputMessage="1" showErrorMessage="1" xr:uid="{DEFCC4EF-3C2F-4859-9876-65EC1999270D}">
          <x14:formula1>
            <xm:f>'Drop downs'!$D$2:$D$7</xm:f>
          </x14:formula1>
          <xm:sqref>G8 G18 G28 G47 G36 G42 G84 G54 G57 G65 G72 G77 G49 G20</xm:sqref>
        </x14:dataValidation>
        <x14:dataValidation type="list" allowBlank="1" showInputMessage="1" showErrorMessage="1" xr:uid="{A66FA593-BDB4-4044-AE41-7095C209A3E6}">
          <x14:formula1>
            <xm:f>'Drop downs'!$C$2:$C$5</xm:f>
          </x14:formula1>
          <xm:sqref>F8 F18 F28 F47 F36 F42 F84 F54 F57 F65 F72 F77 F49 F20</xm:sqref>
        </x14:dataValidation>
        <x14:dataValidation type="list" allowBlank="1" showInputMessage="1" showErrorMessage="1" xr:uid="{B6D044B1-C619-4629-BFCA-10947ACC87C3}">
          <x14:formula1>
            <xm:f>'Drop downs'!$B$2:$B$4</xm:f>
          </x14:formula1>
          <xm:sqref>E8 E18 E28 E47 E36 E42 E84 E54 E57 E65 E72 E77 E49 E20</xm:sqref>
        </x14:dataValidation>
        <x14:dataValidation type="list" allowBlank="1" showInputMessage="1" showErrorMessage="1" xr:uid="{66FB8A09-14CB-450B-A7F6-C5FF3E2F078E}">
          <x14:formula1>
            <xm:f>'Drop downs'!$J$2:$J$3</xm:f>
          </x14:formula1>
          <xm:sqref>L8 L18 L20 L28 L36 L42 L49 L54 L57 L65 L72 L77 L47 L84</xm:sqref>
        </x14:dataValidation>
        <x14:dataValidation type="list" allowBlank="1" showInputMessage="1" showErrorMessage="1" xr:uid="{C88A13FD-3BF7-4F8A-A595-F08EBC461E24}">
          <x14:formula1>
            <xm:f>'Drop downs'!$A$2:$A$3</xm:f>
          </x14:formula1>
          <xm:sqref>D8:D87</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6ED1-42F4-469E-A87C-B84F28B33F89}">
  <sheetPr codeName="Sheet65"/>
  <dimension ref="A1:V98"/>
  <sheetViews>
    <sheetView showGridLines="0" zoomScale="50" zoomScaleNormal="50" workbookViewId="0">
      <selection activeCell="A92" sqref="A92:N92"/>
    </sheetView>
  </sheetViews>
  <sheetFormatPr defaultColWidth="8.54296875" defaultRowHeight="26" x14ac:dyDescent="0.6"/>
  <cols>
    <col min="1" max="1" width="70.08984375" style="126" customWidth="1"/>
    <col min="2" max="2" width="5.45312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8.6328125" style="126" customWidth="1"/>
    <col min="12" max="12" width="20.726562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728</v>
      </c>
      <c r="D1" s="703"/>
      <c r="E1" s="703"/>
      <c r="F1" s="630"/>
      <c r="G1" s="227"/>
      <c r="I1" s="229"/>
      <c r="J1" s="128"/>
      <c r="K1" s="128"/>
    </row>
    <row r="2" spans="1:22" x14ac:dyDescent="0.6">
      <c r="A2" s="125" t="s">
        <v>21</v>
      </c>
      <c r="B2" s="129"/>
      <c r="C2" s="393" t="s">
        <v>716</v>
      </c>
      <c r="D2" s="393"/>
      <c r="E2" s="393"/>
      <c r="F2" s="394"/>
      <c r="I2" s="230"/>
      <c r="J2" s="130"/>
      <c r="K2" s="130"/>
    </row>
    <row r="3" spans="1:22" ht="109" customHeight="1" x14ac:dyDescent="0.6">
      <c r="A3" s="131" t="s">
        <v>22</v>
      </c>
      <c r="B3" s="132"/>
      <c r="C3" s="393" t="s">
        <v>812</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367</v>
      </c>
      <c r="L8" s="475" t="s">
        <v>189</v>
      </c>
      <c r="M8" s="480"/>
      <c r="N8" s="454"/>
      <c r="R8" s="141" t="str">
        <f>IF(OR(J8='Drop downs'!$G$7,J8='Drop downs'!$G$5), B8&amp;": "&amp;K8&amp;CHAR(10),"")</f>
        <v/>
      </c>
      <c r="S8" s="141" t="str">
        <f>IF(J8='Drop downs'!$G$2,B8&amp;": "&amp;K8&amp;""," ")</f>
        <v xml:space="preserve"> </v>
      </c>
      <c r="T8" s="141" t="str">
        <f>IF(M2_Parking!E8='Drop downs'!$B$6,M2_Parking!B8&amp;": "&amp;M2_Parking!K8&amp;"","")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81"/>
      <c r="N9" s="455"/>
      <c r="R9" s="141"/>
      <c r="S9" s="141"/>
      <c r="T9" s="141"/>
    </row>
    <row r="10" spans="1:22" x14ac:dyDescent="0.6">
      <c r="A10" s="470"/>
      <c r="B10" s="503"/>
      <c r="C10" s="142" t="s">
        <v>259</v>
      </c>
      <c r="D10" s="142" t="s">
        <v>189</v>
      </c>
      <c r="E10" s="494"/>
      <c r="F10" s="494"/>
      <c r="G10" s="506"/>
      <c r="H10" s="494"/>
      <c r="I10" s="506"/>
      <c r="J10" s="476"/>
      <c r="K10" s="489"/>
      <c r="L10" s="476"/>
      <c r="M10" s="481"/>
      <c r="N10" s="455"/>
      <c r="R10" s="141"/>
      <c r="S10" s="141"/>
      <c r="T10" s="141"/>
    </row>
    <row r="11" spans="1:22" ht="52" x14ac:dyDescent="0.6">
      <c r="A11" s="470"/>
      <c r="B11" s="503"/>
      <c r="C11" s="142" t="s">
        <v>260</v>
      </c>
      <c r="D11" s="142" t="s">
        <v>189</v>
      </c>
      <c r="E11" s="494"/>
      <c r="F11" s="494"/>
      <c r="G11" s="506"/>
      <c r="H11" s="494"/>
      <c r="I11" s="506"/>
      <c r="J11" s="476"/>
      <c r="K11" s="489"/>
      <c r="L11" s="476"/>
      <c r="M11" s="481"/>
      <c r="N11" s="455"/>
      <c r="R11" s="141"/>
      <c r="S11" s="141"/>
      <c r="T11" s="141"/>
    </row>
    <row r="12" spans="1:22" ht="52" x14ac:dyDescent="0.6">
      <c r="A12" s="470"/>
      <c r="B12" s="503"/>
      <c r="C12" s="142" t="s">
        <v>261</v>
      </c>
      <c r="D12" s="142" t="s">
        <v>189</v>
      </c>
      <c r="E12" s="494"/>
      <c r="F12" s="494"/>
      <c r="G12" s="506"/>
      <c r="H12" s="494"/>
      <c r="I12" s="506"/>
      <c r="J12" s="476"/>
      <c r="K12" s="489"/>
      <c r="L12" s="476"/>
      <c r="M12" s="481"/>
      <c r="N12" s="455"/>
      <c r="R12" s="141"/>
      <c r="S12" s="141"/>
      <c r="T12" s="141"/>
    </row>
    <row r="13" spans="1:22" x14ac:dyDescent="0.6">
      <c r="A13" s="470"/>
      <c r="B13" s="503"/>
      <c r="C13" s="142" t="s">
        <v>262</v>
      </c>
      <c r="D13" s="142" t="s">
        <v>189</v>
      </c>
      <c r="E13" s="494"/>
      <c r="F13" s="494"/>
      <c r="G13" s="506"/>
      <c r="H13" s="494"/>
      <c r="I13" s="506"/>
      <c r="J13" s="476"/>
      <c r="K13" s="489"/>
      <c r="L13" s="476"/>
      <c r="M13" s="481"/>
      <c r="N13" s="455"/>
      <c r="R13" s="141"/>
      <c r="S13" s="141"/>
      <c r="T13" s="141"/>
    </row>
    <row r="14" spans="1:22" ht="52" x14ac:dyDescent="0.6">
      <c r="A14" s="470"/>
      <c r="B14" s="503"/>
      <c r="C14" s="142" t="s">
        <v>263</v>
      </c>
      <c r="D14" s="142" t="s">
        <v>189</v>
      </c>
      <c r="E14" s="494"/>
      <c r="F14" s="494"/>
      <c r="G14" s="506"/>
      <c r="H14" s="494"/>
      <c r="I14" s="506"/>
      <c r="J14" s="476"/>
      <c r="K14" s="489"/>
      <c r="L14" s="476"/>
      <c r="M14" s="481"/>
      <c r="N14" s="455"/>
      <c r="R14" s="141"/>
      <c r="S14" s="141"/>
      <c r="T14" s="141"/>
    </row>
    <row r="15" spans="1:22" ht="52" x14ac:dyDescent="0.6">
      <c r="A15" s="470"/>
      <c r="B15" s="503"/>
      <c r="C15" s="142" t="s">
        <v>264</v>
      </c>
      <c r="D15" s="142" t="s">
        <v>189</v>
      </c>
      <c r="E15" s="494"/>
      <c r="F15" s="494"/>
      <c r="G15" s="506"/>
      <c r="H15" s="494"/>
      <c r="I15" s="506"/>
      <c r="J15" s="476"/>
      <c r="K15" s="489"/>
      <c r="L15" s="476"/>
      <c r="M15" s="481"/>
      <c r="N15" s="455"/>
      <c r="R15" s="141"/>
      <c r="S15" s="141"/>
      <c r="T15" s="141"/>
    </row>
    <row r="16" spans="1:22" ht="78" x14ac:dyDescent="0.6">
      <c r="A16" s="470"/>
      <c r="B16" s="503"/>
      <c r="C16" s="142" t="s">
        <v>265</v>
      </c>
      <c r="D16" s="142" t="s">
        <v>189</v>
      </c>
      <c r="E16" s="494"/>
      <c r="F16" s="494"/>
      <c r="G16" s="506"/>
      <c r="H16" s="494"/>
      <c r="I16" s="506"/>
      <c r="J16" s="476"/>
      <c r="K16" s="489"/>
      <c r="L16" s="476"/>
      <c r="M16" s="481"/>
      <c r="N16" s="455"/>
      <c r="R16" s="141"/>
      <c r="S16" s="141"/>
      <c r="T16" s="141"/>
    </row>
    <row r="17" spans="1:22" ht="52.5" thickBot="1" x14ac:dyDescent="0.65">
      <c r="A17" s="471"/>
      <c r="B17" s="504"/>
      <c r="C17" s="143" t="s">
        <v>266</v>
      </c>
      <c r="D17" s="142" t="s">
        <v>189</v>
      </c>
      <c r="E17" s="495"/>
      <c r="F17" s="495"/>
      <c r="G17" s="507"/>
      <c r="H17" s="495"/>
      <c r="I17" s="507"/>
      <c r="J17" s="428"/>
      <c r="K17" s="500"/>
      <c r="L17" s="428"/>
      <c r="M17" s="482"/>
      <c r="N17" s="456"/>
      <c r="R17" s="141"/>
      <c r="S17" s="141"/>
      <c r="T17" s="141"/>
    </row>
    <row r="18" spans="1:22" ht="82.5" customHeight="1" x14ac:dyDescent="0.6">
      <c r="A18" s="511" t="s">
        <v>267</v>
      </c>
      <c r="B18" s="472" t="s">
        <v>102</v>
      </c>
      <c r="C18" s="140" t="s">
        <v>268</v>
      </c>
      <c r="D18" s="140" t="s">
        <v>189</v>
      </c>
      <c r="E18" s="475" t="s">
        <v>88</v>
      </c>
      <c r="F18" s="475" t="s">
        <v>88</v>
      </c>
      <c r="G18" s="477" t="s">
        <v>88</v>
      </c>
      <c r="H18" s="475" t="s">
        <v>88</v>
      </c>
      <c r="I18" s="477"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IF(M2_Parking!E18='Drop downs'!$B$6,M2_Parking!B18&amp;": "&amp;M2_Parking!K18&amp;"","")</f>
        <v/>
      </c>
      <c r="U18" s="126" t="str">
        <f t="shared" ref="U18:U72" si="0">IF(M18&gt;0,B18&amp;":"&amp;M18&amp;"
","")</f>
        <v/>
      </c>
      <c r="V18" s="126" t="str">
        <f>IF(N18&gt;0,B18&amp;":"&amp;N18&amp;"
","")</f>
        <v/>
      </c>
    </row>
    <row r="19" spans="1:22" ht="125.25" customHeight="1" thickBot="1" x14ac:dyDescent="0.65">
      <c r="A19" s="512"/>
      <c r="B19" s="474"/>
      <c r="C19" s="143" t="s">
        <v>269</v>
      </c>
      <c r="D19" s="143" t="s">
        <v>189</v>
      </c>
      <c r="E19" s="428"/>
      <c r="F19" s="428"/>
      <c r="G19" s="479"/>
      <c r="H19" s="428"/>
      <c r="I19" s="479"/>
      <c r="J19" s="428"/>
      <c r="K19" s="500"/>
      <c r="L19" s="428"/>
      <c r="M19" s="482"/>
      <c r="N19" s="456"/>
      <c r="R19" s="141"/>
      <c r="S19" s="141"/>
      <c r="T19" s="141"/>
    </row>
    <row r="20" spans="1:22" ht="156" x14ac:dyDescent="0.6">
      <c r="A20" s="469" t="s">
        <v>270</v>
      </c>
      <c r="B20" s="472" t="s">
        <v>103</v>
      </c>
      <c r="C20" s="144" t="s">
        <v>271</v>
      </c>
      <c r="D20" s="144" t="s">
        <v>185</v>
      </c>
      <c r="E20" s="475" t="s">
        <v>353</v>
      </c>
      <c r="F20" s="475" t="s">
        <v>354</v>
      </c>
      <c r="G20" s="477" t="s">
        <v>358</v>
      </c>
      <c r="H20" s="475" t="s">
        <v>356</v>
      </c>
      <c r="I20" s="573" t="s">
        <v>357</v>
      </c>
      <c r="J20" s="475" t="s">
        <v>119</v>
      </c>
      <c r="K20" s="499" t="s">
        <v>729</v>
      </c>
      <c r="L20" s="475" t="s">
        <v>189</v>
      </c>
      <c r="M20" s="480"/>
      <c r="N20" s="457" t="s">
        <v>962</v>
      </c>
      <c r="R20" s="141" t="str">
        <f>IF(OR(J20='Drop downs'!$G$7,J20='Drop downs'!$G$5), B20&amp;": "&amp;K20&amp;CHAR(10),"")</f>
        <v/>
      </c>
      <c r="S20" s="141" t="str">
        <f>IF(J20='Drop downs'!$G$2,B20&amp;": "&amp;K20&amp;""," ")</f>
        <v xml:space="preserve"> </v>
      </c>
      <c r="T20" s="141" t="str">
        <f>IF(M2_Parking!E20='Drop downs'!$B$6,M2_Parking!B20&amp;": "&amp;M2_Parking!K20&amp;"","")</f>
        <v/>
      </c>
      <c r="U20" s="126" t="str">
        <f t="shared" si="0"/>
        <v/>
      </c>
      <c r="V20" s="126" t="str">
        <f>IF(N20&gt;0,B20&amp;":"&amp;N20&amp;"
","")</f>
        <v xml:space="preserve">IIA3:Whilst the London Plan parking standards will be adhered to, the policy should be more explicit within the supporting text how disabled parking will be managed, particularly with regards to car free developments. 
</v>
      </c>
    </row>
    <row r="21" spans="1:22" ht="52" x14ac:dyDescent="0.6">
      <c r="A21" s="470"/>
      <c r="B21" s="473"/>
      <c r="C21" s="145" t="s">
        <v>272</v>
      </c>
      <c r="D21" s="145" t="s">
        <v>189</v>
      </c>
      <c r="E21" s="476"/>
      <c r="F21" s="476"/>
      <c r="G21" s="478"/>
      <c r="H21" s="476"/>
      <c r="I21" s="571"/>
      <c r="J21" s="476"/>
      <c r="K21" s="489"/>
      <c r="L21" s="476"/>
      <c r="M21" s="481"/>
      <c r="N21" s="458"/>
      <c r="R21" s="141"/>
      <c r="S21" s="141"/>
      <c r="T21" s="141"/>
    </row>
    <row r="22" spans="1:22" ht="52" x14ac:dyDescent="0.6">
      <c r="A22" s="470"/>
      <c r="B22" s="473"/>
      <c r="C22" s="145" t="s">
        <v>273</v>
      </c>
      <c r="D22" s="145" t="s">
        <v>189</v>
      </c>
      <c r="E22" s="476"/>
      <c r="F22" s="476"/>
      <c r="G22" s="478"/>
      <c r="H22" s="476"/>
      <c r="I22" s="571"/>
      <c r="J22" s="476"/>
      <c r="K22" s="489"/>
      <c r="L22" s="476"/>
      <c r="M22" s="481"/>
      <c r="N22" s="458"/>
      <c r="R22" s="141"/>
      <c r="S22" s="141"/>
      <c r="T22" s="141"/>
    </row>
    <row r="23" spans="1:22" ht="52" x14ac:dyDescent="0.6">
      <c r="A23" s="470"/>
      <c r="B23" s="473"/>
      <c r="C23" s="145" t="s">
        <v>274</v>
      </c>
      <c r="D23" s="145" t="s">
        <v>189</v>
      </c>
      <c r="E23" s="476"/>
      <c r="F23" s="476"/>
      <c r="G23" s="478"/>
      <c r="H23" s="476"/>
      <c r="I23" s="571"/>
      <c r="J23" s="476"/>
      <c r="K23" s="489"/>
      <c r="L23" s="476"/>
      <c r="M23" s="481"/>
      <c r="N23" s="458"/>
      <c r="R23" s="141"/>
      <c r="S23" s="141"/>
      <c r="T23" s="141"/>
    </row>
    <row r="24" spans="1:22" ht="52" x14ac:dyDescent="0.6">
      <c r="A24" s="470"/>
      <c r="B24" s="473"/>
      <c r="C24" s="145" t="s">
        <v>275</v>
      </c>
      <c r="D24" s="145" t="s">
        <v>185</v>
      </c>
      <c r="E24" s="476"/>
      <c r="F24" s="476"/>
      <c r="G24" s="478"/>
      <c r="H24" s="476"/>
      <c r="I24" s="571"/>
      <c r="J24" s="476"/>
      <c r="K24" s="489"/>
      <c r="L24" s="476"/>
      <c r="M24" s="481"/>
      <c r="N24" s="458"/>
      <c r="R24" s="141"/>
      <c r="S24" s="141"/>
      <c r="T24" s="141"/>
    </row>
    <row r="25" spans="1:22" ht="104" x14ac:dyDescent="0.6">
      <c r="A25" s="470"/>
      <c r="B25" s="473"/>
      <c r="C25" s="145" t="s">
        <v>276</v>
      </c>
      <c r="D25" s="145" t="s">
        <v>189</v>
      </c>
      <c r="E25" s="476"/>
      <c r="F25" s="476"/>
      <c r="G25" s="478"/>
      <c r="H25" s="476"/>
      <c r="I25" s="571"/>
      <c r="J25" s="476"/>
      <c r="K25" s="489"/>
      <c r="L25" s="476"/>
      <c r="M25" s="481"/>
      <c r="N25" s="458"/>
      <c r="R25" s="141"/>
      <c r="S25" s="141"/>
      <c r="T25" s="141"/>
    </row>
    <row r="26" spans="1:22" ht="52" x14ac:dyDescent="0.6">
      <c r="A26" s="470"/>
      <c r="B26" s="473"/>
      <c r="C26" s="145" t="s">
        <v>277</v>
      </c>
      <c r="D26" s="145" t="s">
        <v>185</v>
      </c>
      <c r="E26" s="476"/>
      <c r="F26" s="476"/>
      <c r="G26" s="478"/>
      <c r="H26" s="476"/>
      <c r="I26" s="571"/>
      <c r="J26" s="476"/>
      <c r="K26" s="489"/>
      <c r="L26" s="476"/>
      <c r="M26" s="481"/>
      <c r="N26" s="458"/>
      <c r="R26" s="141"/>
      <c r="S26" s="141"/>
      <c r="T26" s="141"/>
    </row>
    <row r="27" spans="1:22" ht="78.5" thickBot="1" x14ac:dyDescent="0.65">
      <c r="A27" s="471"/>
      <c r="B27" s="474"/>
      <c r="C27" s="146" t="s">
        <v>278</v>
      </c>
      <c r="D27" s="146" t="s">
        <v>185</v>
      </c>
      <c r="E27" s="428"/>
      <c r="F27" s="428"/>
      <c r="G27" s="479"/>
      <c r="H27" s="428"/>
      <c r="I27" s="574"/>
      <c r="J27" s="428"/>
      <c r="K27" s="500"/>
      <c r="L27" s="428"/>
      <c r="M27" s="482"/>
      <c r="N27" s="653"/>
      <c r="R27" s="141"/>
      <c r="S27" s="141"/>
      <c r="T27" s="141"/>
    </row>
    <row r="28" spans="1:22" ht="131.25" customHeight="1" x14ac:dyDescent="0.6">
      <c r="A28" s="469" t="s">
        <v>279</v>
      </c>
      <c r="B28" s="472" t="s">
        <v>104</v>
      </c>
      <c r="C28" s="147" t="s">
        <v>280</v>
      </c>
      <c r="D28" s="144" t="s">
        <v>185</v>
      </c>
      <c r="E28" s="475" t="s">
        <v>353</v>
      </c>
      <c r="F28" s="475" t="s">
        <v>354</v>
      </c>
      <c r="G28" s="477" t="s">
        <v>358</v>
      </c>
      <c r="H28" s="475" t="s">
        <v>478</v>
      </c>
      <c r="I28" s="573" t="s">
        <v>357</v>
      </c>
      <c r="J28" s="475" t="s">
        <v>119</v>
      </c>
      <c r="K28" s="575" t="s">
        <v>811</v>
      </c>
      <c r="L28" s="475" t="s">
        <v>189</v>
      </c>
      <c r="M28" s="480"/>
      <c r="N28" s="457" t="s">
        <v>730</v>
      </c>
      <c r="O28" s="184"/>
      <c r="P28" s="184"/>
      <c r="R28" s="141" t="str">
        <f>IF(OR(J28='Drop downs'!$G$7,J28='Drop downs'!$G$5), B28&amp;": "&amp;K28&amp;CHAR(10),"")</f>
        <v/>
      </c>
      <c r="S28" s="141" t="str">
        <f>IF(J28='Drop downs'!$G$2,B28&amp;": "&amp;K28&amp;""," ")</f>
        <v xml:space="preserve"> </v>
      </c>
      <c r="T28" s="141" t="str">
        <f>IF(M2_Parking!E28='Drop downs'!$B$6,M2_Parking!B28&amp;": "&amp;M2_Parking!K28&amp;"","")</f>
        <v/>
      </c>
      <c r="U28" s="126" t="str">
        <f t="shared" si="0"/>
        <v/>
      </c>
      <c r="V28" s="126" t="str">
        <f>IF(N28&gt;0,B28&amp;":"&amp;N28&amp;"
","")</f>
        <v xml:space="preserve">IIA4:Enhancement: Consideration of any equality issues that may exist in relation to parking.
</v>
      </c>
    </row>
    <row r="29" spans="1:22" ht="117.75" customHeight="1" x14ac:dyDescent="0.6">
      <c r="A29" s="470"/>
      <c r="B29" s="473"/>
      <c r="C29" s="148" t="s">
        <v>281</v>
      </c>
      <c r="D29" s="145" t="s">
        <v>189</v>
      </c>
      <c r="E29" s="476"/>
      <c r="F29" s="476"/>
      <c r="G29" s="478"/>
      <c r="H29" s="476"/>
      <c r="I29" s="571"/>
      <c r="J29" s="476"/>
      <c r="K29" s="576"/>
      <c r="L29" s="476"/>
      <c r="M29" s="481"/>
      <c r="N29" s="458"/>
      <c r="R29" s="141"/>
      <c r="S29" s="141"/>
      <c r="T29" s="141"/>
    </row>
    <row r="30" spans="1:22" ht="108.75" customHeight="1" x14ac:dyDescent="0.6">
      <c r="A30" s="470"/>
      <c r="B30" s="473"/>
      <c r="C30" s="148" t="s">
        <v>282</v>
      </c>
      <c r="D30" s="145"/>
      <c r="E30" s="476"/>
      <c r="F30" s="476"/>
      <c r="G30" s="478"/>
      <c r="H30" s="476"/>
      <c r="I30" s="571"/>
      <c r="J30" s="476"/>
      <c r="K30" s="576"/>
      <c r="L30" s="476"/>
      <c r="M30" s="481"/>
      <c r="N30" s="458"/>
      <c r="R30" s="141"/>
      <c r="S30" s="141"/>
      <c r="T30" s="141"/>
    </row>
    <row r="31" spans="1:22" ht="99" customHeight="1" x14ac:dyDescent="0.6">
      <c r="A31" s="470"/>
      <c r="B31" s="473"/>
      <c r="C31" s="148" t="s">
        <v>283</v>
      </c>
      <c r="D31" s="145" t="s">
        <v>189</v>
      </c>
      <c r="E31" s="476"/>
      <c r="F31" s="476"/>
      <c r="G31" s="478"/>
      <c r="H31" s="476"/>
      <c r="I31" s="571"/>
      <c r="J31" s="476"/>
      <c r="K31" s="576"/>
      <c r="L31" s="476"/>
      <c r="M31" s="481"/>
      <c r="N31" s="458"/>
      <c r="R31" s="141"/>
      <c r="S31" s="141"/>
      <c r="T31" s="141"/>
    </row>
    <row r="32" spans="1:22" ht="52" x14ac:dyDescent="0.6">
      <c r="A32" s="470"/>
      <c r="B32" s="473"/>
      <c r="C32" s="148" t="s">
        <v>284</v>
      </c>
      <c r="D32" s="145" t="s">
        <v>189</v>
      </c>
      <c r="E32" s="476"/>
      <c r="F32" s="476"/>
      <c r="G32" s="478"/>
      <c r="H32" s="476"/>
      <c r="I32" s="571"/>
      <c r="J32" s="476"/>
      <c r="K32" s="576"/>
      <c r="L32" s="476"/>
      <c r="M32" s="481"/>
      <c r="N32" s="458"/>
      <c r="R32" s="141"/>
      <c r="S32" s="141"/>
      <c r="T32" s="141"/>
    </row>
    <row r="33" spans="1:22" x14ac:dyDescent="0.6">
      <c r="A33" s="470"/>
      <c r="B33" s="473"/>
      <c r="C33" s="148" t="s">
        <v>285</v>
      </c>
      <c r="D33" s="145" t="s">
        <v>189</v>
      </c>
      <c r="E33" s="476"/>
      <c r="F33" s="476"/>
      <c r="G33" s="478"/>
      <c r="H33" s="476"/>
      <c r="I33" s="571"/>
      <c r="J33" s="476"/>
      <c r="K33" s="576"/>
      <c r="L33" s="476"/>
      <c r="M33" s="481"/>
      <c r="N33" s="458"/>
      <c r="R33" s="141"/>
      <c r="S33" s="141"/>
      <c r="T33" s="141"/>
    </row>
    <row r="34" spans="1:22" ht="52" x14ac:dyDescent="0.6">
      <c r="A34" s="470"/>
      <c r="B34" s="473"/>
      <c r="C34" s="148" t="s">
        <v>286</v>
      </c>
      <c r="D34" s="145" t="s">
        <v>189</v>
      </c>
      <c r="E34" s="476"/>
      <c r="F34" s="476"/>
      <c r="G34" s="478"/>
      <c r="H34" s="476"/>
      <c r="I34" s="571"/>
      <c r="J34" s="476"/>
      <c r="K34" s="576"/>
      <c r="L34" s="476"/>
      <c r="M34" s="481"/>
      <c r="N34" s="458"/>
      <c r="R34" s="141"/>
      <c r="S34" s="141"/>
      <c r="T34" s="141"/>
    </row>
    <row r="35" spans="1:22" ht="52.5" thickBot="1" x14ac:dyDescent="0.65">
      <c r="A35" s="471"/>
      <c r="B35" s="474"/>
      <c r="C35" s="156" t="s">
        <v>287</v>
      </c>
      <c r="D35" s="146" t="s">
        <v>189</v>
      </c>
      <c r="E35" s="428"/>
      <c r="F35" s="428"/>
      <c r="G35" s="479"/>
      <c r="H35" s="428"/>
      <c r="I35" s="574"/>
      <c r="J35" s="428"/>
      <c r="K35" s="577"/>
      <c r="L35" s="428"/>
      <c r="M35" s="482"/>
      <c r="N35" s="653"/>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367</v>
      </c>
      <c r="L36" s="475" t="s">
        <v>189</v>
      </c>
      <c r="M36" s="480"/>
      <c r="N36" s="454"/>
      <c r="R36" s="141" t="str">
        <f>IF(OR(J36='Drop downs'!$G$7,J36='Drop downs'!$G$5), B36&amp;": "&amp;K36&amp;CHAR(10),"")</f>
        <v/>
      </c>
      <c r="S36" s="141" t="str">
        <f>IF(J36='Drop downs'!$G$2,B36&amp;": "&amp;K36&amp;""," ")</f>
        <v xml:space="preserve"> </v>
      </c>
      <c r="T36" s="141" t="str">
        <f>IF(M2_Parking!E36='Drop downs'!$B$6,M2_Parking!B36&amp;": "&amp;M2_Parking!K36&amp;"","")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471"/>
      <c r="B41" s="474"/>
      <c r="C41" s="146" t="s">
        <v>294</v>
      </c>
      <c r="D41" s="145" t="s">
        <v>189</v>
      </c>
      <c r="E41" s="428"/>
      <c r="F41" s="428"/>
      <c r="G41" s="479"/>
      <c r="H41" s="428"/>
      <c r="I41" s="479"/>
      <c r="J41" s="428"/>
      <c r="K41" s="500"/>
      <c r="L41" s="428"/>
      <c r="M41" s="482"/>
      <c r="N41" s="456"/>
      <c r="R41" s="141"/>
      <c r="S41" s="141"/>
      <c r="T41" s="141"/>
    </row>
    <row r="42" spans="1:22" ht="159.75" customHeight="1" x14ac:dyDescent="0.6">
      <c r="A42" s="469" t="s">
        <v>295</v>
      </c>
      <c r="B42" s="472" t="s">
        <v>106</v>
      </c>
      <c r="C42" s="144" t="s">
        <v>296</v>
      </c>
      <c r="D42" s="144"/>
      <c r="E42" s="475" t="s">
        <v>353</v>
      </c>
      <c r="F42" s="475" t="s">
        <v>354</v>
      </c>
      <c r="G42" s="477" t="s">
        <v>358</v>
      </c>
      <c r="H42" s="475" t="s">
        <v>478</v>
      </c>
      <c r="I42" s="573" t="s">
        <v>357</v>
      </c>
      <c r="J42" s="475" t="s">
        <v>249</v>
      </c>
      <c r="K42" s="575" t="s">
        <v>809</v>
      </c>
      <c r="L42" s="475" t="s">
        <v>189</v>
      </c>
      <c r="M42" s="480"/>
      <c r="N42" s="454"/>
      <c r="R42" s="141" t="str">
        <f>IF(OR(J42='Drop downs'!$G$7,J42='Drop downs'!$G$5), B42&amp;": "&amp;K42&amp;CHAR(10),"")</f>
        <v/>
      </c>
      <c r="S42" s="141" t="str">
        <f>IF(J42='Drop downs'!$G$2,B42&amp;": "&amp;K42&amp;""," ")</f>
        <v>IIA6: The policy supports objective IIA6 as it highlights that developments in Town Centres should prioritise walking, cycling and public transport, including access to and from town centres.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v>
      </c>
      <c r="T42" s="141" t="str">
        <f>IF(M2_Parking!E42='Drop downs'!$B$6,M2_Parking!B42&amp;": "&amp;M2_Parking!K42&amp;"","")</f>
        <v/>
      </c>
      <c r="U42" s="126" t="str">
        <f t="shared" si="0"/>
        <v/>
      </c>
      <c r="V42" s="126" t="str">
        <f>IF(N42&gt;0,B42&amp;":"&amp;N42&amp;"
","")</f>
        <v/>
      </c>
    </row>
    <row r="43" spans="1:22" ht="172.5" customHeight="1" x14ac:dyDescent="0.6">
      <c r="A43" s="470"/>
      <c r="B43" s="473"/>
      <c r="C43" s="145" t="s">
        <v>297</v>
      </c>
      <c r="D43" s="145" t="s">
        <v>185</v>
      </c>
      <c r="E43" s="476"/>
      <c r="F43" s="476"/>
      <c r="G43" s="478"/>
      <c r="H43" s="476"/>
      <c r="I43" s="571"/>
      <c r="J43" s="476"/>
      <c r="K43" s="576"/>
      <c r="L43" s="476"/>
      <c r="M43" s="481"/>
      <c r="N43" s="455"/>
      <c r="R43" s="141"/>
      <c r="S43" s="141"/>
      <c r="T43" s="141"/>
    </row>
    <row r="44" spans="1:22" ht="207.75" customHeight="1" x14ac:dyDescent="0.6">
      <c r="A44" s="470"/>
      <c r="B44" s="473"/>
      <c r="C44" s="145" t="s">
        <v>298</v>
      </c>
      <c r="D44" s="145"/>
      <c r="E44" s="476"/>
      <c r="F44" s="476"/>
      <c r="G44" s="478"/>
      <c r="H44" s="476"/>
      <c r="I44" s="571"/>
      <c r="J44" s="476"/>
      <c r="K44" s="576"/>
      <c r="L44" s="476"/>
      <c r="M44" s="481"/>
      <c r="N44" s="455"/>
      <c r="R44" s="141"/>
      <c r="S44" s="141"/>
      <c r="T44" s="141"/>
    </row>
    <row r="45" spans="1:22" ht="204.75" customHeight="1" x14ac:dyDescent="0.6">
      <c r="A45" s="470"/>
      <c r="B45" s="473"/>
      <c r="C45" s="145" t="s">
        <v>299</v>
      </c>
      <c r="D45" s="145" t="s">
        <v>189</v>
      </c>
      <c r="E45" s="476"/>
      <c r="F45" s="476"/>
      <c r="G45" s="478"/>
      <c r="H45" s="476"/>
      <c r="I45" s="571"/>
      <c r="J45" s="476"/>
      <c r="K45" s="576"/>
      <c r="L45" s="476"/>
      <c r="M45" s="481"/>
      <c r="N45" s="455"/>
      <c r="R45" s="141"/>
      <c r="S45" s="141"/>
      <c r="T45" s="141"/>
    </row>
    <row r="46" spans="1:22" ht="220.5" customHeight="1" thickBot="1" x14ac:dyDescent="0.65">
      <c r="A46" s="471"/>
      <c r="B46" s="474"/>
      <c r="C46" s="146" t="s">
        <v>300</v>
      </c>
      <c r="D46" s="146"/>
      <c r="E46" s="428"/>
      <c r="F46" s="428"/>
      <c r="G46" s="479"/>
      <c r="H46" s="428"/>
      <c r="I46" s="574"/>
      <c r="J46" s="428"/>
      <c r="K46" s="577"/>
      <c r="L46" s="428"/>
      <c r="M46" s="482"/>
      <c r="N46" s="456"/>
      <c r="R46" s="141"/>
      <c r="S46" s="141"/>
      <c r="T46" s="141"/>
    </row>
    <row r="47" spans="1:22" ht="182.25" customHeight="1" x14ac:dyDescent="0.6">
      <c r="A47" s="469" t="s">
        <v>301</v>
      </c>
      <c r="B47" s="472" t="s">
        <v>107</v>
      </c>
      <c r="C47" s="144" t="s">
        <v>302</v>
      </c>
      <c r="D47" s="144" t="s">
        <v>185</v>
      </c>
      <c r="E47" s="475" t="s">
        <v>364</v>
      </c>
      <c r="F47" s="475" t="s">
        <v>354</v>
      </c>
      <c r="G47" s="477" t="s">
        <v>358</v>
      </c>
      <c r="H47" s="475" t="s">
        <v>478</v>
      </c>
      <c r="I47" s="573" t="s">
        <v>368</v>
      </c>
      <c r="J47" s="475" t="s">
        <v>119</v>
      </c>
      <c r="K47" s="499" t="s">
        <v>718</v>
      </c>
      <c r="L47" s="475" t="s">
        <v>189</v>
      </c>
      <c r="M47" s="480"/>
      <c r="N47" s="454"/>
      <c r="R47" s="141" t="str">
        <f>IF(OR(J47='Drop downs'!$G$7,J47='Drop downs'!$G$5), B47&amp;": "&amp;K47&amp;CHAR(10),"")</f>
        <v/>
      </c>
      <c r="S47" s="141" t="str">
        <f>IF(J47='Drop downs'!$G$2,B47&amp;": "&amp;K47&amp;""," ")</f>
        <v xml:space="preserve"> </v>
      </c>
      <c r="T47" s="141" t="str">
        <f>IF(M2_Parking!E47='Drop downs'!$B$6,M2_Parking!B47&amp;": "&amp;M2_Parking!K47&amp;"","")</f>
        <v/>
      </c>
      <c r="U47" s="126" t="str">
        <f t="shared" si="0"/>
        <v/>
      </c>
      <c r="V47" s="126" t="str">
        <f>IF(N47&gt;0,B47&amp;":"&amp;N47&amp;"
","")</f>
        <v/>
      </c>
    </row>
    <row r="48" spans="1:22" ht="66.75"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IF(M2_Parking!E48='Drop downs'!$B$6,M2_Parking!B48&amp;": "&amp;M2_Parking!K48&amp;"","")</f>
        <v xml:space="preserve">: </v>
      </c>
    </row>
    <row r="49" spans="1:22" ht="129" customHeight="1" x14ac:dyDescent="0.6">
      <c r="A49" s="469" t="s">
        <v>304</v>
      </c>
      <c r="B49" s="472" t="s">
        <v>108</v>
      </c>
      <c r="C49" s="140" t="s">
        <v>305</v>
      </c>
      <c r="D49" s="140" t="s">
        <v>189</v>
      </c>
      <c r="E49" s="475" t="s">
        <v>353</v>
      </c>
      <c r="F49" s="475" t="s">
        <v>354</v>
      </c>
      <c r="G49" s="477" t="s">
        <v>358</v>
      </c>
      <c r="H49" s="475" t="s">
        <v>719</v>
      </c>
      <c r="I49" s="573" t="s">
        <v>357</v>
      </c>
      <c r="J49" s="475" t="s">
        <v>119</v>
      </c>
      <c r="K49" s="499" t="s">
        <v>726</v>
      </c>
      <c r="L49" s="475" t="s">
        <v>185</v>
      </c>
      <c r="M49" s="480"/>
      <c r="N49" s="454"/>
      <c r="R49" s="141" t="str">
        <f>IF(OR(J49='Drop downs'!$G$7,J49='Drop downs'!$G$5), B49&amp;": "&amp;K49&amp;CHAR(10),"")</f>
        <v/>
      </c>
      <c r="S49" s="141" t="str">
        <f>IF(J49='Drop downs'!$G$2,B49&amp;": "&amp;K49&amp;""," ")</f>
        <v xml:space="preserve"> </v>
      </c>
      <c r="T49" s="141" t="str">
        <f>IF(M2_Parking!E49='Drop downs'!$B$6,M2_Parking!B49&amp;": "&amp;M2_Parking!K49&amp;"","")</f>
        <v/>
      </c>
      <c r="U49" s="126" t="str">
        <f t="shared" si="0"/>
        <v/>
      </c>
      <c r="V49" s="126" t="str">
        <f>IF(N49&gt;0,B49&amp;":"&amp;N49&amp;"
","")</f>
        <v/>
      </c>
    </row>
    <row r="50" spans="1:22" ht="108.75" customHeight="1" x14ac:dyDescent="0.6">
      <c r="A50" s="470"/>
      <c r="B50" s="473"/>
      <c r="C50" s="142" t="s">
        <v>306</v>
      </c>
      <c r="D50" s="142" t="s">
        <v>185</v>
      </c>
      <c r="E50" s="476"/>
      <c r="F50" s="476"/>
      <c r="G50" s="478"/>
      <c r="H50" s="476"/>
      <c r="I50" s="571"/>
      <c r="J50" s="476"/>
      <c r="K50" s="489"/>
      <c r="L50" s="476"/>
      <c r="M50" s="481"/>
      <c r="N50" s="455"/>
      <c r="R50" s="141"/>
      <c r="S50" s="141"/>
      <c r="T50" s="141"/>
    </row>
    <row r="51" spans="1:22" ht="78.75" customHeight="1" x14ac:dyDescent="0.6">
      <c r="A51" s="470"/>
      <c r="B51" s="473"/>
      <c r="C51" s="152" t="s">
        <v>307</v>
      </c>
      <c r="D51" s="142" t="s">
        <v>185</v>
      </c>
      <c r="E51" s="476"/>
      <c r="F51" s="476"/>
      <c r="G51" s="478"/>
      <c r="H51" s="476"/>
      <c r="I51" s="571"/>
      <c r="J51" s="476"/>
      <c r="K51" s="489"/>
      <c r="L51" s="476"/>
      <c r="M51" s="481"/>
      <c r="N51" s="455"/>
      <c r="R51" s="141"/>
      <c r="S51" s="141"/>
      <c r="T51" s="141"/>
    </row>
    <row r="52" spans="1:22" x14ac:dyDescent="0.6">
      <c r="A52" s="470"/>
      <c r="B52" s="473"/>
      <c r="C52" s="142" t="s">
        <v>308</v>
      </c>
      <c r="D52" s="142" t="s">
        <v>189</v>
      </c>
      <c r="E52" s="476"/>
      <c r="F52" s="476"/>
      <c r="G52" s="478"/>
      <c r="H52" s="476"/>
      <c r="I52" s="571"/>
      <c r="J52" s="476"/>
      <c r="K52" s="489"/>
      <c r="L52" s="476"/>
      <c r="M52" s="481"/>
      <c r="N52" s="455"/>
      <c r="R52" s="141"/>
      <c r="S52" s="141"/>
      <c r="T52" s="141"/>
    </row>
    <row r="53" spans="1:22" ht="26.5" thickBot="1" x14ac:dyDescent="0.65">
      <c r="A53" s="471"/>
      <c r="B53" s="474"/>
      <c r="C53" s="143" t="s">
        <v>309</v>
      </c>
      <c r="D53" s="143" t="s">
        <v>185</v>
      </c>
      <c r="E53" s="428"/>
      <c r="F53" s="428"/>
      <c r="G53" s="479"/>
      <c r="H53" s="428"/>
      <c r="I53" s="574"/>
      <c r="J53" s="428"/>
      <c r="K53" s="500"/>
      <c r="L53" s="428"/>
      <c r="M53" s="482"/>
      <c r="N53" s="456"/>
      <c r="R53" s="141"/>
      <c r="S53" s="141"/>
      <c r="T53" s="141"/>
    </row>
    <row r="54" spans="1:22" ht="111" customHeight="1" x14ac:dyDescent="0.6">
      <c r="A54" s="469" t="s">
        <v>310</v>
      </c>
      <c r="B54" s="472" t="s">
        <v>109</v>
      </c>
      <c r="C54" s="153" t="s">
        <v>311</v>
      </c>
      <c r="D54" s="140" t="s">
        <v>185</v>
      </c>
      <c r="E54" s="475" t="s">
        <v>353</v>
      </c>
      <c r="F54" s="475" t="s">
        <v>370</v>
      </c>
      <c r="G54" s="477" t="s">
        <v>358</v>
      </c>
      <c r="H54" s="475" t="s">
        <v>478</v>
      </c>
      <c r="I54" s="573" t="s">
        <v>357</v>
      </c>
      <c r="J54" s="475" t="s">
        <v>119</v>
      </c>
      <c r="K54" s="499" t="s">
        <v>731</v>
      </c>
      <c r="L54" s="475" t="s">
        <v>189</v>
      </c>
      <c r="M54" s="480"/>
      <c r="N54" s="454"/>
      <c r="R54" s="141" t="str">
        <f>IF(OR(J54='Drop downs'!$G$7,J54='Drop downs'!$G$5), B54&amp;": "&amp;K54&amp;CHAR(10),"")</f>
        <v/>
      </c>
      <c r="S54" s="141" t="str">
        <f>IF(J54='Drop downs'!$G$2,B54&amp;": "&amp;K54&amp;""," ")</f>
        <v xml:space="preserve"> </v>
      </c>
      <c r="T54" s="141" t="str">
        <f>IF(M2_Parking!E54='Drop downs'!$B$6,M2_Parking!B54&amp;": "&amp;M2_Parking!K54&amp;"","")</f>
        <v/>
      </c>
      <c r="U54" s="126" t="str">
        <f t="shared" si="0"/>
        <v/>
      </c>
      <c r="V54" s="126" t="str">
        <f>IF(N54&gt;0,B54&amp;":"&amp;N54&amp;"
","")</f>
        <v/>
      </c>
    </row>
    <row r="55" spans="1:22" ht="95.25" customHeight="1" x14ac:dyDescent="0.6">
      <c r="A55" s="470"/>
      <c r="B55" s="473"/>
      <c r="C55" s="154" t="s">
        <v>312</v>
      </c>
      <c r="D55" s="142" t="s">
        <v>189</v>
      </c>
      <c r="E55" s="476"/>
      <c r="F55" s="476"/>
      <c r="G55" s="478"/>
      <c r="H55" s="476"/>
      <c r="I55" s="571"/>
      <c r="J55" s="476"/>
      <c r="K55" s="489"/>
      <c r="L55" s="476"/>
      <c r="M55" s="481"/>
      <c r="N55" s="455"/>
      <c r="R55" s="141"/>
      <c r="S55" s="141"/>
      <c r="T55" s="141"/>
    </row>
    <row r="56" spans="1:22" ht="78.5" thickBot="1" x14ac:dyDescent="0.65">
      <c r="A56" s="471"/>
      <c r="B56" s="474"/>
      <c r="C56" s="155" t="s">
        <v>313</v>
      </c>
      <c r="D56" s="143" t="s">
        <v>189</v>
      </c>
      <c r="E56" s="428"/>
      <c r="F56" s="428"/>
      <c r="G56" s="479"/>
      <c r="H56" s="428"/>
      <c r="I56" s="574"/>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IF(M2_Parking!E57='Drop downs'!$B$6,M2_Parking!B57&amp;": "&amp;M2_Parking!K57&amp;"","")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2" t="s">
        <v>189</v>
      </c>
      <c r="E64" s="428"/>
      <c r="F64" s="428"/>
      <c r="G64" s="479"/>
      <c r="H64" s="428"/>
      <c r="I64" s="479"/>
      <c r="J64" s="428"/>
      <c r="K64" s="500"/>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IF(M2_Parking!E65='Drop downs'!$B$6,M2_Parking!B65&amp;": "&amp;M2_Parking!K65&amp;"","")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78"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2" t="s">
        <v>189</v>
      </c>
      <c r="E71" s="428"/>
      <c r="F71" s="428"/>
      <c r="G71" s="479"/>
      <c r="H71" s="428"/>
      <c r="I71" s="479"/>
      <c r="J71" s="428"/>
      <c r="K71" s="500"/>
      <c r="L71" s="428"/>
      <c r="M71" s="482"/>
      <c r="N71" s="456"/>
      <c r="R71" s="141"/>
      <c r="S71" s="141"/>
      <c r="T71" s="141"/>
    </row>
    <row r="72" spans="1:22" ht="114.75" customHeight="1" x14ac:dyDescent="0.6">
      <c r="A72" s="469" t="s">
        <v>331</v>
      </c>
      <c r="B72" s="472" t="s">
        <v>112</v>
      </c>
      <c r="C72" s="147" t="s">
        <v>332</v>
      </c>
      <c r="D72" s="140" t="s">
        <v>185</v>
      </c>
      <c r="E72" s="475" t="s">
        <v>353</v>
      </c>
      <c r="F72" s="475" t="s">
        <v>354</v>
      </c>
      <c r="G72" s="477" t="s">
        <v>427</v>
      </c>
      <c r="H72" s="475" t="s">
        <v>478</v>
      </c>
      <c r="I72" s="573" t="s">
        <v>357</v>
      </c>
      <c r="J72" s="475" t="s">
        <v>119</v>
      </c>
      <c r="K72" s="644" t="s">
        <v>810</v>
      </c>
      <c r="L72" s="475" t="s">
        <v>189</v>
      </c>
      <c r="M72" s="480"/>
      <c r="N72" s="454"/>
      <c r="R72" s="141" t="str">
        <f>IF(OR(J72='Drop downs'!$G$7,J72='Drop downs'!$G$5), B72&amp;": "&amp;K72&amp;CHAR(10),"")</f>
        <v/>
      </c>
      <c r="S72" s="141" t="str">
        <f>IF(J72='Drop downs'!$G$2,B72&amp;": "&amp;K72&amp;""," ")</f>
        <v xml:space="preserve"> </v>
      </c>
      <c r="T72" s="141" t="str">
        <f>IF(M2_Parking!E72='Drop downs'!$B$6,M2_Parking!B72&amp;": "&amp;M2_Parking!K72&amp;"","")</f>
        <v/>
      </c>
      <c r="U72" s="126" t="str">
        <f t="shared" si="0"/>
        <v/>
      </c>
      <c r="V72" s="126" t="str">
        <f>IF(N72&gt;0,B72&amp;":"&amp;N72&amp;"
","")</f>
        <v/>
      </c>
    </row>
    <row r="73" spans="1:22" ht="73.5" customHeight="1" x14ac:dyDescent="0.6">
      <c r="A73" s="470"/>
      <c r="B73" s="473"/>
      <c r="C73" s="148" t="s">
        <v>333</v>
      </c>
      <c r="D73" s="142" t="s">
        <v>185</v>
      </c>
      <c r="E73" s="476"/>
      <c r="F73" s="476"/>
      <c r="G73" s="478"/>
      <c r="H73" s="476"/>
      <c r="I73" s="571"/>
      <c r="J73" s="476"/>
      <c r="K73" s="645"/>
      <c r="L73" s="476"/>
      <c r="M73" s="481"/>
      <c r="N73" s="455"/>
      <c r="R73" s="141"/>
      <c r="S73" s="141"/>
      <c r="T73" s="141"/>
    </row>
    <row r="74" spans="1:22" ht="97.5" customHeight="1" x14ac:dyDescent="0.6">
      <c r="A74" s="470"/>
      <c r="B74" s="473"/>
      <c r="C74" s="148" t="s">
        <v>334</v>
      </c>
      <c r="D74" s="142" t="s">
        <v>189</v>
      </c>
      <c r="E74" s="476"/>
      <c r="F74" s="476"/>
      <c r="G74" s="478"/>
      <c r="H74" s="476"/>
      <c r="I74" s="571"/>
      <c r="J74" s="476"/>
      <c r="K74" s="645"/>
      <c r="L74" s="476"/>
      <c r="M74" s="481"/>
      <c r="N74" s="455"/>
      <c r="R74" s="141"/>
      <c r="S74" s="141"/>
      <c r="T74" s="141"/>
    </row>
    <row r="75" spans="1:22" ht="30" customHeight="1" x14ac:dyDescent="0.6">
      <c r="A75" s="470"/>
      <c r="B75" s="473"/>
      <c r="C75" s="148" t="s">
        <v>335</v>
      </c>
      <c r="D75" s="142" t="s">
        <v>189</v>
      </c>
      <c r="E75" s="476"/>
      <c r="F75" s="476"/>
      <c r="G75" s="478"/>
      <c r="H75" s="476"/>
      <c r="I75" s="571"/>
      <c r="J75" s="476"/>
      <c r="K75" s="645"/>
      <c r="L75" s="476"/>
      <c r="M75" s="481"/>
      <c r="N75" s="455"/>
      <c r="R75" s="141"/>
      <c r="S75" s="141"/>
      <c r="T75" s="141"/>
    </row>
    <row r="76" spans="1:22" ht="44" customHeight="1" thickBot="1" x14ac:dyDescent="0.65">
      <c r="A76" s="471"/>
      <c r="B76" s="474"/>
      <c r="C76" s="185" t="s">
        <v>336</v>
      </c>
      <c r="D76" s="142" t="s">
        <v>189</v>
      </c>
      <c r="E76" s="428"/>
      <c r="F76" s="428"/>
      <c r="G76" s="479"/>
      <c r="H76" s="428"/>
      <c r="I76" s="574"/>
      <c r="J76" s="428"/>
      <c r="K76" s="731"/>
      <c r="L76" s="428"/>
      <c r="M76" s="482"/>
      <c r="N76" s="456"/>
      <c r="R76" s="141"/>
      <c r="S76" s="141"/>
      <c r="T76" s="141"/>
    </row>
    <row r="77" spans="1:22" ht="52" x14ac:dyDescent="0.6">
      <c r="A77" s="511" t="s">
        <v>337</v>
      </c>
      <c r="B77" s="472" t="s">
        <v>113</v>
      </c>
      <c r="C77" s="147" t="s">
        <v>338</v>
      </c>
      <c r="D77" s="144" t="s">
        <v>189</v>
      </c>
      <c r="E77" s="475" t="s">
        <v>88</v>
      </c>
      <c r="F77" s="475" t="s">
        <v>88</v>
      </c>
      <c r="G77" s="477" t="s">
        <v>88</v>
      </c>
      <c r="H77" s="475" t="s">
        <v>88</v>
      </c>
      <c r="I77" s="477" t="s">
        <v>88</v>
      </c>
      <c r="J77" s="475" t="s">
        <v>120</v>
      </c>
      <c r="K77" s="499" t="s">
        <v>367</v>
      </c>
      <c r="L77" s="475" t="s">
        <v>189</v>
      </c>
      <c r="M77" s="480"/>
      <c r="N77" s="454"/>
      <c r="R77" s="141" t="str">
        <f>IF(OR(J77='Drop downs'!$G$7,J77='Drop downs'!$G$5), B77&amp;": "&amp;K77&amp;CHAR(10),"")</f>
        <v/>
      </c>
      <c r="S77" s="141" t="str">
        <f>IF(J77='Drop downs'!$G$2,B77&amp;": "&amp;K77&amp;""," ")</f>
        <v xml:space="preserve"> </v>
      </c>
      <c r="T77" s="141" t="str">
        <f>IF(M2_Parking!E77='Drop downs'!$B$6,M2_Parking!B77&amp;": "&amp;M2_Parking!K77&amp;"","")</f>
        <v/>
      </c>
      <c r="U77" s="126" t="str">
        <f t="shared" ref="U77:U84" si="1">IF(M77&gt;0,B77&amp;":"&amp;M77&amp;"
","")</f>
        <v/>
      </c>
      <c r="V77" s="126" t="str">
        <f>IF(N77&gt;0,B77&amp;":"&amp;N77&amp;"
","")</f>
        <v/>
      </c>
    </row>
    <row r="78" spans="1:22" x14ac:dyDescent="0.6">
      <c r="A78" s="527"/>
      <c r="B78" s="473"/>
      <c r="C78" s="148" t="s">
        <v>339</v>
      </c>
      <c r="D78" s="145" t="s">
        <v>189</v>
      </c>
      <c r="E78" s="476"/>
      <c r="F78" s="476"/>
      <c r="G78" s="478"/>
      <c r="H78" s="476"/>
      <c r="I78" s="478"/>
      <c r="J78" s="476"/>
      <c r="K78" s="489"/>
      <c r="L78" s="476"/>
      <c r="M78" s="481"/>
      <c r="N78" s="455"/>
      <c r="R78" s="141"/>
      <c r="S78" s="141"/>
      <c r="T78" s="141"/>
    </row>
    <row r="79" spans="1:22" x14ac:dyDescent="0.6">
      <c r="A79" s="527"/>
      <c r="B79" s="473"/>
      <c r="C79" s="148" t="s">
        <v>340</v>
      </c>
      <c r="D79" s="145" t="s">
        <v>189</v>
      </c>
      <c r="E79" s="476"/>
      <c r="F79" s="476"/>
      <c r="G79" s="478"/>
      <c r="H79" s="476"/>
      <c r="I79" s="478"/>
      <c r="J79" s="476"/>
      <c r="K79" s="489"/>
      <c r="L79" s="476"/>
      <c r="M79" s="481"/>
      <c r="N79" s="455"/>
      <c r="R79" s="141"/>
      <c r="S79" s="141"/>
      <c r="T79" s="141"/>
    </row>
    <row r="80" spans="1:22" x14ac:dyDescent="0.6">
      <c r="A80" s="527"/>
      <c r="B80" s="473"/>
      <c r="C80" s="159" t="s">
        <v>341</v>
      </c>
      <c r="D80" s="145" t="s">
        <v>189</v>
      </c>
      <c r="E80" s="476"/>
      <c r="F80" s="476"/>
      <c r="G80" s="478"/>
      <c r="H80" s="476"/>
      <c r="I80" s="478"/>
      <c r="J80" s="476"/>
      <c r="K80" s="489"/>
      <c r="L80" s="476"/>
      <c r="M80" s="481"/>
      <c r="N80" s="455"/>
      <c r="R80" s="141"/>
      <c r="S80" s="141"/>
      <c r="T80" s="141"/>
    </row>
    <row r="81" spans="1:22" ht="78" x14ac:dyDescent="0.6">
      <c r="A81" s="527"/>
      <c r="B81" s="473"/>
      <c r="C81" s="159" t="s">
        <v>342</v>
      </c>
      <c r="D81" s="145" t="s">
        <v>189</v>
      </c>
      <c r="E81" s="476"/>
      <c r="F81" s="476"/>
      <c r="G81" s="478"/>
      <c r="H81" s="476"/>
      <c r="I81" s="478"/>
      <c r="J81" s="476"/>
      <c r="K81" s="489"/>
      <c r="L81" s="476"/>
      <c r="M81" s="481"/>
      <c r="N81" s="455"/>
      <c r="R81" s="141"/>
      <c r="S81" s="141"/>
      <c r="T81" s="141"/>
    </row>
    <row r="82" spans="1:22" ht="78" x14ac:dyDescent="0.6">
      <c r="A82" s="527"/>
      <c r="B82" s="473"/>
      <c r="C82" s="159" t="s">
        <v>343</v>
      </c>
      <c r="D82" s="145" t="s">
        <v>189</v>
      </c>
      <c r="E82" s="476"/>
      <c r="F82" s="476"/>
      <c r="G82" s="478"/>
      <c r="H82" s="476"/>
      <c r="I82" s="478"/>
      <c r="J82" s="476"/>
      <c r="K82" s="489"/>
      <c r="L82" s="476"/>
      <c r="M82" s="481"/>
      <c r="N82" s="455"/>
      <c r="R82" s="141"/>
      <c r="S82" s="141"/>
      <c r="T82" s="141"/>
    </row>
    <row r="83" spans="1:22" ht="52.5" thickBot="1" x14ac:dyDescent="0.65">
      <c r="A83" s="512"/>
      <c r="B83" s="474"/>
      <c r="C83" s="155" t="s">
        <v>344</v>
      </c>
      <c r="D83" s="145" t="s">
        <v>189</v>
      </c>
      <c r="E83" s="428"/>
      <c r="F83" s="428"/>
      <c r="G83" s="479"/>
      <c r="H83" s="428"/>
      <c r="I83" s="479"/>
      <c r="J83" s="428"/>
      <c r="K83" s="500"/>
      <c r="L83" s="428"/>
      <c r="M83" s="482"/>
      <c r="N83" s="456"/>
      <c r="R83" s="141"/>
      <c r="S83" s="141"/>
      <c r="T83" s="141"/>
    </row>
    <row r="84" spans="1:22" ht="52" x14ac:dyDescent="0.6">
      <c r="A84" s="511" t="s">
        <v>345</v>
      </c>
      <c r="B84" s="472" t="s">
        <v>114</v>
      </c>
      <c r="C84" s="177" t="s">
        <v>346</v>
      </c>
      <c r="D84" s="144" t="s">
        <v>189</v>
      </c>
      <c r="E84" s="475" t="s">
        <v>88</v>
      </c>
      <c r="F84" s="475" t="s">
        <v>88</v>
      </c>
      <c r="G84" s="477" t="s">
        <v>88</v>
      </c>
      <c r="H84" s="475" t="s">
        <v>88</v>
      </c>
      <c r="I84" s="477" t="s">
        <v>88</v>
      </c>
      <c r="J84" s="475" t="s">
        <v>120</v>
      </c>
      <c r="K84" s="499" t="s">
        <v>367</v>
      </c>
      <c r="L84" s="475" t="s">
        <v>189</v>
      </c>
      <c r="M84" s="657"/>
      <c r="N84" s="457"/>
      <c r="R84" s="141" t="str">
        <f>IF(OR(J84='Drop downs'!$G$7,J84='Drop downs'!$G$5), B84&amp;": "&amp;#REF!&amp;CHAR(10),"")</f>
        <v/>
      </c>
      <c r="S84" s="141" t="str">
        <f>IF(J84='Drop downs'!$G$2,B84&amp;": "&amp;#REF!&amp;""," ")</f>
        <v xml:space="preserve"> </v>
      </c>
      <c r="T84" s="141" t="str">
        <f>IF(M2_Parking!E84='Drop downs'!$B$6,M2_Parking!B84&amp;": "&amp;M2_Parking!#REF!&amp;"","")</f>
        <v/>
      </c>
      <c r="U84" s="126" t="str">
        <f t="shared" si="1"/>
        <v/>
      </c>
      <c r="V84" s="126" t="str">
        <f>IF(N84&gt;0,B84&amp;":"&amp;N84&amp;"
","")</f>
        <v/>
      </c>
    </row>
    <row r="85" spans="1:22" ht="52" x14ac:dyDescent="0.6">
      <c r="A85" s="527"/>
      <c r="B85" s="473"/>
      <c r="C85" s="159" t="s">
        <v>347</v>
      </c>
      <c r="D85" s="145" t="s">
        <v>189</v>
      </c>
      <c r="E85" s="476"/>
      <c r="F85" s="476"/>
      <c r="G85" s="478"/>
      <c r="H85" s="476"/>
      <c r="I85" s="478"/>
      <c r="J85" s="476"/>
      <c r="K85" s="489"/>
      <c r="L85" s="476"/>
      <c r="M85" s="658"/>
      <c r="N85" s="458"/>
      <c r="R85" s="141"/>
      <c r="S85" s="141"/>
      <c r="T85" s="141"/>
    </row>
    <row r="86" spans="1:22" ht="52" x14ac:dyDescent="0.6">
      <c r="A86" s="527"/>
      <c r="B86" s="473"/>
      <c r="C86" s="159" t="s">
        <v>348</v>
      </c>
      <c r="D86" s="145" t="s">
        <v>189</v>
      </c>
      <c r="E86" s="476"/>
      <c r="F86" s="476"/>
      <c r="G86" s="478"/>
      <c r="H86" s="476"/>
      <c r="I86" s="478"/>
      <c r="J86" s="476"/>
      <c r="K86" s="489"/>
      <c r="L86" s="476"/>
      <c r="M86" s="658"/>
      <c r="N86" s="458"/>
      <c r="R86" s="141"/>
      <c r="S86" s="141"/>
      <c r="T86" s="141"/>
    </row>
    <row r="87" spans="1:22" ht="26.5" thickBot="1" x14ac:dyDescent="0.65">
      <c r="A87" s="528"/>
      <c r="B87" s="474"/>
      <c r="C87" s="157" t="s">
        <v>349</v>
      </c>
      <c r="D87" s="145" t="s">
        <v>189</v>
      </c>
      <c r="E87" s="483"/>
      <c r="F87" s="483"/>
      <c r="G87" s="519"/>
      <c r="H87" s="483"/>
      <c r="I87" s="519"/>
      <c r="J87" s="483"/>
      <c r="K87" s="490"/>
      <c r="L87" s="483"/>
      <c r="M87" s="678"/>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ht="131" customHeight="1" x14ac:dyDescent="0.6">
      <c r="A92" s="560" t="str">
        <f>S8&amp;S18&amp;S20&amp;S28&amp;S36&amp;S42&amp;S47&amp;S48&amp;S49&amp;S54&amp;S57&amp;S65&amp;S72&amp;S77&amp;S84&amp;S87</f>
        <v xml:space="preserve">     IIA6: The policy supports objective IIA6 as it highlights that developments in Town Centres should prioritise walking, cycling and public transport, including access to and from town centres.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          </v>
      </c>
      <c r="B92" s="561"/>
      <c r="C92" s="561"/>
      <c r="D92" s="561"/>
      <c r="E92" s="561"/>
      <c r="F92" s="561"/>
      <c r="G92" s="561"/>
      <c r="H92" s="561"/>
      <c r="I92" s="561"/>
      <c r="J92" s="561"/>
      <c r="K92" s="561"/>
      <c r="L92" s="561"/>
      <c r="M92" s="561"/>
      <c r="N92" s="562"/>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62.5" customHeight="1" thickBot="1" x14ac:dyDescent="0.65">
      <c r="A98" s="557" t="str">
        <f>V8&amp;V18&amp;V20&amp;V28&amp;V36&amp;V42&amp;V47&amp;V49&amp;V54&amp;V57&amp;V65&amp;V72&amp;V77&amp;V84</f>
        <v xml:space="preserve">IIA3:Whilst the London Plan parking standards will be adhered to, the policy should be more explicit within the supporting text how disabled parking will be managed, particularly with regards to car free developments. 
IIA4:Enhancement: Consideration of any equality issues that may exist in relation to parking.
</v>
      </c>
      <c r="B98" s="558"/>
      <c r="C98" s="558"/>
      <c r="D98" s="558"/>
      <c r="E98" s="558"/>
      <c r="F98" s="558"/>
      <c r="G98" s="558"/>
      <c r="H98" s="558"/>
      <c r="I98" s="558"/>
      <c r="J98" s="558"/>
      <c r="K98" s="558"/>
      <c r="L98" s="558"/>
      <c r="M98" s="558"/>
      <c r="N98" s="559"/>
    </row>
  </sheetData>
  <sheetProtection algorithmName="SHA-512" hashValue="40TsdtlZdpIgsdLf4EGEHYcU4Sy5iYemqv9Qzb0+nmAgyIaZd5eh7HSnnQMieXqawuVVepMetiYPQau96Qe4SQ==" saltValue="D09ojU4OS8gG/XSGg0UOyA=="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105" priority="19">
      <formula>$D50="No"</formula>
    </cfRule>
  </conditionalFormatting>
  <conditionalFormatting sqref="C8:D87">
    <cfRule type="expression" dxfId="104" priority="20">
      <formula>$D8="No"</formula>
    </cfRule>
  </conditionalFormatting>
  <conditionalFormatting sqref="J8 J18 J28 J57 J65 J72 J77 J84">
    <cfRule type="cellIs" dxfId="103" priority="55" operator="equal">
      <formula>"Minor Positive"</formula>
    </cfRule>
    <cfRule type="cellIs" dxfId="102" priority="54" operator="equal">
      <formula>"Neutral"</formula>
    </cfRule>
    <cfRule type="cellIs" dxfId="101" priority="53" operator="equal">
      <formula>"Uncertain"</formula>
    </cfRule>
    <cfRule type="cellIs" dxfId="100" priority="56" operator="equal">
      <formula>"Significant Positive"</formula>
    </cfRule>
    <cfRule type="cellIs" dxfId="99" priority="52" operator="equal">
      <formula>"Minor Negative"</formula>
    </cfRule>
    <cfRule type="cellIs" dxfId="98" priority="51" operator="equal">
      <formula>"Significant Negative"</formula>
    </cfRule>
  </conditionalFormatting>
  <conditionalFormatting sqref="J20">
    <cfRule type="cellIs" dxfId="97" priority="1" operator="equal">
      <formula>"Significant Negative"</formula>
    </cfRule>
    <cfRule type="cellIs" dxfId="96" priority="2" operator="equal">
      <formula>"Minor Negative"</formula>
    </cfRule>
    <cfRule type="cellIs" dxfId="95" priority="3" operator="equal">
      <formula>"Uncertain"</formula>
    </cfRule>
    <cfRule type="cellIs" dxfId="94" priority="4" operator="equal">
      <formula>"Neutral"</formula>
    </cfRule>
    <cfRule type="cellIs" dxfId="93" priority="5" operator="equal">
      <formula>"Minor Positive"</formula>
    </cfRule>
    <cfRule type="cellIs" dxfId="92" priority="6" operator="equal">
      <formula>"Significant Positive"</formula>
    </cfRule>
  </conditionalFormatting>
  <conditionalFormatting sqref="J36">
    <cfRule type="cellIs" dxfId="91" priority="33" operator="equal">
      <formula>"Significant Negative"</formula>
    </cfRule>
    <cfRule type="cellIs" dxfId="90" priority="35" operator="equal">
      <formula>"Uncertain"</formula>
    </cfRule>
    <cfRule type="cellIs" dxfId="89" priority="36" operator="equal">
      <formula>"Neutral"</formula>
    </cfRule>
    <cfRule type="cellIs" dxfId="88" priority="37" operator="equal">
      <formula>"Minor Positive"</formula>
    </cfRule>
    <cfRule type="cellIs" dxfId="87" priority="38" operator="equal">
      <formula>"Significant Positive"</formula>
    </cfRule>
    <cfRule type="cellIs" dxfId="86" priority="34" operator="equal">
      <formula>"Minor Negative"</formula>
    </cfRule>
  </conditionalFormatting>
  <conditionalFormatting sqref="J42">
    <cfRule type="cellIs" dxfId="85" priority="27" operator="equal">
      <formula>"Significant Negative"</formula>
    </cfRule>
    <cfRule type="cellIs" dxfId="84" priority="29" operator="equal">
      <formula>"Uncertain"</formula>
    </cfRule>
    <cfRule type="cellIs" dxfId="83" priority="30" operator="equal">
      <formula>"Neutral"</formula>
    </cfRule>
    <cfRule type="cellIs" dxfId="82" priority="31" operator="equal">
      <formula>"Minor Positive"</formula>
    </cfRule>
    <cfRule type="cellIs" dxfId="81" priority="32" operator="equal">
      <formula>"Significant Positive"</formula>
    </cfRule>
    <cfRule type="cellIs" dxfId="80" priority="28" operator="equal">
      <formula>"Minor Negative"</formula>
    </cfRule>
  </conditionalFormatting>
  <conditionalFormatting sqref="J47">
    <cfRule type="cellIs" dxfId="79" priority="7" operator="equal">
      <formula>"Significant Negative"</formula>
    </cfRule>
    <cfRule type="cellIs" dxfId="78" priority="8" operator="equal">
      <formula>"Minor Negative"</formula>
    </cfRule>
    <cfRule type="cellIs" dxfId="77" priority="9" operator="equal">
      <formula>"Uncertain"</formula>
    </cfRule>
    <cfRule type="cellIs" dxfId="76" priority="10" operator="equal">
      <formula>"Neutral"</formula>
    </cfRule>
    <cfRule type="cellIs" dxfId="75" priority="11" operator="equal">
      <formula>"Minor Positive"</formula>
    </cfRule>
    <cfRule type="cellIs" dxfId="74" priority="12" operator="equal">
      <formula>"Significant Positive"</formula>
    </cfRule>
  </conditionalFormatting>
  <conditionalFormatting sqref="J49">
    <cfRule type="cellIs" dxfId="73" priority="13" operator="equal">
      <formula>"Significant Negative"</formula>
    </cfRule>
    <cfRule type="cellIs" dxfId="72" priority="14" operator="equal">
      <formula>"Minor Negative"</formula>
    </cfRule>
    <cfRule type="cellIs" dxfId="71" priority="15" operator="equal">
      <formula>"Uncertain"</formula>
    </cfRule>
    <cfRule type="cellIs" dxfId="70" priority="18" operator="equal">
      <formula>"Significant Positive"</formula>
    </cfRule>
    <cfRule type="cellIs" dxfId="69" priority="17" operator="equal">
      <formula>"Minor Positive"</formula>
    </cfRule>
    <cfRule type="cellIs" dxfId="68" priority="16" operator="equal">
      <formula>"Neutral"</formula>
    </cfRule>
  </conditionalFormatting>
  <conditionalFormatting sqref="J54">
    <cfRule type="cellIs" dxfId="67" priority="24" operator="equal">
      <formula>"Neutral"</formula>
    </cfRule>
    <cfRule type="cellIs" dxfId="66" priority="25" operator="equal">
      <formula>"Minor Positive"</formula>
    </cfRule>
    <cfRule type="cellIs" dxfId="65" priority="26" operator="equal">
      <formula>"Significant Positive"</formula>
    </cfRule>
    <cfRule type="cellIs" dxfId="64" priority="23" operator="equal">
      <formula>"Uncertain"</formula>
    </cfRule>
    <cfRule type="cellIs" dxfId="63" priority="22" operator="equal">
      <formula>"Minor Negative"</formula>
    </cfRule>
    <cfRule type="cellIs" dxfId="62" priority="2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0685F0F7-729D-4B5C-B0D1-037CE6D7910A}">
          <x14:formula1>
            <xm:f>'Drop downs'!$A$2:$A$3</xm:f>
          </x14:formula1>
          <xm:sqref>D8:D87</xm:sqref>
        </x14:dataValidation>
        <x14:dataValidation type="list" allowBlank="1" showInputMessage="1" showErrorMessage="1" xr:uid="{91F69E26-BE8A-40F9-9AFA-3529CAE6CB5B}">
          <x14:formula1>
            <xm:f>'Drop downs'!$J$2:$J$3</xm:f>
          </x14:formula1>
          <xm:sqref>L8 L18 L20 L28 L36 L42 L49 L54 L57 L65 L72 L77 L47 L84</xm:sqref>
        </x14:dataValidation>
        <x14:dataValidation type="list" allowBlank="1" showInputMessage="1" showErrorMessage="1" xr:uid="{3FC21F98-CADD-4F7A-A05B-F8C3FD4C5E46}">
          <x14:formula1>
            <xm:f>'Drop downs'!$B$2:$B$4</xm:f>
          </x14:formula1>
          <xm:sqref>E8 E18 E49 E28 E36 E42 E84 E54 E57 E65 E72 E77 E47 E20</xm:sqref>
        </x14:dataValidation>
        <x14:dataValidation type="list" allowBlank="1" showInputMessage="1" showErrorMessage="1" xr:uid="{F16CB428-EF55-4E04-B463-DA07C137E794}">
          <x14:formula1>
            <xm:f>'Drop downs'!$C$2:$C$5</xm:f>
          </x14:formula1>
          <xm:sqref>F8 F18 F49 F28 F36 F42 F84 F54 F57 F65 F72 F77 F47 F20</xm:sqref>
        </x14:dataValidation>
        <x14:dataValidation type="list" allowBlank="1" showInputMessage="1" showErrorMessage="1" xr:uid="{B1F2E1E8-F713-4447-B329-6DBB76E50BA8}">
          <x14:formula1>
            <xm:f>'Drop downs'!$D$2:$D$7</xm:f>
          </x14:formula1>
          <xm:sqref>G8 G18 G49 G28 G36 G42 G84 G54 G57 G65 G72 G77 G47 G20</xm:sqref>
        </x14:dataValidation>
        <x14:dataValidation type="list" allowBlank="1" showInputMessage="1" showErrorMessage="1" xr:uid="{0D3185C9-8BF5-4270-AD4C-E937E3F06C03}">
          <x14:formula1>
            <xm:f>'Drop downs'!$E$2:$E$6</xm:f>
          </x14:formula1>
          <xm:sqref>H8 H18 H49 H28 H36 H42 H84 H54 H57 H65 H72 H77 H47 H20</xm:sqref>
        </x14:dataValidation>
        <x14:dataValidation type="list" allowBlank="1" showInputMessage="1" showErrorMessage="1" xr:uid="{C9D4A17D-842A-48D1-B65B-1DCAAD7DCE83}">
          <x14:formula1>
            <xm:f>'Drop downs'!$F$2:$F$6</xm:f>
          </x14:formula1>
          <xm:sqref>I8 I18 I49 I28 I36 I42 I84 I54 I57 I65 I72 I77 I47 I20</xm:sqref>
        </x14:dataValidation>
        <x14:dataValidation type="list" allowBlank="1" showInputMessage="1" showErrorMessage="1" xr:uid="{29369355-2ADD-43A7-BD90-F7EF566DA294}">
          <x14:formula1>
            <xm:f>'Drop downs'!$G$2:$G$7</xm:f>
          </x14:formula1>
          <xm:sqref>J8 J18 J47 J28 J36 J42 J84 J54 J57 J65 J72 J77 J49 J20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EACB-4282-4B82-86B6-3987256042BC}">
  <sheetPr codeName="Sheet66"/>
  <dimension ref="A1:V98"/>
  <sheetViews>
    <sheetView showGridLines="0" zoomScaleNormal="100" workbookViewId="0">
      <selection activeCell="C1" sqref="C1:F1"/>
    </sheetView>
  </sheetViews>
  <sheetFormatPr defaultColWidth="8.54296875" defaultRowHeight="26" x14ac:dyDescent="0.6"/>
  <cols>
    <col min="1" max="1" width="67.81640625" style="126" customWidth="1"/>
    <col min="2" max="2" width="8.1796875" style="126" hidden="1" customWidth="1"/>
    <col min="3" max="3" width="103.81640625" style="126" customWidth="1"/>
    <col min="4" max="4" width="24.453125" style="126" customWidth="1"/>
    <col min="5" max="6" width="20.7265625" style="126" customWidth="1"/>
    <col min="7" max="7" width="20.7265625" style="228" customWidth="1"/>
    <col min="8" max="8" width="20.7265625" style="126" customWidth="1"/>
    <col min="9" max="9" width="22.54296875" style="228" customWidth="1"/>
    <col min="10" max="10" width="20.7265625" style="126" customWidth="1"/>
    <col min="11" max="11" width="68.7265625" style="126" customWidth="1"/>
    <col min="12" max="12" width="20.54296875" style="126" customWidth="1"/>
    <col min="13" max="14" width="41.453125" style="126" customWidth="1"/>
    <col min="15" max="16" width="9.453125" style="126" customWidth="1"/>
    <col min="17" max="17" width="8.54296875" style="126" hidden="1" customWidth="1"/>
    <col min="18" max="18" width="20.54296875" style="126" hidden="1" customWidth="1"/>
    <col min="19" max="19" width="12.54296875" style="126" hidden="1" customWidth="1"/>
    <col min="20" max="20" width="21" style="126" hidden="1" customWidth="1"/>
    <col min="21" max="21" width="12.54296875" style="126" hidden="1" customWidth="1"/>
    <col min="22" max="23" width="0" style="126" hidden="1" customWidth="1"/>
    <col min="24" max="16384" width="8.54296875" style="126"/>
  </cols>
  <sheetData>
    <row r="1" spans="1:22" x14ac:dyDescent="0.6">
      <c r="A1" s="125" t="s">
        <v>20</v>
      </c>
      <c r="C1" s="658" t="s">
        <v>732</v>
      </c>
      <c r="D1" s="703"/>
      <c r="E1" s="703"/>
      <c r="F1" s="630"/>
      <c r="G1" s="227"/>
      <c r="I1" s="229"/>
      <c r="J1" s="128"/>
      <c r="K1" s="128"/>
    </row>
    <row r="2" spans="1:22" x14ac:dyDescent="0.6">
      <c r="A2" s="125" t="s">
        <v>21</v>
      </c>
      <c r="B2" s="129"/>
      <c r="C2" s="393" t="s">
        <v>716</v>
      </c>
      <c r="D2" s="393"/>
      <c r="E2" s="393"/>
      <c r="F2" s="394"/>
      <c r="I2" s="230"/>
      <c r="J2" s="130"/>
      <c r="K2" s="130"/>
    </row>
    <row r="3" spans="1:22" ht="91.5" customHeight="1" x14ac:dyDescent="0.6">
      <c r="A3" s="131" t="s">
        <v>22</v>
      </c>
      <c r="B3" s="132"/>
      <c r="C3" s="393" t="s">
        <v>802</v>
      </c>
      <c r="D3" s="393"/>
      <c r="E3" s="393"/>
      <c r="F3" s="394"/>
      <c r="I3" s="230"/>
      <c r="J3" s="130"/>
      <c r="K3" s="130"/>
    </row>
    <row r="4" spans="1:22" x14ac:dyDescent="0.6">
      <c r="A4" s="131" t="s">
        <v>23</v>
      </c>
      <c r="B4" s="133"/>
      <c r="C4" s="395" t="s">
        <v>372</v>
      </c>
      <c r="D4" s="395"/>
      <c r="E4" s="395"/>
      <c r="F4" s="396"/>
      <c r="I4" s="230"/>
      <c r="J4" s="130"/>
      <c r="K4" s="130"/>
    </row>
    <row r="5" spans="1:22" ht="26.5" thickBot="1" x14ac:dyDescent="0.65"/>
    <row r="6" spans="1:22" ht="26.5" thickBot="1" x14ac:dyDescent="0.65">
      <c r="A6" s="501" t="s">
        <v>24</v>
      </c>
      <c r="B6" s="501"/>
      <c r="C6" s="501"/>
      <c r="D6" s="134"/>
      <c r="E6" s="508" t="s">
        <v>25</v>
      </c>
      <c r="F6" s="509"/>
      <c r="G6" s="509"/>
      <c r="H6" s="509"/>
      <c r="I6" s="509"/>
      <c r="J6" s="509"/>
      <c r="K6" s="509"/>
      <c r="L6" s="509"/>
      <c r="M6" s="509"/>
      <c r="N6" s="510"/>
      <c r="R6" s="135"/>
      <c r="S6" s="135"/>
      <c r="T6" s="135"/>
      <c r="U6" s="135"/>
    </row>
    <row r="7" spans="1:22" ht="130.5" thickBot="1" x14ac:dyDescent="0.65">
      <c r="A7" s="136" t="s">
        <v>253</v>
      </c>
      <c r="B7" s="136" t="s">
        <v>27</v>
      </c>
      <c r="C7" s="136" t="s">
        <v>254</v>
      </c>
      <c r="D7" s="136" t="s">
        <v>255</v>
      </c>
      <c r="E7" s="137" t="s">
        <v>30</v>
      </c>
      <c r="F7" s="137" t="s">
        <v>31</v>
      </c>
      <c r="G7" s="226" t="s">
        <v>32</v>
      </c>
      <c r="H7" s="137" t="s">
        <v>33</v>
      </c>
      <c r="I7" s="226" t="s">
        <v>34</v>
      </c>
      <c r="J7" s="137" t="s">
        <v>35</v>
      </c>
      <c r="K7" s="137" t="s">
        <v>36</v>
      </c>
      <c r="L7" s="137" t="s">
        <v>37</v>
      </c>
      <c r="M7" s="137" t="s">
        <v>38</v>
      </c>
      <c r="N7" s="138" t="s">
        <v>397</v>
      </c>
      <c r="R7" s="139" t="str">
        <f>A89</f>
        <v>Significant Negative and Uncertain Effects</v>
      </c>
      <c r="S7" s="139" t="str">
        <f>A91</f>
        <v>Significant Positive Effects</v>
      </c>
      <c r="T7" s="139" t="str">
        <f>A93</f>
        <v>Potential Cumulative Effects Identified</v>
      </c>
      <c r="U7" s="126" t="s">
        <v>38</v>
      </c>
      <c r="V7" s="126" t="s">
        <v>256</v>
      </c>
    </row>
    <row r="8" spans="1:22" ht="78" x14ac:dyDescent="0.6">
      <c r="A8" s="469" t="s">
        <v>186</v>
      </c>
      <c r="B8" s="502" t="s">
        <v>101</v>
      </c>
      <c r="C8" s="140" t="s">
        <v>257</v>
      </c>
      <c r="D8" s="140" t="s">
        <v>189</v>
      </c>
      <c r="E8" s="493" t="s">
        <v>88</v>
      </c>
      <c r="F8" s="493" t="s">
        <v>88</v>
      </c>
      <c r="G8" s="505" t="s">
        <v>88</v>
      </c>
      <c r="H8" s="493" t="s">
        <v>88</v>
      </c>
      <c r="I8" s="505" t="s">
        <v>88</v>
      </c>
      <c r="J8" s="475" t="s">
        <v>120</v>
      </c>
      <c r="K8" s="499" t="s">
        <v>367</v>
      </c>
      <c r="L8" s="475" t="s">
        <v>189</v>
      </c>
      <c r="M8" s="480"/>
      <c r="N8" s="454"/>
      <c r="R8" s="141" t="str">
        <f>IF(OR(J8='Drop downs'!$G$7,J8='Drop downs'!$G$5), B8&amp;": "&amp;K8&amp;CHAR(10),"")</f>
        <v/>
      </c>
      <c r="S8" s="141" t="str">
        <f>IF(J8='Drop downs'!$G$2,B8&amp;": "&amp;K8&amp;""," ")</f>
        <v xml:space="preserve"> </v>
      </c>
      <c r="T8" s="141" t="str">
        <f>IF(M3_Deliveries_and_Construction!E8='Drop downs'!$B$6,M3_Deliveries_and_Construction!B8&amp;": "&amp;M3_Deliveries_and_Construction!K8&amp;"","")</f>
        <v/>
      </c>
      <c r="U8" s="126" t="str">
        <f>IF(M8&gt;0,B8&amp;":"&amp;M8&amp;"
","")</f>
        <v/>
      </c>
      <c r="V8" s="126" t="str">
        <f>IF(N8&gt;0,B8&amp;":"&amp;N8&amp;"
","")</f>
        <v/>
      </c>
    </row>
    <row r="9" spans="1:22" ht="52" x14ac:dyDescent="0.6">
      <c r="A9" s="470"/>
      <c r="B9" s="503"/>
      <c r="C9" s="142" t="s">
        <v>258</v>
      </c>
      <c r="D9" s="142" t="s">
        <v>189</v>
      </c>
      <c r="E9" s="494"/>
      <c r="F9" s="494"/>
      <c r="G9" s="506"/>
      <c r="H9" s="494"/>
      <c r="I9" s="506"/>
      <c r="J9" s="476"/>
      <c r="K9" s="489"/>
      <c r="L9" s="476"/>
      <c r="M9" s="481"/>
      <c r="N9" s="455"/>
      <c r="R9" s="141"/>
      <c r="S9" s="141"/>
      <c r="T9" s="141"/>
    </row>
    <row r="10" spans="1:22" x14ac:dyDescent="0.6">
      <c r="A10" s="470"/>
      <c r="B10" s="503"/>
      <c r="C10" s="142" t="s">
        <v>259</v>
      </c>
      <c r="D10" s="142" t="s">
        <v>189</v>
      </c>
      <c r="E10" s="494"/>
      <c r="F10" s="494"/>
      <c r="G10" s="506"/>
      <c r="H10" s="494"/>
      <c r="I10" s="506"/>
      <c r="J10" s="476"/>
      <c r="K10" s="489"/>
      <c r="L10" s="476"/>
      <c r="M10" s="481"/>
      <c r="N10" s="455"/>
      <c r="O10" s="184"/>
      <c r="P10" s="184"/>
      <c r="R10" s="141"/>
      <c r="S10" s="141"/>
      <c r="T10" s="141"/>
    </row>
    <row r="11" spans="1:22" ht="52" x14ac:dyDescent="0.6">
      <c r="A11" s="470"/>
      <c r="B11" s="503"/>
      <c r="C11" s="142" t="s">
        <v>260</v>
      </c>
      <c r="D11" s="142" t="s">
        <v>189</v>
      </c>
      <c r="E11" s="494"/>
      <c r="F11" s="494"/>
      <c r="G11" s="506"/>
      <c r="H11" s="494"/>
      <c r="I11" s="506"/>
      <c r="J11" s="476"/>
      <c r="K11" s="489"/>
      <c r="L11" s="476"/>
      <c r="M11" s="481"/>
      <c r="N11" s="455"/>
      <c r="R11" s="141"/>
      <c r="S11" s="141"/>
      <c r="T11" s="141"/>
    </row>
    <row r="12" spans="1:22" ht="52" x14ac:dyDescent="0.6">
      <c r="A12" s="470"/>
      <c r="B12" s="503"/>
      <c r="C12" s="142" t="s">
        <v>261</v>
      </c>
      <c r="D12" s="142" t="s">
        <v>189</v>
      </c>
      <c r="E12" s="494"/>
      <c r="F12" s="494"/>
      <c r="G12" s="506"/>
      <c r="H12" s="494"/>
      <c r="I12" s="506"/>
      <c r="J12" s="476"/>
      <c r="K12" s="489"/>
      <c r="L12" s="476"/>
      <c r="M12" s="481"/>
      <c r="N12" s="455"/>
      <c r="R12" s="141"/>
      <c r="S12" s="141"/>
      <c r="T12" s="141"/>
    </row>
    <row r="13" spans="1:22" x14ac:dyDescent="0.6">
      <c r="A13" s="470"/>
      <c r="B13" s="503"/>
      <c r="C13" s="142" t="s">
        <v>262</v>
      </c>
      <c r="D13" s="142" t="s">
        <v>189</v>
      </c>
      <c r="E13" s="494"/>
      <c r="F13" s="494"/>
      <c r="G13" s="506"/>
      <c r="H13" s="494"/>
      <c r="I13" s="506"/>
      <c r="J13" s="476"/>
      <c r="K13" s="489"/>
      <c r="L13" s="476"/>
      <c r="M13" s="481"/>
      <c r="N13" s="455"/>
      <c r="R13" s="141"/>
      <c r="S13" s="141"/>
      <c r="T13" s="141"/>
    </row>
    <row r="14" spans="1:22" ht="78" x14ac:dyDescent="0.6">
      <c r="A14" s="470"/>
      <c r="B14" s="503"/>
      <c r="C14" s="142" t="s">
        <v>263</v>
      </c>
      <c r="D14" s="142" t="s">
        <v>189</v>
      </c>
      <c r="E14" s="494"/>
      <c r="F14" s="494"/>
      <c r="G14" s="506"/>
      <c r="H14" s="494"/>
      <c r="I14" s="506"/>
      <c r="J14" s="476"/>
      <c r="K14" s="489"/>
      <c r="L14" s="476"/>
      <c r="M14" s="481"/>
      <c r="N14" s="455"/>
      <c r="R14" s="141"/>
      <c r="S14" s="141"/>
      <c r="T14" s="141"/>
    </row>
    <row r="15" spans="1:22" ht="52" x14ac:dyDescent="0.6">
      <c r="A15" s="470"/>
      <c r="B15" s="503"/>
      <c r="C15" s="142" t="s">
        <v>264</v>
      </c>
      <c r="D15" s="142" t="s">
        <v>189</v>
      </c>
      <c r="E15" s="494"/>
      <c r="F15" s="494"/>
      <c r="G15" s="506"/>
      <c r="H15" s="494"/>
      <c r="I15" s="506"/>
      <c r="J15" s="476"/>
      <c r="K15" s="489"/>
      <c r="L15" s="476"/>
      <c r="M15" s="481"/>
      <c r="N15" s="455"/>
      <c r="R15" s="141"/>
      <c r="S15" s="141"/>
      <c r="T15" s="141"/>
    </row>
    <row r="16" spans="1:22" ht="78" x14ac:dyDescent="0.6">
      <c r="A16" s="470"/>
      <c r="B16" s="503"/>
      <c r="C16" s="142" t="s">
        <v>265</v>
      </c>
      <c r="D16" s="142" t="s">
        <v>189</v>
      </c>
      <c r="E16" s="494"/>
      <c r="F16" s="494"/>
      <c r="G16" s="506"/>
      <c r="H16" s="494"/>
      <c r="I16" s="506"/>
      <c r="J16" s="476"/>
      <c r="K16" s="489"/>
      <c r="L16" s="476"/>
      <c r="M16" s="481"/>
      <c r="N16" s="455"/>
      <c r="R16" s="141"/>
      <c r="S16" s="141"/>
      <c r="T16" s="141"/>
    </row>
    <row r="17" spans="1:22" ht="52.5" thickBot="1" x14ac:dyDescent="0.65">
      <c r="A17" s="471"/>
      <c r="B17" s="504"/>
      <c r="C17" s="143" t="s">
        <v>266</v>
      </c>
      <c r="D17" s="143" t="s">
        <v>189</v>
      </c>
      <c r="E17" s="495"/>
      <c r="F17" s="495"/>
      <c r="G17" s="507"/>
      <c r="H17" s="495"/>
      <c r="I17" s="507"/>
      <c r="J17" s="428"/>
      <c r="K17" s="500"/>
      <c r="L17" s="428"/>
      <c r="M17" s="482"/>
      <c r="N17" s="456"/>
      <c r="R17" s="141"/>
      <c r="S17" s="141"/>
      <c r="T17" s="141"/>
    </row>
    <row r="18" spans="1:22" ht="52" x14ac:dyDescent="0.6">
      <c r="A18" s="732" t="s">
        <v>267</v>
      </c>
      <c r="B18" s="472" t="s">
        <v>102</v>
      </c>
      <c r="C18" s="140" t="s">
        <v>268</v>
      </c>
      <c r="D18" s="140" t="s">
        <v>189</v>
      </c>
      <c r="E18" s="475" t="s">
        <v>88</v>
      </c>
      <c r="F18" s="475" t="s">
        <v>88</v>
      </c>
      <c r="G18" s="477" t="s">
        <v>88</v>
      </c>
      <c r="H18" s="475" t="s">
        <v>88</v>
      </c>
      <c r="I18" s="477" t="s">
        <v>88</v>
      </c>
      <c r="J18" s="475" t="s">
        <v>120</v>
      </c>
      <c r="K18" s="499" t="s">
        <v>367</v>
      </c>
      <c r="L18" s="475" t="s">
        <v>189</v>
      </c>
      <c r="M18" s="480"/>
      <c r="N18" s="454"/>
      <c r="R18" s="141" t="str">
        <f>IF(OR(J18='Drop downs'!$G$7,J18='Drop downs'!$G$5), B18&amp;": "&amp;K18&amp;CHAR(10),"")</f>
        <v/>
      </c>
      <c r="S18" s="141" t="str">
        <f>IF(J18='Drop downs'!$G$2,B18&amp;": "&amp;K18&amp;""," ")</f>
        <v xml:space="preserve"> </v>
      </c>
      <c r="T18" s="141" t="str">
        <f>IF(M3_Deliveries_and_Construction!E18='Drop downs'!$B$6,M3_Deliveries_and_Construction!B18&amp;": "&amp;M3_Deliveries_and_Construction!K18&amp;"","")</f>
        <v/>
      </c>
      <c r="U18" s="126" t="str">
        <f t="shared" ref="U18:U72" si="0">IF(M18&gt;0,B18&amp;":"&amp;M18&amp;"
","")</f>
        <v/>
      </c>
      <c r="V18" s="126" t="str">
        <f>IF(N18&gt;0,B18&amp;":"&amp;N18&amp;"
","")</f>
        <v/>
      </c>
    </row>
    <row r="19" spans="1:22" ht="77.5" customHeight="1" thickBot="1" x14ac:dyDescent="0.65">
      <c r="A19" s="734"/>
      <c r="B19" s="474"/>
      <c r="C19" s="165" t="s">
        <v>269</v>
      </c>
      <c r="D19" s="165" t="s">
        <v>189</v>
      </c>
      <c r="E19" s="428"/>
      <c r="F19" s="428"/>
      <c r="G19" s="479"/>
      <c r="H19" s="428"/>
      <c r="I19" s="479"/>
      <c r="J19" s="428"/>
      <c r="K19" s="500"/>
      <c r="L19" s="483"/>
      <c r="M19" s="492"/>
      <c r="N19" s="464"/>
      <c r="R19" s="141"/>
      <c r="S19" s="141"/>
      <c r="T19" s="141"/>
    </row>
    <row r="20" spans="1:22" ht="156" x14ac:dyDescent="0.6">
      <c r="A20" s="469" t="s">
        <v>270</v>
      </c>
      <c r="B20" s="472" t="s">
        <v>103</v>
      </c>
      <c r="C20" s="144" t="s">
        <v>271</v>
      </c>
      <c r="D20" s="144" t="s">
        <v>189</v>
      </c>
      <c r="E20" s="475" t="s">
        <v>88</v>
      </c>
      <c r="F20" s="475" t="s">
        <v>88</v>
      </c>
      <c r="G20" s="477" t="s">
        <v>88</v>
      </c>
      <c r="H20" s="475" t="s">
        <v>88</v>
      </c>
      <c r="I20" s="477" t="s">
        <v>88</v>
      </c>
      <c r="J20" s="475" t="s">
        <v>120</v>
      </c>
      <c r="K20" s="499" t="s">
        <v>367</v>
      </c>
      <c r="L20" s="475" t="s">
        <v>189</v>
      </c>
      <c r="M20" s="480"/>
      <c r="N20" s="454"/>
      <c r="R20" s="141" t="str">
        <f>IF(OR(J20='Drop downs'!$G$7,J20='Drop downs'!$G$5), B20&amp;": "&amp;K20&amp;CHAR(10),"")</f>
        <v/>
      </c>
      <c r="S20" s="141" t="str">
        <f>IF(J20='Drop downs'!$G$2,B20&amp;": "&amp;K20&amp;""," ")</f>
        <v xml:space="preserve"> </v>
      </c>
      <c r="T20" s="141" t="str">
        <f>IF(M3_Deliveries_and_Construction!E20='Drop downs'!$B$6,M3_Deliveries_and_Construction!B20&amp;": "&amp;M3_Deliveries_and_Construction!K20&amp;"","")</f>
        <v/>
      </c>
      <c r="U20" s="126" t="str">
        <f t="shared" si="0"/>
        <v/>
      </c>
      <c r="V20" s="126" t="str">
        <f>IF(N20&gt;0,B20&amp;":"&amp;N20&amp;"
","")</f>
        <v/>
      </c>
    </row>
    <row r="21" spans="1:22" ht="52" x14ac:dyDescent="0.6">
      <c r="A21" s="470"/>
      <c r="B21" s="473"/>
      <c r="C21" s="145" t="s">
        <v>272</v>
      </c>
      <c r="D21" s="145" t="s">
        <v>189</v>
      </c>
      <c r="E21" s="476"/>
      <c r="F21" s="476"/>
      <c r="G21" s="478"/>
      <c r="H21" s="476"/>
      <c r="I21" s="478"/>
      <c r="J21" s="476"/>
      <c r="K21" s="489"/>
      <c r="L21" s="476"/>
      <c r="M21" s="481"/>
      <c r="N21" s="455"/>
      <c r="R21" s="141"/>
      <c r="S21" s="141"/>
      <c r="T21" s="141"/>
    </row>
    <row r="22" spans="1:22" ht="52" x14ac:dyDescent="0.6">
      <c r="A22" s="470"/>
      <c r="B22" s="473"/>
      <c r="C22" s="145" t="s">
        <v>273</v>
      </c>
      <c r="D22" s="145" t="s">
        <v>189</v>
      </c>
      <c r="E22" s="476"/>
      <c r="F22" s="476"/>
      <c r="G22" s="478"/>
      <c r="H22" s="476"/>
      <c r="I22" s="478"/>
      <c r="J22" s="476"/>
      <c r="K22" s="489"/>
      <c r="L22" s="476"/>
      <c r="M22" s="481"/>
      <c r="N22" s="455"/>
      <c r="R22" s="141"/>
      <c r="S22" s="141"/>
      <c r="T22" s="141"/>
    </row>
    <row r="23" spans="1:22" ht="52" x14ac:dyDescent="0.6">
      <c r="A23" s="470"/>
      <c r="B23" s="473"/>
      <c r="C23" s="145" t="s">
        <v>274</v>
      </c>
      <c r="D23" s="145" t="s">
        <v>189</v>
      </c>
      <c r="E23" s="476"/>
      <c r="F23" s="476"/>
      <c r="G23" s="478"/>
      <c r="H23" s="476"/>
      <c r="I23" s="478"/>
      <c r="J23" s="476"/>
      <c r="K23" s="489"/>
      <c r="L23" s="476"/>
      <c r="M23" s="481"/>
      <c r="N23" s="455"/>
      <c r="R23" s="141"/>
      <c r="S23" s="141"/>
      <c r="T23" s="141"/>
    </row>
    <row r="24" spans="1:22" ht="52" x14ac:dyDescent="0.6">
      <c r="A24" s="470"/>
      <c r="B24" s="473"/>
      <c r="C24" s="145" t="s">
        <v>275</v>
      </c>
      <c r="D24" s="145" t="s">
        <v>189</v>
      </c>
      <c r="E24" s="476"/>
      <c r="F24" s="476"/>
      <c r="G24" s="478"/>
      <c r="H24" s="476"/>
      <c r="I24" s="478"/>
      <c r="J24" s="476"/>
      <c r="K24" s="489"/>
      <c r="L24" s="476"/>
      <c r="M24" s="481"/>
      <c r="N24" s="455"/>
      <c r="R24" s="141"/>
      <c r="S24" s="141"/>
      <c r="T24" s="141"/>
    </row>
    <row r="25" spans="1:22" ht="104" x14ac:dyDescent="0.6">
      <c r="A25" s="470"/>
      <c r="B25" s="473"/>
      <c r="C25" s="145" t="s">
        <v>276</v>
      </c>
      <c r="D25" s="145" t="s">
        <v>189</v>
      </c>
      <c r="E25" s="476"/>
      <c r="F25" s="476"/>
      <c r="G25" s="478"/>
      <c r="H25" s="476"/>
      <c r="I25" s="478"/>
      <c r="J25" s="476"/>
      <c r="K25" s="489"/>
      <c r="L25" s="476"/>
      <c r="M25" s="481"/>
      <c r="N25" s="455"/>
      <c r="R25" s="141"/>
      <c r="S25" s="141"/>
      <c r="T25" s="141"/>
    </row>
    <row r="26" spans="1:22" ht="52" x14ac:dyDescent="0.6">
      <c r="A26" s="470"/>
      <c r="B26" s="473"/>
      <c r="C26" s="145" t="s">
        <v>277</v>
      </c>
      <c r="D26" s="145" t="s">
        <v>189</v>
      </c>
      <c r="E26" s="476"/>
      <c r="F26" s="476"/>
      <c r="G26" s="478"/>
      <c r="H26" s="476"/>
      <c r="I26" s="478"/>
      <c r="J26" s="476"/>
      <c r="K26" s="489"/>
      <c r="L26" s="476"/>
      <c r="M26" s="481"/>
      <c r="N26" s="455"/>
      <c r="R26" s="141"/>
      <c r="S26" s="141"/>
      <c r="T26" s="141"/>
    </row>
    <row r="27" spans="1:22" ht="78.5" thickBot="1" x14ac:dyDescent="0.65">
      <c r="A27" s="471"/>
      <c r="B27" s="474"/>
      <c r="C27" s="146" t="s">
        <v>278</v>
      </c>
      <c r="D27" s="145" t="s">
        <v>189</v>
      </c>
      <c r="E27" s="428"/>
      <c r="F27" s="428"/>
      <c r="G27" s="479"/>
      <c r="H27" s="428"/>
      <c r="I27" s="479"/>
      <c r="J27" s="428"/>
      <c r="K27" s="500"/>
      <c r="L27" s="428"/>
      <c r="M27" s="482"/>
      <c r="N27" s="456"/>
      <c r="R27" s="141"/>
      <c r="S27" s="141"/>
      <c r="T27" s="141"/>
    </row>
    <row r="28" spans="1:22" ht="78" x14ac:dyDescent="0.6">
      <c r="A28" s="469" t="s">
        <v>279</v>
      </c>
      <c r="B28" s="472" t="s">
        <v>104</v>
      </c>
      <c r="C28" s="147" t="s">
        <v>280</v>
      </c>
      <c r="D28" s="144" t="s">
        <v>185</v>
      </c>
      <c r="E28" s="475" t="s">
        <v>353</v>
      </c>
      <c r="F28" s="475" t="s">
        <v>354</v>
      </c>
      <c r="G28" s="477" t="s">
        <v>358</v>
      </c>
      <c r="H28" s="475" t="s">
        <v>478</v>
      </c>
      <c r="I28" s="573" t="s">
        <v>357</v>
      </c>
      <c r="J28" s="475" t="s">
        <v>119</v>
      </c>
      <c r="K28" s="499" t="s">
        <v>733</v>
      </c>
      <c r="L28" s="475" t="s">
        <v>189</v>
      </c>
      <c r="M28" s="480"/>
      <c r="N28" s="454"/>
      <c r="R28" s="141" t="str">
        <f>IF(OR(J28='Drop downs'!$G$7,J28='Drop downs'!$G$5), B28&amp;": "&amp;K28&amp;CHAR(10),"")</f>
        <v/>
      </c>
      <c r="S28" s="141" t="str">
        <f>IF(J28='Drop downs'!$G$2,B28&amp;": "&amp;K28&amp;""," ")</f>
        <v xml:space="preserve"> </v>
      </c>
      <c r="T28" s="141" t="str">
        <f>IF(M3_Deliveries_and_Construction!E28='Drop downs'!$B$6,M3_Deliveries_and_Construction!B28&amp;": "&amp;M3_Deliveries_and_Construction!K28&amp;"","")</f>
        <v/>
      </c>
      <c r="U28" s="126" t="str">
        <f t="shared" si="0"/>
        <v/>
      </c>
      <c r="V28" s="126" t="str">
        <f>IF(N28&gt;0,B28&amp;":"&amp;N28&amp;"
","")</f>
        <v/>
      </c>
    </row>
    <row r="29" spans="1:22" ht="78" x14ac:dyDescent="0.6">
      <c r="A29" s="470"/>
      <c r="B29" s="473"/>
      <c r="C29" s="148" t="s">
        <v>281</v>
      </c>
      <c r="D29" s="145" t="s">
        <v>189</v>
      </c>
      <c r="E29" s="476"/>
      <c r="F29" s="476"/>
      <c r="G29" s="478"/>
      <c r="H29" s="476"/>
      <c r="I29" s="571"/>
      <c r="J29" s="476"/>
      <c r="K29" s="489"/>
      <c r="L29" s="476"/>
      <c r="M29" s="481"/>
      <c r="N29" s="455"/>
      <c r="R29" s="141"/>
      <c r="S29" s="141"/>
      <c r="T29" s="141"/>
    </row>
    <row r="30" spans="1:22" ht="52" x14ac:dyDescent="0.6">
      <c r="A30" s="470"/>
      <c r="B30" s="473"/>
      <c r="C30" s="148" t="s">
        <v>282</v>
      </c>
      <c r="D30" s="145" t="s">
        <v>189</v>
      </c>
      <c r="E30" s="476"/>
      <c r="F30" s="476"/>
      <c r="G30" s="478"/>
      <c r="H30" s="476"/>
      <c r="I30" s="571"/>
      <c r="J30" s="476"/>
      <c r="K30" s="489"/>
      <c r="L30" s="476"/>
      <c r="M30" s="481"/>
      <c r="N30" s="455"/>
      <c r="R30" s="141"/>
      <c r="S30" s="141"/>
      <c r="T30" s="141"/>
    </row>
    <row r="31" spans="1:22" ht="52" x14ac:dyDescent="0.6">
      <c r="A31" s="470"/>
      <c r="B31" s="473"/>
      <c r="C31" s="148" t="s">
        <v>283</v>
      </c>
      <c r="D31" s="145" t="s">
        <v>189</v>
      </c>
      <c r="E31" s="476"/>
      <c r="F31" s="476"/>
      <c r="G31" s="478"/>
      <c r="H31" s="476"/>
      <c r="I31" s="571"/>
      <c r="J31" s="476"/>
      <c r="K31" s="489"/>
      <c r="L31" s="476"/>
      <c r="M31" s="481"/>
      <c r="N31" s="455"/>
      <c r="R31" s="141"/>
      <c r="S31" s="141"/>
      <c r="T31" s="141"/>
    </row>
    <row r="32" spans="1:22" ht="52" x14ac:dyDescent="0.6">
      <c r="A32" s="470"/>
      <c r="B32" s="473"/>
      <c r="C32" s="148" t="s">
        <v>284</v>
      </c>
      <c r="D32" s="145" t="s">
        <v>189</v>
      </c>
      <c r="E32" s="476"/>
      <c r="F32" s="476"/>
      <c r="G32" s="478"/>
      <c r="H32" s="476"/>
      <c r="I32" s="571"/>
      <c r="J32" s="476"/>
      <c r="K32" s="489"/>
      <c r="L32" s="476"/>
      <c r="M32" s="481"/>
      <c r="N32" s="455"/>
      <c r="R32" s="141"/>
      <c r="S32" s="141"/>
      <c r="T32" s="141"/>
    </row>
    <row r="33" spans="1:22" x14ac:dyDescent="0.6">
      <c r="A33" s="470"/>
      <c r="B33" s="473"/>
      <c r="C33" s="148" t="s">
        <v>285</v>
      </c>
      <c r="D33" s="145" t="s">
        <v>189</v>
      </c>
      <c r="E33" s="476"/>
      <c r="F33" s="476"/>
      <c r="G33" s="478"/>
      <c r="H33" s="476"/>
      <c r="I33" s="571"/>
      <c r="J33" s="476"/>
      <c r="K33" s="489"/>
      <c r="L33" s="476"/>
      <c r="M33" s="481"/>
      <c r="N33" s="455"/>
      <c r="R33" s="141"/>
      <c r="S33" s="141"/>
      <c r="T33" s="141"/>
    </row>
    <row r="34" spans="1:22" ht="52" x14ac:dyDescent="0.6">
      <c r="A34" s="470"/>
      <c r="B34" s="473"/>
      <c r="C34" s="148" t="s">
        <v>286</v>
      </c>
      <c r="D34" s="145" t="s">
        <v>189</v>
      </c>
      <c r="E34" s="476"/>
      <c r="F34" s="476"/>
      <c r="G34" s="478"/>
      <c r="H34" s="476"/>
      <c r="I34" s="571"/>
      <c r="J34" s="476"/>
      <c r="K34" s="489"/>
      <c r="L34" s="476"/>
      <c r="M34" s="481"/>
      <c r="N34" s="455"/>
      <c r="R34" s="141"/>
      <c r="S34" s="141"/>
      <c r="T34" s="141"/>
    </row>
    <row r="35" spans="1:22" ht="52.5" thickBot="1" x14ac:dyDescent="0.65">
      <c r="A35" s="471"/>
      <c r="B35" s="474"/>
      <c r="C35" s="156" t="s">
        <v>287</v>
      </c>
      <c r="D35" s="145" t="s">
        <v>189</v>
      </c>
      <c r="E35" s="428"/>
      <c r="F35" s="428"/>
      <c r="G35" s="479"/>
      <c r="H35" s="428"/>
      <c r="I35" s="574"/>
      <c r="J35" s="428"/>
      <c r="K35" s="500"/>
      <c r="L35" s="428"/>
      <c r="M35" s="482"/>
      <c r="N35" s="456"/>
      <c r="R35" s="141"/>
      <c r="S35" s="141"/>
      <c r="T35" s="141"/>
    </row>
    <row r="36" spans="1:22" ht="52" x14ac:dyDescent="0.6">
      <c r="A36" s="469" t="s">
        <v>288</v>
      </c>
      <c r="B36" s="472" t="s">
        <v>105</v>
      </c>
      <c r="C36" s="144" t="s">
        <v>289</v>
      </c>
      <c r="D36" s="144" t="s">
        <v>189</v>
      </c>
      <c r="E36" s="475" t="s">
        <v>88</v>
      </c>
      <c r="F36" s="475" t="s">
        <v>88</v>
      </c>
      <c r="G36" s="477" t="s">
        <v>88</v>
      </c>
      <c r="H36" s="475" t="s">
        <v>88</v>
      </c>
      <c r="I36" s="477" t="s">
        <v>88</v>
      </c>
      <c r="J36" s="475" t="s">
        <v>120</v>
      </c>
      <c r="K36" s="499" t="s">
        <v>367</v>
      </c>
      <c r="L36" s="475" t="s">
        <v>189</v>
      </c>
      <c r="M36" s="480"/>
      <c r="N36" s="454"/>
      <c r="R36" s="141" t="str">
        <f>IF(OR(J36='Drop downs'!$G$7,J36='Drop downs'!$G$5), B36&amp;": "&amp;K36&amp;CHAR(10),"")</f>
        <v/>
      </c>
      <c r="S36" s="141" t="str">
        <f>IF(J36='Drop downs'!$G$2,B36&amp;": "&amp;K36&amp;""," ")</f>
        <v xml:space="preserve"> </v>
      </c>
      <c r="T36" s="141" t="str">
        <f>IF(M3_Deliveries_and_Construction!E36='Drop downs'!$B$6,M3_Deliveries_and_Construction!B36&amp;": "&amp;M3_Deliveries_and_Construction!K36&amp;"","")</f>
        <v/>
      </c>
      <c r="U36" s="126" t="str">
        <f t="shared" si="0"/>
        <v/>
      </c>
      <c r="V36" s="126" t="str">
        <f>IF(N36&gt;0,B36&amp;":"&amp;N36&amp;"
","")</f>
        <v/>
      </c>
    </row>
    <row r="37" spans="1:22" ht="52" x14ac:dyDescent="0.6">
      <c r="A37" s="470"/>
      <c r="B37" s="473"/>
      <c r="C37" s="145" t="s">
        <v>290</v>
      </c>
      <c r="D37" s="145" t="s">
        <v>189</v>
      </c>
      <c r="E37" s="476"/>
      <c r="F37" s="476"/>
      <c r="G37" s="478"/>
      <c r="H37" s="476"/>
      <c r="I37" s="478"/>
      <c r="J37" s="476"/>
      <c r="K37" s="489"/>
      <c r="L37" s="476"/>
      <c r="M37" s="481"/>
      <c r="N37" s="455"/>
      <c r="R37" s="141"/>
      <c r="S37" s="141"/>
      <c r="T37" s="141"/>
    </row>
    <row r="38" spans="1:22" ht="52" x14ac:dyDescent="0.6">
      <c r="A38" s="470"/>
      <c r="B38" s="473"/>
      <c r="C38" s="145" t="s">
        <v>291</v>
      </c>
      <c r="D38" s="145" t="s">
        <v>189</v>
      </c>
      <c r="E38" s="476"/>
      <c r="F38" s="476"/>
      <c r="G38" s="478"/>
      <c r="H38" s="476"/>
      <c r="I38" s="478"/>
      <c r="J38" s="476"/>
      <c r="K38" s="489"/>
      <c r="L38" s="476"/>
      <c r="M38" s="481"/>
      <c r="N38" s="455"/>
      <c r="R38" s="141"/>
      <c r="S38" s="141"/>
      <c r="T38" s="141"/>
    </row>
    <row r="39" spans="1:22" ht="78" x14ac:dyDescent="0.6">
      <c r="A39" s="470"/>
      <c r="B39" s="473"/>
      <c r="C39" s="145" t="s">
        <v>292</v>
      </c>
      <c r="D39" s="145" t="s">
        <v>189</v>
      </c>
      <c r="E39" s="476"/>
      <c r="F39" s="476"/>
      <c r="G39" s="478"/>
      <c r="H39" s="476"/>
      <c r="I39" s="478"/>
      <c r="J39" s="476"/>
      <c r="K39" s="489"/>
      <c r="L39" s="476"/>
      <c r="M39" s="481"/>
      <c r="N39" s="455"/>
      <c r="R39" s="141"/>
      <c r="S39" s="141"/>
      <c r="T39" s="141"/>
    </row>
    <row r="40" spans="1:22" ht="104" x14ac:dyDescent="0.6">
      <c r="A40" s="470"/>
      <c r="B40" s="473"/>
      <c r="C40" s="145" t="s">
        <v>293</v>
      </c>
      <c r="D40" s="145" t="s">
        <v>189</v>
      </c>
      <c r="E40" s="476"/>
      <c r="F40" s="476"/>
      <c r="G40" s="478"/>
      <c r="H40" s="476"/>
      <c r="I40" s="478"/>
      <c r="J40" s="476"/>
      <c r="K40" s="489"/>
      <c r="L40" s="476"/>
      <c r="M40" s="481"/>
      <c r="N40" s="455"/>
      <c r="R40" s="141"/>
      <c r="S40" s="141"/>
      <c r="T40" s="141"/>
    </row>
    <row r="41" spans="1:22" ht="78.5" thickBot="1" x14ac:dyDescent="0.65">
      <c r="A41" s="471"/>
      <c r="B41" s="474"/>
      <c r="C41" s="146" t="s">
        <v>294</v>
      </c>
      <c r="D41" s="145" t="s">
        <v>189</v>
      </c>
      <c r="E41" s="428"/>
      <c r="F41" s="428"/>
      <c r="G41" s="479"/>
      <c r="H41" s="428"/>
      <c r="I41" s="479"/>
      <c r="J41" s="428"/>
      <c r="K41" s="500"/>
      <c r="L41" s="428"/>
      <c r="M41" s="482"/>
      <c r="N41" s="456"/>
      <c r="R41" s="141"/>
      <c r="S41" s="141"/>
      <c r="T41" s="141"/>
    </row>
    <row r="42" spans="1:22" ht="151.5" customHeight="1" x14ac:dyDescent="0.6">
      <c r="A42" s="469" t="s">
        <v>295</v>
      </c>
      <c r="B42" s="472" t="s">
        <v>106</v>
      </c>
      <c r="C42" s="144" t="s">
        <v>296</v>
      </c>
      <c r="D42" s="145" t="s">
        <v>189</v>
      </c>
      <c r="E42" s="475" t="s">
        <v>353</v>
      </c>
      <c r="F42" s="475" t="s">
        <v>354</v>
      </c>
      <c r="G42" s="477" t="s">
        <v>358</v>
      </c>
      <c r="H42" s="475" t="s">
        <v>478</v>
      </c>
      <c r="I42" s="573" t="s">
        <v>368</v>
      </c>
      <c r="J42" s="475" t="s">
        <v>119</v>
      </c>
      <c r="K42" s="575" t="s">
        <v>813</v>
      </c>
      <c r="L42" s="475" t="s">
        <v>189</v>
      </c>
      <c r="M42" s="480"/>
      <c r="N42" s="454"/>
      <c r="R42" s="141" t="str">
        <f>IF(OR(J42='Drop downs'!$G$7,J42='Drop downs'!$G$5), B42&amp;": "&amp;K42&amp;CHAR(10),"")</f>
        <v/>
      </c>
      <c r="S42" s="141" t="str">
        <f>IF(J42='Drop downs'!$G$2,B42&amp;": "&amp;K42&amp;""," ")</f>
        <v xml:space="preserve"> </v>
      </c>
      <c r="T42" s="141" t="str">
        <f>IF(M3_Deliveries_and_Construction!E42='Drop downs'!$B$6,M3_Deliveries_and_Construction!B42&amp;": "&amp;M3_Deliveries_and_Construction!K42&amp;"","")</f>
        <v/>
      </c>
      <c r="U42" s="126" t="str">
        <f t="shared" si="0"/>
        <v/>
      </c>
      <c r="V42" s="126" t="str">
        <f>IF(N42&gt;0,B42&amp;":"&amp;N42&amp;"
","")</f>
        <v/>
      </c>
    </row>
    <row r="43" spans="1:22" ht="106.5" customHeight="1" x14ac:dyDescent="0.6">
      <c r="A43" s="470"/>
      <c r="B43" s="473"/>
      <c r="C43" s="145" t="s">
        <v>297</v>
      </c>
      <c r="D43" s="145" t="s">
        <v>189</v>
      </c>
      <c r="E43" s="476"/>
      <c r="F43" s="476"/>
      <c r="G43" s="478"/>
      <c r="H43" s="476"/>
      <c r="I43" s="571"/>
      <c r="J43" s="476"/>
      <c r="K43" s="576"/>
      <c r="L43" s="476"/>
      <c r="M43" s="481"/>
      <c r="N43" s="455"/>
      <c r="R43" s="141"/>
      <c r="S43" s="141"/>
      <c r="T43" s="141"/>
    </row>
    <row r="44" spans="1:22" ht="182.25" customHeight="1" x14ac:dyDescent="0.6">
      <c r="A44" s="470"/>
      <c r="B44" s="473"/>
      <c r="C44" s="145" t="s">
        <v>298</v>
      </c>
      <c r="D44" s="145" t="s">
        <v>189</v>
      </c>
      <c r="E44" s="476"/>
      <c r="F44" s="476"/>
      <c r="G44" s="478"/>
      <c r="H44" s="476"/>
      <c r="I44" s="571"/>
      <c r="J44" s="476"/>
      <c r="K44" s="576"/>
      <c r="L44" s="476"/>
      <c r="M44" s="481"/>
      <c r="N44" s="455"/>
      <c r="R44" s="141"/>
      <c r="S44" s="141"/>
      <c r="T44" s="141"/>
    </row>
    <row r="45" spans="1:22" ht="251.25" customHeight="1" x14ac:dyDescent="0.6">
      <c r="A45" s="470"/>
      <c r="B45" s="473"/>
      <c r="C45" s="145" t="s">
        <v>299</v>
      </c>
      <c r="D45" s="145" t="s">
        <v>189</v>
      </c>
      <c r="E45" s="476"/>
      <c r="F45" s="476"/>
      <c r="G45" s="478"/>
      <c r="H45" s="476"/>
      <c r="I45" s="571"/>
      <c r="J45" s="476"/>
      <c r="K45" s="576"/>
      <c r="L45" s="476"/>
      <c r="M45" s="481"/>
      <c r="N45" s="455"/>
      <c r="R45" s="141"/>
      <c r="S45" s="141"/>
      <c r="T45" s="141"/>
    </row>
    <row r="46" spans="1:22" ht="150.75" customHeight="1" thickBot="1" x14ac:dyDescent="0.65">
      <c r="A46" s="471"/>
      <c r="B46" s="474"/>
      <c r="C46" s="146" t="s">
        <v>300</v>
      </c>
      <c r="D46" s="146" t="s">
        <v>185</v>
      </c>
      <c r="E46" s="428"/>
      <c r="F46" s="428"/>
      <c r="G46" s="479"/>
      <c r="H46" s="428"/>
      <c r="I46" s="574"/>
      <c r="J46" s="428"/>
      <c r="K46" s="577"/>
      <c r="L46" s="428"/>
      <c r="M46" s="482"/>
      <c r="N46" s="456"/>
      <c r="R46" s="141"/>
      <c r="S46" s="141"/>
      <c r="T46" s="141"/>
    </row>
    <row r="47" spans="1:22" ht="130" x14ac:dyDescent="0.6">
      <c r="A47" s="469" t="s">
        <v>301</v>
      </c>
      <c r="B47" s="472" t="s">
        <v>107</v>
      </c>
      <c r="C47" s="144" t="s">
        <v>302</v>
      </c>
      <c r="D47" s="144" t="s">
        <v>185</v>
      </c>
      <c r="E47" s="475" t="s">
        <v>364</v>
      </c>
      <c r="F47" s="475" t="s">
        <v>354</v>
      </c>
      <c r="G47" s="477" t="s">
        <v>358</v>
      </c>
      <c r="H47" s="475" t="s">
        <v>478</v>
      </c>
      <c r="I47" s="573" t="s">
        <v>368</v>
      </c>
      <c r="J47" s="475" t="s">
        <v>119</v>
      </c>
      <c r="K47" s="499" t="s">
        <v>734</v>
      </c>
      <c r="L47" s="475" t="s">
        <v>189</v>
      </c>
      <c r="M47" s="480"/>
      <c r="N47" s="454"/>
      <c r="R47" s="141" t="str">
        <f>IF(OR(J47='Drop downs'!$G$7,J47='Drop downs'!$G$5), B47&amp;": "&amp;K47&amp;CHAR(10),"")</f>
        <v/>
      </c>
      <c r="S47" s="141" t="str">
        <f>IF(J47='Drop downs'!$G$2,B47&amp;": "&amp;K47&amp;""," ")</f>
        <v xml:space="preserve"> </v>
      </c>
      <c r="T47" s="141" t="str">
        <f>IF(M3_Deliveries_and_Construction!E47='Drop downs'!$B$6,M3_Deliveries_and_Construction!B47&amp;": "&amp;M3_Deliveries_and_Construction!K47&amp;"","")</f>
        <v/>
      </c>
      <c r="U47" s="126" t="str">
        <f t="shared" si="0"/>
        <v/>
      </c>
      <c r="V47" s="126" t="str">
        <f>IF(N47&gt;0,B47&amp;":"&amp;N47&amp;"
","")</f>
        <v/>
      </c>
    </row>
    <row r="48" spans="1:22" ht="222" customHeight="1" thickBot="1" x14ac:dyDescent="0.65">
      <c r="A48" s="471"/>
      <c r="B48" s="474"/>
      <c r="C48" s="146" t="s">
        <v>303</v>
      </c>
      <c r="D48" s="146" t="s">
        <v>189</v>
      </c>
      <c r="E48" s="428"/>
      <c r="F48" s="428"/>
      <c r="G48" s="479"/>
      <c r="H48" s="428"/>
      <c r="I48" s="574"/>
      <c r="J48" s="428"/>
      <c r="K48" s="500"/>
      <c r="L48" s="428"/>
      <c r="M48" s="482"/>
      <c r="N48" s="456"/>
      <c r="R48" s="141" t="str">
        <f>IF(OR(J48='Drop downs'!$G$7,J48='Drop downs'!$G$5), B48&amp;": "&amp;K48&amp;CHAR(10),"")</f>
        <v/>
      </c>
      <c r="S48" s="141" t="str">
        <f>IF(J48='Drop downs'!$G$2,B48&amp;": "&amp;K48&amp;""," ")</f>
        <v xml:space="preserve"> </v>
      </c>
      <c r="T48" s="141" t="str">
        <f>IF(M3_Deliveries_and_Construction!E48='Drop downs'!$B$6,M3_Deliveries_and_Construction!B48&amp;": "&amp;M3_Deliveries_and_Construction!K48&amp;"","")</f>
        <v xml:space="preserve">: </v>
      </c>
    </row>
    <row r="49" spans="1:22" ht="131.25" customHeight="1" x14ac:dyDescent="0.6">
      <c r="A49" s="469" t="s">
        <v>304</v>
      </c>
      <c r="B49" s="472" t="s">
        <v>108</v>
      </c>
      <c r="C49" s="140" t="s">
        <v>305</v>
      </c>
      <c r="D49" s="140" t="s">
        <v>189</v>
      </c>
      <c r="E49" s="475" t="s">
        <v>364</v>
      </c>
      <c r="F49" s="475" t="s">
        <v>354</v>
      </c>
      <c r="G49" s="477" t="s">
        <v>358</v>
      </c>
      <c r="H49" s="475" t="s">
        <v>719</v>
      </c>
      <c r="I49" s="573" t="s">
        <v>368</v>
      </c>
      <c r="J49" s="475" t="s">
        <v>119</v>
      </c>
      <c r="K49" s="499" t="s">
        <v>735</v>
      </c>
      <c r="L49" s="410" t="s">
        <v>185</v>
      </c>
      <c r="M49" s="480"/>
      <c r="N49" s="454"/>
      <c r="R49" s="141" t="str">
        <f>IF(OR(J49='Drop downs'!$G$7,J49='Drop downs'!$G$5), B49&amp;": "&amp;K49&amp;CHAR(10),"")</f>
        <v/>
      </c>
      <c r="S49" s="141" t="str">
        <f>IF(J49='Drop downs'!$G$2,B49&amp;": "&amp;K49&amp;""," ")</f>
        <v xml:space="preserve"> </v>
      </c>
      <c r="T49" s="141" t="str">
        <f>IF(M3_Deliveries_and_Construction!E49='Drop downs'!$B$6,M3_Deliveries_and_Construction!B49&amp;": "&amp;M3_Deliveries_and_Construction!K49&amp;"","")</f>
        <v/>
      </c>
      <c r="U49" s="126" t="str">
        <f t="shared" si="0"/>
        <v/>
      </c>
      <c r="V49" s="126" t="str">
        <f>IF(N49&gt;0,B49&amp;":"&amp;N49&amp;"
","")</f>
        <v/>
      </c>
    </row>
    <row r="50" spans="1:22" ht="108.75" customHeight="1" x14ac:dyDescent="0.6">
      <c r="A50" s="470"/>
      <c r="B50" s="473"/>
      <c r="C50" s="142" t="s">
        <v>306</v>
      </c>
      <c r="D50" s="142" t="s">
        <v>189</v>
      </c>
      <c r="E50" s="476"/>
      <c r="F50" s="476"/>
      <c r="G50" s="478"/>
      <c r="H50" s="476"/>
      <c r="I50" s="571"/>
      <c r="J50" s="476"/>
      <c r="K50" s="489"/>
      <c r="L50" s="524"/>
      <c r="M50" s="481"/>
      <c r="N50" s="455"/>
      <c r="R50" s="141"/>
      <c r="S50" s="141"/>
      <c r="T50" s="141"/>
    </row>
    <row r="51" spans="1:22" x14ac:dyDescent="0.6">
      <c r="A51" s="470"/>
      <c r="B51" s="473"/>
      <c r="C51" s="152" t="s">
        <v>307</v>
      </c>
      <c r="D51" s="142" t="s">
        <v>185</v>
      </c>
      <c r="E51" s="476"/>
      <c r="F51" s="476"/>
      <c r="G51" s="478"/>
      <c r="H51" s="476"/>
      <c r="I51" s="571"/>
      <c r="J51" s="476"/>
      <c r="K51" s="489"/>
      <c r="L51" s="524"/>
      <c r="M51" s="481"/>
      <c r="N51" s="455"/>
      <c r="R51" s="141"/>
      <c r="S51" s="141"/>
      <c r="T51" s="141"/>
    </row>
    <row r="52" spans="1:22" x14ac:dyDescent="0.6">
      <c r="A52" s="470"/>
      <c r="B52" s="473"/>
      <c r="C52" s="142" t="s">
        <v>308</v>
      </c>
      <c r="D52" s="142" t="s">
        <v>189</v>
      </c>
      <c r="E52" s="476"/>
      <c r="F52" s="476"/>
      <c r="G52" s="478"/>
      <c r="H52" s="476"/>
      <c r="I52" s="571"/>
      <c r="J52" s="476"/>
      <c r="K52" s="489"/>
      <c r="L52" s="524"/>
      <c r="M52" s="481"/>
      <c r="N52" s="455"/>
      <c r="R52" s="141"/>
      <c r="S52" s="141"/>
      <c r="T52" s="141"/>
    </row>
    <row r="53" spans="1:22" ht="158.25" customHeight="1" thickBot="1" x14ac:dyDescent="0.65">
      <c r="A53" s="471"/>
      <c r="B53" s="474"/>
      <c r="C53" s="143" t="s">
        <v>309</v>
      </c>
      <c r="D53" s="143" t="s">
        <v>185</v>
      </c>
      <c r="E53" s="428"/>
      <c r="F53" s="428"/>
      <c r="G53" s="479"/>
      <c r="H53" s="428"/>
      <c r="I53" s="574"/>
      <c r="J53" s="428"/>
      <c r="K53" s="500"/>
      <c r="L53" s="525"/>
      <c r="M53" s="482"/>
      <c r="N53" s="456"/>
      <c r="R53" s="141"/>
      <c r="S53" s="141"/>
      <c r="T53" s="141"/>
    </row>
    <row r="54" spans="1:22" ht="52" x14ac:dyDescent="0.6">
      <c r="A54" s="469" t="s">
        <v>310</v>
      </c>
      <c r="B54" s="472" t="s">
        <v>109</v>
      </c>
      <c r="C54" s="153" t="s">
        <v>311</v>
      </c>
      <c r="D54" s="140" t="s">
        <v>189</v>
      </c>
      <c r="E54" s="475" t="s">
        <v>88</v>
      </c>
      <c r="F54" s="475" t="s">
        <v>88</v>
      </c>
      <c r="G54" s="477" t="s">
        <v>88</v>
      </c>
      <c r="H54" s="475" t="s">
        <v>88</v>
      </c>
      <c r="I54" s="477" t="s">
        <v>88</v>
      </c>
      <c r="J54" s="475" t="s">
        <v>120</v>
      </c>
      <c r="K54" s="499" t="s">
        <v>367</v>
      </c>
      <c r="L54" s="475" t="s">
        <v>189</v>
      </c>
      <c r="M54" s="480"/>
      <c r="N54" s="454"/>
      <c r="R54" s="141" t="str">
        <f>IF(OR(J54='Drop downs'!$G$7,J54='Drop downs'!$G$5), B54&amp;": "&amp;K54&amp;CHAR(10),"")</f>
        <v/>
      </c>
      <c r="S54" s="141" t="str">
        <f>IF(J54='Drop downs'!$G$2,B54&amp;": "&amp;K54&amp;""," ")</f>
        <v xml:space="preserve"> </v>
      </c>
      <c r="T54" s="141" t="str">
        <f>IF(M3_Deliveries_and_Construction!E54='Drop downs'!$B$6,M3_Deliveries_and_Construction!B54&amp;": "&amp;M3_Deliveries_and_Construction!K54&amp;"","")</f>
        <v/>
      </c>
      <c r="U54" s="126" t="str">
        <f t="shared" si="0"/>
        <v/>
      </c>
      <c r="V54" s="126" t="str">
        <f>IF(N54&gt;0,B54&amp;":"&amp;N54&amp;"
","")</f>
        <v/>
      </c>
    </row>
    <row r="55" spans="1:22" ht="52" x14ac:dyDescent="0.6">
      <c r="A55" s="470"/>
      <c r="B55" s="473"/>
      <c r="C55" s="154" t="s">
        <v>312</v>
      </c>
      <c r="D55" s="142" t="s">
        <v>189</v>
      </c>
      <c r="E55" s="476"/>
      <c r="F55" s="476"/>
      <c r="G55" s="478"/>
      <c r="H55" s="476"/>
      <c r="I55" s="478"/>
      <c r="J55" s="476"/>
      <c r="K55" s="489"/>
      <c r="L55" s="476"/>
      <c r="M55" s="481"/>
      <c r="N55" s="455"/>
      <c r="R55" s="141"/>
      <c r="S55" s="141"/>
      <c r="T55" s="141"/>
    </row>
    <row r="56" spans="1:22" ht="118.5" customHeight="1" thickBot="1" x14ac:dyDescent="0.65">
      <c r="A56" s="471"/>
      <c r="B56" s="474"/>
      <c r="C56" s="155" t="s">
        <v>313</v>
      </c>
      <c r="D56" s="143" t="s">
        <v>189</v>
      </c>
      <c r="E56" s="428"/>
      <c r="F56" s="428"/>
      <c r="G56" s="479"/>
      <c r="H56" s="428"/>
      <c r="I56" s="479"/>
      <c r="J56" s="428"/>
      <c r="K56" s="500"/>
      <c r="L56" s="428"/>
      <c r="M56" s="482"/>
      <c r="N56" s="456"/>
      <c r="R56" s="141"/>
      <c r="S56" s="141"/>
      <c r="T56" s="141"/>
    </row>
    <row r="57" spans="1:22" x14ac:dyDescent="0.6">
      <c r="A57" s="469" t="s">
        <v>314</v>
      </c>
      <c r="B57" s="472" t="s">
        <v>110</v>
      </c>
      <c r="C57" s="140" t="s">
        <v>315</v>
      </c>
      <c r="D57" s="140" t="s">
        <v>189</v>
      </c>
      <c r="E57" s="475" t="s">
        <v>88</v>
      </c>
      <c r="F57" s="475" t="s">
        <v>88</v>
      </c>
      <c r="G57" s="477" t="s">
        <v>88</v>
      </c>
      <c r="H57" s="475" t="s">
        <v>88</v>
      </c>
      <c r="I57" s="477" t="s">
        <v>88</v>
      </c>
      <c r="J57" s="475" t="s">
        <v>120</v>
      </c>
      <c r="K57" s="499" t="s">
        <v>367</v>
      </c>
      <c r="L57" s="475" t="s">
        <v>189</v>
      </c>
      <c r="M57" s="480"/>
      <c r="N57" s="454"/>
      <c r="R57" s="141" t="str">
        <f>IF(OR(J57='Drop downs'!$G$7,J57='Drop downs'!$G$5), B57&amp;": "&amp;K57&amp;CHAR(10),"")</f>
        <v/>
      </c>
      <c r="S57" s="141" t="str">
        <f>IF(J57='Drop downs'!$G$2,B57&amp;": "&amp;K57&amp;""," ")</f>
        <v xml:space="preserve"> </v>
      </c>
      <c r="T57" s="141" t="str">
        <f>IF(M3_Deliveries_and_Construction!E57='Drop downs'!$B$6,M3_Deliveries_and_Construction!B57&amp;": "&amp;M3_Deliveries_and_Construction!K57&amp;"","")</f>
        <v/>
      </c>
      <c r="U57" s="126" t="str">
        <f t="shared" si="0"/>
        <v/>
      </c>
      <c r="V57" s="126" t="str">
        <f>IF(N57&gt;0,B57&amp;":"&amp;N57&amp;"
","")</f>
        <v/>
      </c>
    </row>
    <row r="58" spans="1:22" ht="52" x14ac:dyDescent="0.6">
      <c r="A58" s="470"/>
      <c r="B58" s="473"/>
      <c r="C58" s="142" t="s">
        <v>316</v>
      </c>
      <c r="D58" s="142" t="s">
        <v>189</v>
      </c>
      <c r="E58" s="476"/>
      <c r="F58" s="476"/>
      <c r="G58" s="478"/>
      <c r="H58" s="476"/>
      <c r="I58" s="478"/>
      <c r="J58" s="476"/>
      <c r="K58" s="489"/>
      <c r="L58" s="476"/>
      <c r="M58" s="481"/>
      <c r="N58" s="455"/>
      <c r="R58" s="141"/>
      <c r="S58" s="141"/>
      <c r="T58" s="141"/>
    </row>
    <row r="59" spans="1:22" ht="52" x14ac:dyDescent="0.6">
      <c r="A59" s="470"/>
      <c r="B59" s="473"/>
      <c r="C59" s="142" t="s">
        <v>317</v>
      </c>
      <c r="D59" s="142" t="s">
        <v>189</v>
      </c>
      <c r="E59" s="476"/>
      <c r="F59" s="476"/>
      <c r="G59" s="478"/>
      <c r="H59" s="476"/>
      <c r="I59" s="478"/>
      <c r="J59" s="476"/>
      <c r="K59" s="489"/>
      <c r="L59" s="476"/>
      <c r="M59" s="481"/>
      <c r="N59" s="455"/>
      <c r="R59" s="141"/>
      <c r="S59" s="141"/>
      <c r="T59" s="141"/>
    </row>
    <row r="60" spans="1:22" ht="52" x14ac:dyDescent="0.6">
      <c r="A60" s="470"/>
      <c r="B60" s="473"/>
      <c r="C60" s="142" t="s">
        <v>318</v>
      </c>
      <c r="D60" s="142" t="s">
        <v>189</v>
      </c>
      <c r="E60" s="476"/>
      <c r="F60" s="476"/>
      <c r="G60" s="478"/>
      <c r="H60" s="476"/>
      <c r="I60" s="478"/>
      <c r="J60" s="476"/>
      <c r="K60" s="489"/>
      <c r="L60" s="476"/>
      <c r="M60" s="481"/>
      <c r="N60" s="455"/>
      <c r="R60" s="141"/>
      <c r="S60" s="141"/>
      <c r="T60" s="141"/>
    </row>
    <row r="61" spans="1:22" x14ac:dyDescent="0.6">
      <c r="A61" s="470"/>
      <c r="B61" s="473"/>
      <c r="C61" s="142" t="s">
        <v>319</v>
      </c>
      <c r="D61" s="142" t="s">
        <v>189</v>
      </c>
      <c r="E61" s="476"/>
      <c r="F61" s="476"/>
      <c r="G61" s="478"/>
      <c r="H61" s="476"/>
      <c r="I61" s="478"/>
      <c r="J61" s="476"/>
      <c r="K61" s="489"/>
      <c r="L61" s="476"/>
      <c r="M61" s="481"/>
      <c r="N61" s="455"/>
      <c r="R61" s="141"/>
      <c r="S61" s="141"/>
      <c r="T61" s="141"/>
    </row>
    <row r="62" spans="1:22" x14ac:dyDescent="0.6">
      <c r="A62" s="470"/>
      <c r="B62" s="473"/>
      <c r="C62" s="142" t="s">
        <v>320</v>
      </c>
      <c r="D62" s="142" t="s">
        <v>189</v>
      </c>
      <c r="E62" s="476"/>
      <c r="F62" s="476"/>
      <c r="G62" s="478"/>
      <c r="H62" s="476"/>
      <c r="I62" s="478"/>
      <c r="J62" s="476"/>
      <c r="K62" s="489"/>
      <c r="L62" s="476"/>
      <c r="M62" s="481"/>
      <c r="N62" s="455"/>
      <c r="R62" s="141"/>
      <c r="S62" s="141"/>
      <c r="T62" s="141"/>
    </row>
    <row r="63" spans="1:22" ht="78" x14ac:dyDescent="0.6">
      <c r="A63" s="470"/>
      <c r="B63" s="473"/>
      <c r="C63" s="142" t="s">
        <v>321</v>
      </c>
      <c r="D63" s="142" t="s">
        <v>189</v>
      </c>
      <c r="E63" s="476"/>
      <c r="F63" s="476"/>
      <c r="G63" s="478"/>
      <c r="H63" s="476"/>
      <c r="I63" s="478"/>
      <c r="J63" s="476"/>
      <c r="K63" s="489"/>
      <c r="L63" s="476"/>
      <c r="M63" s="481"/>
      <c r="N63" s="455"/>
      <c r="R63" s="141"/>
      <c r="S63" s="141"/>
      <c r="T63" s="141"/>
    </row>
    <row r="64" spans="1:22" ht="26.5" thickBot="1" x14ac:dyDescent="0.65">
      <c r="A64" s="471"/>
      <c r="B64" s="474"/>
      <c r="C64" s="143" t="s">
        <v>322</v>
      </c>
      <c r="D64" s="143" t="s">
        <v>189</v>
      </c>
      <c r="E64" s="428"/>
      <c r="F64" s="428"/>
      <c r="G64" s="479"/>
      <c r="H64" s="428"/>
      <c r="I64" s="479"/>
      <c r="J64" s="428"/>
      <c r="K64" s="500"/>
      <c r="L64" s="428"/>
      <c r="M64" s="482"/>
      <c r="N64" s="456"/>
      <c r="R64" s="141"/>
      <c r="S64" s="141"/>
      <c r="T64" s="141"/>
    </row>
    <row r="65" spans="1:22" ht="52" x14ac:dyDescent="0.6">
      <c r="A65" s="469" t="s">
        <v>843</v>
      </c>
      <c r="B65" s="472" t="s">
        <v>111</v>
      </c>
      <c r="C65" s="147" t="s">
        <v>845</v>
      </c>
      <c r="D65" s="140" t="s">
        <v>189</v>
      </c>
      <c r="E65" s="475" t="s">
        <v>88</v>
      </c>
      <c r="F65" s="475" t="s">
        <v>88</v>
      </c>
      <c r="G65" s="477" t="s">
        <v>88</v>
      </c>
      <c r="H65" s="475" t="s">
        <v>88</v>
      </c>
      <c r="I65" s="477" t="s">
        <v>88</v>
      </c>
      <c r="J65" s="475" t="s">
        <v>120</v>
      </c>
      <c r="K65" s="499" t="s">
        <v>367</v>
      </c>
      <c r="L65" s="475" t="s">
        <v>189</v>
      </c>
      <c r="M65" s="480"/>
      <c r="N65" s="454"/>
      <c r="R65" s="141" t="str">
        <f>IF(OR(J65='Drop downs'!$G$7,J65='Drop downs'!$G$5), B65&amp;": "&amp;K65&amp;CHAR(10),"")</f>
        <v/>
      </c>
      <c r="S65" s="141" t="str">
        <f>IF(J65='Drop downs'!$G$2,B65&amp;": "&amp;K65&amp;""," ")</f>
        <v xml:space="preserve"> </v>
      </c>
      <c r="T65" s="141" t="str">
        <f>IF(M3_Deliveries_and_Construction!E65='Drop downs'!$B$6,M3_Deliveries_and_Construction!B65&amp;": "&amp;M3_Deliveries_and_Construction!K65&amp;"","")</f>
        <v/>
      </c>
      <c r="U65" s="126" t="str">
        <f t="shared" si="0"/>
        <v/>
      </c>
      <c r="V65" s="126" t="str">
        <f>IF(N65&gt;0,B65&amp;":"&amp;N65&amp;"
","")</f>
        <v/>
      </c>
    </row>
    <row r="66" spans="1:22" x14ac:dyDescent="0.6">
      <c r="A66" s="470"/>
      <c r="B66" s="473"/>
      <c r="C66" s="148" t="s">
        <v>325</v>
      </c>
      <c r="D66" s="142" t="s">
        <v>189</v>
      </c>
      <c r="E66" s="476"/>
      <c r="F66" s="476"/>
      <c r="G66" s="478"/>
      <c r="H66" s="476"/>
      <c r="I66" s="478"/>
      <c r="J66" s="476"/>
      <c r="K66" s="489"/>
      <c r="L66" s="476"/>
      <c r="M66" s="481"/>
      <c r="N66" s="455"/>
      <c r="R66" s="141"/>
      <c r="S66" s="141"/>
      <c r="T66" s="141"/>
    </row>
    <row r="67" spans="1:22" ht="104" x14ac:dyDescent="0.6">
      <c r="A67" s="470"/>
      <c r="B67" s="473"/>
      <c r="C67" s="148" t="s">
        <v>326</v>
      </c>
      <c r="D67" s="142" t="s">
        <v>189</v>
      </c>
      <c r="E67" s="476"/>
      <c r="F67" s="476"/>
      <c r="G67" s="478"/>
      <c r="H67" s="476"/>
      <c r="I67" s="478"/>
      <c r="J67" s="476"/>
      <c r="K67" s="489"/>
      <c r="L67" s="476"/>
      <c r="M67" s="481"/>
      <c r="N67" s="455"/>
      <c r="R67" s="141"/>
      <c r="S67" s="141"/>
      <c r="T67" s="141"/>
    </row>
    <row r="68" spans="1:22" ht="52" x14ac:dyDescent="0.6">
      <c r="A68" s="470"/>
      <c r="B68" s="473"/>
      <c r="C68" s="148" t="s">
        <v>327</v>
      </c>
      <c r="D68" s="142" t="s">
        <v>189</v>
      </c>
      <c r="E68" s="476"/>
      <c r="F68" s="476"/>
      <c r="G68" s="478"/>
      <c r="H68" s="476"/>
      <c r="I68" s="478"/>
      <c r="J68" s="476"/>
      <c r="K68" s="489"/>
      <c r="L68" s="476"/>
      <c r="M68" s="481"/>
      <c r="N68" s="455"/>
      <c r="R68" s="141"/>
      <c r="S68" s="141"/>
      <c r="T68" s="141"/>
    </row>
    <row r="69" spans="1:22" x14ac:dyDescent="0.6">
      <c r="A69" s="470"/>
      <c r="B69" s="473"/>
      <c r="C69" s="148" t="s">
        <v>846</v>
      </c>
      <c r="D69" s="142" t="s">
        <v>189</v>
      </c>
      <c r="E69" s="476"/>
      <c r="F69" s="476"/>
      <c r="G69" s="478"/>
      <c r="H69" s="476"/>
      <c r="I69" s="478"/>
      <c r="J69" s="476"/>
      <c r="K69" s="489"/>
      <c r="L69" s="476"/>
      <c r="M69" s="481"/>
      <c r="N69" s="455"/>
      <c r="R69" s="141"/>
      <c r="S69" s="141"/>
      <c r="T69" s="141"/>
    </row>
    <row r="70" spans="1:22" x14ac:dyDescent="0.6">
      <c r="A70" s="470"/>
      <c r="B70" s="473"/>
      <c r="C70" s="148" t="s">
        <v>329</v>
      </c>
      <c r="D70" s="142" t="s">
        <v>189</v>
      </c>
      <c r="E70" s="476"/>
      <c r="F70" s="476"/>
      <c r="G70" s="478"/>
      <c r="H70" s="476"/>
      <c r="I70" s="478"/>
      <c r="J70" s="476"/>
      <c r="K70" s="489"/>
      <c r="L70" s="476"/>
      <c r="M70" s="481"/>
      <c r="N70" s="455"/>
      <c r="R70" s="141"/>
      <c r="S70" s="141"/>
      <c r="T70" s="141"/>
    </row>
    <row r="71" spans="1:22" ht="52.5" thickBot="1" x14ac:dyDescent="0.65">
      <c r="A71" s="471"/>
      <c r="B71" s="474"/>
      <c r="C71" s="156" t="s">
        <v>330</v>
      </c>
      <c r="D71" s="143" t="s">
        <v>189</v>
      </c>
      <c r="E71" s="428"/>
      <c r="F71" s="428"/>
      <c r="G71" s="479"/>
      <c r="H71" s="428"/>
      <c r="I71" s="479"/>
      <c r="J71" s="428"/>
      <c r="K71" s="500"/>
      <c r="L71" s="428"/>
      <c r="M71" s="482"/>
      <c r="N71" s="456"/>
      <c r="R71" s="141"/>
      <c r="S71" s="141"/>
      <c r="T71" s="141"/>
    </row>
    <row r="72" spans="1:22" ht="52" x14ac:dyDescent="0.6">
      <c r="A72" s="469" t="s">
        <v>331</v>
      </c>
      <c r="B72" s="472" t="s">
        <v>112</v>
      </c>
      <c r="C72" s="147" t="s">
        <v>332</v>
      </c>
      <c r="D72" s="140" t="s">
        <v>189</v>
      </c>
      <c r="E72" s="475" t="s">
        <v>88</v>
      </c>
      <c r="F72" s="475" t="s">
        <v>88</v>
      </c>
      <c r="G72" s="477" t="s">
        <v>88</v>
      </c>
      <c r="H72" s="475" t="s">
        <v>88</v>
      </c>
      <c r="I72" s="477" t="s">
        <v>88</v>
      </c>
      <c r="J72" s="475" t="s">
        <v>120</v>
      </c>
      <c r="K72" s="532" t="s">
        <v>367</v>
      </c>
      <c r="L72" s="475" t="s">
        <v>189</v>
      </c>
      <c r="M72" s="480"/>
      <c r="N72" s="454"/>
      <c r="R72" s="141" t="str">
        <f>IF(OR(J72='Drop downs'!$G$7,J72='Drop downs'!$G$5), B72&amp;": "&amp;K72&amp;CHAR(10),"")</f>
        <v/>
      </c>
      <c r="S72" s="141" t="str">
        <f>IF(J72='Drop downs'!$G$2,B72&amp;": "&amp;K72&amp;""," ")</f>
        <v xml:space="preserve"> </v>
      </c>
      <c r="T72" s="141" t="str">
        <f>IF(M3_Deliveries_and_Construction!E72='Drop downs'!$B$6,M3_Deliveries_and_Construction!B72&amp;": "&amp;M3_Deliveries_and_Construction!K72&amp;"","")</f>
        <v/>
      </c>
      <c r="U72" s="126" t="str">
        <f t="shared" si="0"/>
        <v/>
      </c>
      <c r="V72" s="126" t="str">
        <f>IF(N72&gt;0,B72&amp;":"&amp;N72&amp;"
","")</f>
        <v/>
      </c>
    </row>
    <row r="73" spans="1:22" x14ac:dyDescent="0.6">
      <c r="A73" s="470"/>
      <c r="B73" s="473"/>
      <c r="C73" s="148" t="s">
        <v>333</v>
      </c>
      <c r="D73" s="142" t="s">
        <v>189</v>
      </c>
      <c r="E73" s="476"/>
      <c r="F73" s="476"/>
      <c r="G73" s="478"/>
      <c r="H73" s="476"/>
      <c r="I73" s="478"/>
      <c r="J73" s="476"/>
      <c r="K73" s="530"/>
      <c r="L73" s="476"/>
      <c r="M73" s="481"/>
      <c r="N73" s="455"/>
      <c r="R73" s="141"/>
      <c r="S73" s="141"/>
      <c r="T73" s="141"/>
    </row>
    <row r="74" spans="1:22" ht="52" x14ac:dyDescent="0.6">
      <c r="A74" s="470"/>
      <c r="B74" s="473"/>
      <c r="C74" s="148" t="s">
        <v>334</v>
      </c>
      <c r="D74" s="142" t="s">
        <v>189</v>
      </c>
      <c r="E74" s="476"/>
      <c r="F74" s="476"/>
      <c r="G74" s="478"/>
      <c r="H74" s="476"/>
      <c r="I74" s="478"/>
      <c r="J74" s="476"/>
      <c r="K74" s="530"/>
      <c r="L74" s="476"/>
      <c r="M74" s="481"/>
      <c r="N74" s="455"/>
      <c r="R74" s="141"/>
      <c r="S74" s="141"/>
      <c r="T74" s="141"/>
    </row>
    <row r="75" spans="1:22" x14ac:dyDescent="0.6">
      <c r="A75" s="470"/>
      <c r="B75" s="473"/>
      <c r="C75" s="148" t="s">
        <v>335</v>
      </c>
      <c r="D75" s="142" t="s">
        <v>189</v>
      </c>
      <c r="E75" s="476"/>
      <c r="F75" s="476"/>
      <c r="G75" s="478"/>
      <c r="H75" s="476"/>
      <c r="I75" s="478"/>
      <c r="J75" s="476"/>
      <c r="K75" s="530"/>
      <c r="L75" s="476"/>
      <c r="M75" s="481"/>
      <c r="N75" s="455"/>
      <c r="R75" s="141"/>
      <c r="S75" s="141"/>
      <c r="T75" s="141"/>
    </row>
    <row r="76" spans="1:22" ht="26.5" thickBot="1" x14ac:dyDescent="0.65">
      <c r="A76" s="471"/>
      <c r="B76" s="474"/>
      <c r="C76" s="185" t="s">
        <v>336</v>
      </c>
      <c r="D76" s="143" t="s">
        <v>189</v>
      </c>
      <c r="E76" s="483"/>
      <c r="F76" s="483"/>
      <c r="G76" s="519"/>
      <c r="H76" s="483"/>
      <c r="I76" s="519"/>
      <c r="J76" s="483"/>
      <c r="K76" s="531"/>
      <c r="L76" s="428"/>
      <c r="M76" s="482"/>
      <c r="N76" s="456"/>
      <c r="R76" s="141"/>
      <c r="S76" s="141"/>
      <c r="T76" s="141"/>
    </row>
    <row r="77" spans="1:22" ht="52" x14ac:dyDescent="0.6">
      <c r="A77" s="732" t="s">
        <v>337</v>
      </c>
      <c r="B77" s="472" t="s">
        <v>113</v>
      </c>
      <c r="C77" s="147" t="s">
        <v>338</v>
      </c>
      <c r="D77" s="140" t="s">
        <v>189</v>
      </c>
      <c r="E77" s="487" t="s">
        <v>88</v>
      </c>
      <c r="F77" s="487" t="s">
        <v>88</v>
      </c>
      <c r="G77" s="518" t="s">
        <v>88</v>
      </c>
      <c r="H77" s="487" t="s">
        <v>88</v>
      </c>
      <c r="I77" s="518" t="s">
        <v>88</v>
      </c>
      <c r="J77" s="487" t="s">
        <v>120</v>
      </c>
      <c r="K77" s="488" t="s">
        <v>367</v>
      </c>
      <c r="L77" s="475" t="s">
        <v>189</v>
      </c>
      <c r="M77" s="480"/>
      <c r="N77" s="454"/>
      <c r="R77" s="141" t="str">
        <f>IF(OR(J77='Drop downs'!$G$7,J77='Drop downs'!$G$5), B77&amp;": "&amp;K77&amp;CHAR(10),"")</f>
        <v/>
      </c>
      <c r="S77" s="141" t="str">
        <f>IF(J77='Drop downs'!$G$2,B77&amp;": "&amp;K77&amp;""," ")</f>
        <v xml:space="preserve"> </v>
      </c>
      <c r="T77" s="141" t="str">
        <f>IF(M3_Deliveries_and_Construction!E77='Drop downs'!$B$6,M3_Deliveries_and_Construction!B77&amp;": "&amp;M3_Deliveries_and_Construction!K77&amp;"","")</f>
        <v/>
      </c>
      <c r="U77" s="126" t="str">
        <f t="shared" ref="U77:U84" si="1">IF(M77&gt;0,B77&amp;":"&amp;M77&amp;"
","")</f>
        <v/>
      </c>
      <c r="V77" s="126" t="str">
        <f>IF(N77&gt;0,B77&amp;":"&amp;N77&amp;"
","")</f>
        <v/>
      </c>
    </row>
    <row r="78" spans="1:22" x14ac:dyDescent="0.6">
      <c r="A78" s="733"/>
      <c r="B78" s="473"/>
      <c r="C78" s="148" t="s">
        <v>339</v>
      </c>
      <c r="D78" s="142" t="s">
        <v>189</v>
      </c>
      <c r="E78" s="476"/>
      <c r="F78" s="476"/>
      <c r="G78" s="478"/>
      <c r="H78" s="476"/>
      <c r="I78" s="478"/>
      <c r="J78" s="476"/>
      <c r="K78" s="489"/>
      <c r="L78" s="476"/>
      <c r="M78" s="481"/>
      <c r="N78" s="455"/>
      <c r="R78" s="141"/>
      <c r="S78" s="141"/>
      <c r="T78" s="141"/>
    </row>
    <row r="79" spans="1:22" x14ac:dyDescent="0.6">
      <c r="A79" s="733"/>
      <c r="B79" s="473"/>
      <c r="C79" s="148" t="s">
        <v>340</v>
      </c>
      <c r="D79" s="142" t="s">
        <v>189</v>
      </c>
      <c r="E79" s="476"/>
      <c r="F79" s="476"/>
      <c r="G79" s="478"/>
      <c r="H79" s="476"/>
      <c r="I79" s="478"/>
      <c r="J79" s="476"/>
      <c r="K79" s="489"/>
      <c r="L79" s="476"/>
      <c r="M79" s="481"/>
      <c r="N79" s="455"/>
      <c r="R79" s="141"/>
      <c r="S79" s="141"/>
      <c r="T79" s="141"/>
    </row>
    <row r="80" spans="1:22" x14ac:dyDescent="0.6">
      <c r="A80" s="733"/>
      <c r="B80" s="473"/>
      <c r="C80" s="159" t="s">
        <v>341</v>
      </c>
      <c r="D80" s="142" t="s">
        <v>189</v>
      </c>
      <c r="E80" s="476"/>
      <c r="F80" s="476"/>
      <c r="G80" s="478"/>
      <c r="H80" s="476"/>
      <c r="I80" s="478"/>
      <c r="J80" s="476"/>
      <c r="K80" s="489"/>
      <c r="L80" s="476"/>
      <c r="M80" s="481"/>
      <c r="N80" s="455"/>
      <c r="R80" s="141"/>
      <c r="S80" s="141"/>
      <c r="T80" s="141"/>
    </row>
    <row r="81" spans="1:22" ht="78" x14ac:dyDescent="0.6">
      <c r="A81" s="733"/>
      <c r="B81" s="473"/>
      <c r="C81" s="159" t="s">
        <v>342</v>
      </c>
      <c r="D81" s="142" t="s">
        <v>189</v>
      </c>
      <c r="E81" s="476"/>
      <c r="F81" s="476"/>
      <c r="G81" s="478"/>
      <c r="H81" s="476"/>
      <c r="I81" s="478"/>
      <c r="J81" s="476"/>
      <c r="K81" s="489"/>
      <c r="L81" s="476"/>
      <c r="M81" s="481"/>
      <c r="N81" s="455"/>
      <c r="R81" s="141"/>
      <c r="S81" s="141"/>
      <c r="T81" s="141"/>
    </row>
    <row r="82" spans="1:22" ht="78" x14ac:dyDescent="0.6">
      <c r="A82" s="733"/>
      <c r="B82" s="473"/>
      <c r="C82" s="159" t="s">
        <v>343</v>
      </c>
      <c r="D82" s="142" t="s">
        <v>189</v>
      </c>
      <c r="E82" s="476"/>
      <c r="F82" s="476"/>
      <c r="G82" s="478"/>
      <c r="H82" s="476"/>
      <c r="I82" s="478"/>
      <c r="J82" s="476"/>
      <c r="K82" s="489"/>
      <c r="L82" s="476"/>
      <c r="M82" s="481"/>
      <c r="N82" s="455"/>
      <c r="R82" s="141"/>
      <c r="S82" s="141"/>
      <c r="T82" s="141"/>
    </row>
    <row r="83" spans="1:22" ht="52.5" thickBot="1" x14ac:dyDescent="0.65">
      <c r="A83" s="735"/>
      <c r="B83" s="474"/>
      <c r="C83" s="155" t="s">
        <v>344</v>
      </c>
      <c r="D83" s="143" t="s">
        <v>189</v>
      </c>
      <c r="E83" s="428"/>
      <c r="F83" s="428"/>
      <c r="G83" s="479"/>
      <c r="H83" s="428"/>
      <c r="I83" s="479"/>
      <c r="J83" s="428"/>
      <c r="K83" s="500"/>
      <c r="L83" s="428"/>
      <c r="M83" s="482"/>
      <c r="N83" s="456"/>
      <c r="R83" s="141"/>
      <c r="S83" s="141"/>
      <c r="T83" s="141"/>
    </row>
    <row r="84" spans="1:22" ht="52" x14ac:dyDescent="0.6">
      <c r="A84" s="732" t="s">
        <v>345</v>
      </c>
      <c r="B84" s="472" t="s">
        <v>114</v>
      </c>
      <c r="C84" s="177" t="s">
        <v>346</v>
      </c>
      <c r="D84" s="140" t="s">
        <v>189</v>
      </c>
      <c r="E84" s="475" t="s">
        <v>88</v>
      </c>
      <c r="F84" s="475" t="s">
        <v>88</v>
      </c>
      <c r="G84" s="477" t="s">
        <v>88</v>
      </c>
      <c r="H84" s="475" t="s">
        <v>88</v>
      </c>
      <c r="I84" s="477" t="s">
        <v>88</v>
      </c>
      <c r="J84" s="475" t="s">
        <v>120</v>
      </c>
      <c r="K84" s="499" t="s">
        <v>367</v>
      </c>
      <c r="L84" s="475" t="s">
        <v>189</v>
      </c>
      <c r="M84" s="657"/>
      <c r="N84" s="457"/>
      <c r="R84" s="141" t="str">
        <f>IF(OR(J84='Drop downs'!$G$7,J84='Drop downs'!$G$5), B84&amp;": "&amp;#REF!&amp;CHAR(10),"")</f>
        <v/>
      </c>
      <c r="S84" s="141" t="str">
        <f>IF(J84='Drop downs'!$G$2,B84&amp;": "&amp;#REF!&amp;""," ")</f>
        <v xml:space="preserve"> </v>
      </c>
      <c r="T84" s="141" t="str">
        <f>IF(M3_Deliveries_and_Construction!E84='Drop downs'!$B$6,M3_Deliveries_and_Construction!B84&amp;": "&amp;M3_Deliveries_and_Construction!#REF!&amp;"","")</f>
        <v/>
      </c>
      <c r="U84" s="126" t="str">
        <f t="shared" si="1"/>
        <v/>
      </c>
      <c r="V84" s="126" t="str">
        <f>IF(N84&gt;0,B84&amp;":"&amp;N84&amp;"
","")</f>
        <v/>
      </c>
    </row>
    <row r="85" spans="1:22" ht="52" x14ac:dyDescent="0.6">
      <c r="A85" s="733"/>
      <c r="B85" s="473"/>
      <c r="C85" s="159" t="s">
        <v>347</v>
      </c>
      <c r="D85" s="142" t="s">
        <v>189</v>
      </c>
      <c r="E85" s="476"/>
      <c r="F85" s="476"/>
      <c r="G85" s="478"/>
      <c r="H85" s="476"/>
      <c r="I85" s="478"/>
      <c r="J85" s="476"/>
      <c r="K85" s="489"/>
      <c r="L85" s="476"/>
      <c r="M85" s="658"/>
      <c r="N85" s="458"/>
      <c r="R85" s="141"/>
      <c r="S85" s="141"/>
      <c r="T85" s="141"/>
    </row>
    <row r="86" spans="1:22" ht="26" customHeight="1" x14ac:dyDescent="0.6">
      <c r="A86" s="733"/>
      <c r="B86" s="473"/>
      <c r="C86" s="159" t="s">
        <v>348</v>
      </c>
      <c r="D86" s="142" t="s">
        <v>189</v>
      </c>
      <c r="E86" s="476"/>
      <c r="F86" s="476"/>
      <c r="G86" s="478"/>
      <c r="H86" s="476"/>
      <c r="I86" s="478"/>
      <c r="J86" s="476"/>
      <c r="K86" s="489"/>
      <c r="L86" s="476"/>
      <c r="M86" s="658"/>
      <c r="N86" s="458"/>
      <c r="R86" s="141"/>
      <c r="S86" s="141"/>
      <c r="T86" s="141"/>
    </row>
    <row r="87" spans="1:22" ht="26.5" thickBot="1" x14ac:dyDescent="0.65">
      <c r="A87" s="734"/>
      <c r="B87" s="474"/>
      <c r="C87" s="157" t="s">
        <v>349</v>
      </c>
      <c r="D87" s="165" t="s">
        <v>189</v>
      </c>
      <c r="E87" s="483"/>
      <c r="F87" s="483"/>
      <c r="G87" s="519"/>
      <c r="H87" s="483"/>
      <c r="I87" s="519"/>
      <c r="J87" s="483"/>
      <c r="K87" s="490"/>
      <c r="L87" s="476"/>
      <c r="M87" s="678"/>
      <c r="N87" s="459"/>
      <c r="R87" s="141" t="str">
        <f>IF(OR(J87='Drop downs'!$G$7,J87='Drop downs'!$G$5), B87&amp;": "&amp;K87&amp;CHAR(10),"")</f>
        <v/>
      </c>
      <c r="S87" s="141" t="str">
        <f>IF(J87='Drop downs'!$G$2,B87&amp;": "&amp;K87&amp;""," ")</f>
        <v xml:space="preserve"> </v>
      </c>
      <c r="T87" s="141"/>
    </row>
    <row r="88" spans="1:22" ht="26.5" thickBot="1" x14ac:dyDescent="0.65"/>
    <row r="89" spans="1:22" x14ac:dyDescent="0.6">
      <c r="A89" s="445" t="s">
        <v>48</v>
      </c>
      <c r="B89" s="465"/>
      <c r="C89" s="465"/>
      <c r="D89" s="465"/>
      <c r="E89" s="465"/>
      <c r="F89" s="465"/>
      <c r="G89" s="465"/>
      <c r="H89" s="465"/>
      <c r="I89" s="465"/>
      <c r="J89" s="465"/>
      <c r="K89" s="465"/>
      <c r="L89" s="465"/>
      <c r="M89" s="465"/>
      <c r="N89" s="466"/>
    </row>
    <row r="90" spans="1:22" s="139" customFormat="1" x14ac:dyDescent="0.6">
      <c r="A90" s="449" t="str">
        <f>R8&amp;R18&amp;R20&amp;R28&amp;R36&amp;R42&amp;R47&amp;R48&amp;R49&amp;R54&amp;R57&amp;R65&amp;R72&amp;R77&amp;R84&amp;R87</f>
        <v/>
      </c>
      <c r="B90" s="467"/>
      <c r="C90" s="467"/>
      <c r="D90" s="467"/>
      <c r="E90" s="467"/>
      <c r="F90" s="467"/>
      <c r="G90" s="467"/>
      <c r="H90" s="467"/>
      <c r="I90" s="467"/>
      <c r="J90" s="467"/>
      <c r="K90" s="467"/>
      <c r="L90" s="467"/>
      <c r="M90" s="467"/>
      <c r="N90" s="468"/>
    </row>
    <row r="91" spans="1:22" x14ac:dyDescent="0.6">
      <c r="A91" s="448" t="s">
        <v>50</v>
      </c>
      <c r="B91" s="450"/>
      <c r="C91" s="450"/>
      <c r="D91" s="450"/>
      <c r="E91" s="450"/>
      <c r="F91" s="450"/>
      <c r="G91" s="450"/>
      <c r="H91" s="450"/>
      <c r="I91" s="450"/>
      <c r="J91" s="450"/>
      <c r="K91" s="450"/>
      <c r="L91" s="450"/>
      <c r="M91" s="450"/>
      <c r="N91" s="451"/>
    </row>
    <row r="92" spans="1:22" x14ac:dyDescent="0.6">
      <c r="A92" s="449" t="str">
        <f>S8&amp;S18&amp;S20&amp;S28&amp;S36&amp;S42&amp;S47&amp;S48&amp;S49&amp;S54&amp;S57&amp;S65&amp;S72&amp;S77&amp;S84&amp;S87</f>
        <v xml:space="preserve">                </v>
      </c>
      <c r="B92" s="467"/>
      <c r="C92" s="467"/>
      <c r="D92" s="467"/>
      <c r="E92" s="467"/>
      <c r="F92" s="467"/>
      <c r="G92" s="467"/>
      <c r="H92" s="467"/>
      <c r="I92" s="467"/>
      <c r="J92" s="467"/>
      <c r="K92" s="467"/>
      <c r="L92" s="467"/>
      <c r="M92" s="467"/>
      <c r="N92" s="468"/>
    </row>
    <row r="93" spans="1:22" x14ac:dyDescent="0.6">
      <c r="A93" s="448" t="s">
        <v>52</v>
      </c>
      <c r="B93" s="450"/>
      <c r="C93" s="450"/>
      <c r="D93" s="450"/>
      <c r="E93" s="450"/>
      <c r="F93" s="450"/>
      <c r="G93" s="450"/>
      <c r="H93" s="450"/>
      <c r="I93" s="450"/>
      <c r="J93" s="450"/>
      <c r="K93" s="450"/>
      <c r="L93" s="450"/>
      <c r="M93" s="450"/>
      <c r="N93" s="451"/>
    </row>
    <row r="94" spans="1:22" x14ac:dyDescent="0.6">
      <c r="A94" s="533"/>
      <c r="B94" s="534"/>
      <c r="C94" s="534"/>
      <c r="D94" s="534"/>
      <c r="E94" s="534"/>
      <c r="F94" s="534"/>
      <c r="G94" s="534"/>
      <c r="H94" s="534"/>
      <c r="I94" s="534"/>
      <c r="J94" s="534"/>
      <c r="K94" s="534"/>
      <c r="L94" s="534"/>
      <c r="M94" s="534"/>
      <c r="N94" s="535"/>
    </row>
    <row r="95" spans="1:22" x14ac:dyDescent="0.6">
      <c r="A95" s="448" t="s">
        <v>38</v>
      </c>
      <c r="B95" s="450"/>
      <c r="C95" s="450"/>
      <c r="D95" s="450"/>
      <c r="E95" s="450"/>
      <c r="F95" s="450"/>
      <c r="G95" s="450"/>
      <c r="H95" s="450"/>
      <c r="I95" s="450"/>
      <c r="J95" s="450"/>
      <c r="K95" s="450"/>
      <c r="L95" s="450"/>
      <c r="M95" s="450"/>
      <c r="N95" s="451"/>
    </row>
    <row r="96" spans="1:22" ht="26.5" thickBot="1" x14ac:dyDescent="0.65">
      <c r="A96" s="442" t="str">
        <f>U8&amp;U18&amp;U20&amp;U28&amp;U36&amp;U42&amp;U47&amp;U49&amp;U54&amp;U57&amp;U65&amp;U72&amp;U77&amp;U84</f>
        <v/>
      </c>
      <c r="B96" s="452"/>
      <c r="C96" s="452"/>
      <c r="D96" s="452"/>
      <c r="E96" s="452"/>
      <c r="F96" s="452"/>
      <c r="G96" s="452"/>
      <c r="H96" s="452"/>
      <c r="I96" s="452"/>
      <c r="J96" s="452"/>
      <c r="K96" s="452"/>
      <c r="L96" s="452"/>
      <c r="M96" s="452"/>
      <c r="N96" s="453"/>
    </row>
    <row r="97" spans="1:14" x14ac:dyDescent="0.6">
      <c r="A97" s="448" t="s">
        <v>256</v>
      </c>
      <c r="B97" s="450"/>
      <c r="C97" s="450"/>
      <c r="D97" s="450"/>
      <c r="E97" s="450"/>
      <c r="F97" s="450"/>
      <c r="G97" s="450"/>
      <c r="H97" s="450"/>
      <c r="I97" s="450"/>
      <c r="J97" s="450"/>
      <c r="K97" s="450"/>
      <c r="L97" s="450"/>
      <c r="M97" s="450"/>
      <c r="N97" s="451"/>
    </row>
    <row r="98" spans="1:14" ht="26.5" thickBot="1" x14ac:dyDescent="0.65">
      <c r="A98" s="442" t="str">
        <f>V8&amp;V18&amp;V20&amp;V28&amp;V36&amp;V42&amp;V47&amp;V49&amp;V54&amp;V57&amp;V65&amp;V72&amp;V77&amp;V84</f>
        <v/>
      </c>
      <c r="B98" s="452"/>
      <c r="C98" s="452"/>
      <c r="D98" s="452"/>
      <c r="E98" s="452"/>
      <c r="F98" s="452"/>
      <c r="G98" s="452"/>
      <c r="H98" s="452"/>
      <c r="I98" s="452"/>
      <c r="J98" s="452"/>
      <c r="K98" s="452"/>
      <c r="L98" s="452"/>
      <c r="M98" s="452"/>
      <c r="N98" s="453"/>
    </row>
  </sheetData>
  <sheetProtection algorithmName="SHA-512" hashValue="dHdgSnkCAk5dYgEV0Pe5FnTaQdwN5/0Fp4z4KOVvfz5nxHLDz1mQxWHXQ64KOi21lIocr4XvSt4WRAyAyD3/qg==" saltValue="8za/2AVLdWQ4sZPPn0VAbg==" spinCount="100000" sheet="1" objects="1" scenarios="1"/>
  <autoFilter ref="A7:M87" xr:uid="{D2C47CAF-421C-4D58-AA7A-22430CCF83D7}"/>
  <mergeCells count="18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L49:L53"/>
    <mergeCell ref="A49:A53"/>
    <mergeCell ref="E49:E53"/>
    <mergeCell ref="F49:F53"/>
    <mergeCell ref="G49:G53"/>
    <mergeCell ref="H49:H53"/>
    <mergeCell ref="I49:I53"/>
    <mergeCell ref="J49:J53"/>
    <mergeCell ref="K49:K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N18:N19"/>
    <mergeCell ref="N20:N27"/>
    <mergeCell ref="N28:N35"/>
    <mergeCell ref="N36:N41"/>
    <mergeCell ref="N42:N46"/>
    <mergeCell ref="N47:N48"/>
    <mergeCell ref="N49:N53"/>
    <mergeCell ref="N54:N56"/>
    <mergeCell ref="N57:N6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s>
  <conditionalFormatting sqref="C50:C53">
    <cfRule type="expression" dxfId="61" priority="43">
      <formula>$D50="No"</formula>
    </cfRule>
  </conditionalFormatting>
  <conditionalFormatting sqref="C8:D87">
    <cfRule type="expression" dxfId="60" priority="44">
      <formula>$D8="No"</formula>
    </cfRule>
  </conditionalFormatting>
  <conditionalFormatting sqref="J8">
    <cfRule type="cellIs" dxfId="59" priority="76" operator="equal">
      <formula>"Minor Negative"</formula>
    </cfRule>
    <cfRule type="cellIs" dxfId="58" priority="75" operator="equal">
      <formula>"Significant Negative"</formula>
    </cfRule>
    <cfRule type="cellIs" dxfId="57" priority="80" operator="equal">
      <formula>"Significant Positive"</formula>
    </cfRule>
    <cfRule type="cellIs" dxfId="56" priority="79" operator="equal">
      <formula>"Minor Positive"</formula>
    </cfRule>
    <cfRule type="cellIs" dxfId="55" priority="78" operator="equal">
      <formula>"Neutral"</formula>
    </cfRule>
    <cfRule type="cellIs" dxfId="54" priority="77" operator="equal">
      <formula>"Uncertain"</formula>
    </cfRule>
  </conditionalFormatting>
  <conditionalFormatting sqref="J18">
    <cfRule type="cellIs" dxfId="53" priority="15" operator="equal">
      <formula>"Uncertain"</formula>
    </cfRule>
    <cfRule type="cellIs" dxfId="52" priority="13" operator="equal">
      <formula>"Significant Negative"</formula>
    </cfRule>
    <cfRule type="cellIs" dxfId="51" priority="14" operator="equal">
      <formula>"Minor Negative"</formula>
    </cfRule>
    <cfRule type="cellIs" dxfId="50" priority="16" operator="equal">
      <formula>"Neutral"</formula>
    </cfRule>
    <cfRule type="cellIs" dxfId="49" priority="17" operator="equal">
      <formula>"Minor Positive"</formula>
    </cfRule>
    <cfRule type="cellIs" dxfId="48" priority="18" operator="equal">
      <formula>"Significant Positive"</formula>
    </cfRule>
  </conditionalFormatting>
  <conditionalFormatting sqref="J20">
    <cfRule type="cellIs" dxfId="47" priority="7" operator="equal">
      <formula>"Significant Negative"</formula>
    </cfRule>
    <cfRule type="cellIs" dxfId="46" priority="8" operator="equal">
      <formula>"Minor Negative"</formula>
    </cfRule>
    <cfRule type="cellIs" dxfId="45" priority="9" operator="equal">
      <formula>"Uncertain"</formula>
    </cfRule>
    <cfRule type="cellIs" dxfId="44" priority="10" operator="equal">
      <formula>"Neutral"</formula>
    </cfRule>
    <cfRule type="cellIs" dxfId="43" priority="11" operator="equal">
      <formula>"Minor Positive"</formula>
    </cfRule>
    <cfRule type="cellIs" dxfId="42" priority="12" operator="equal">
      <formula>"Significant Positive"</formula>
    </cfRule>
  </conditionalFormatting>
  <conditionalFormatting sqref="J28">
    <cfRule type="cellIs" dxfId="41" priority="2" operator="equal">
      <formula>"Minor Negative"</formula>
    </cfRule>
    <cfRule type="cellIs" dxfId="40" priority="3" operator="equal">
      <formula>"Uncertain"</formula>
    </cfRule>
    <cfRule type="cellIs" dxfId="39" priority="4" operator="equal">
      <formula>"Neutral"</formula>
    </cfRule>
    <cfRule type="cellIs" dxfId="38" priority="5" operator="equal">
      <formula>"Minor Positive"</formula>
    </cfRule>
    <cfRule type="cellIs" dxfId="37" priority="6" operator="equal">
      <formula>"Significant Positive"</formula>
    </cfRule>
    <cfRule type="cellIs" dxfId="36" priority="1" operator="equal">
      <formula>"Significant Negative"</formula>
    </cfRule>
  </conditionalFormatting>
  <conditionalFormatting sqref="J36">
    <cfRule type="cellIs" dxfId="35" priority="57" operator="equal">
      <formula>"Significant Negative"</formula>
    </cfRule>
    <cfRule type="cellIs" dxfId="34" priority="58" operator="equal">
      <formula>"Minor Negative"</formula>
    </cfRule>
    <cfRule type="cellIs" dxfId="33" priority="59" operator="equal">
      <formula>"Uncertain"</formula>
    </cfRule>
    <cfRule type="cellIs" dxfId="32" priority="60" operator="equal">
      <formula>"Neutral"</formula>
    </cfRule>
    <cfRule type="cellIs" dxfId="31" priority="62" operator="equal">
      <formula>"Significant Positive"</formula>
    </cfRule>
    <cfRule type="cellIs" dxfId="30" priority="61" operator="equal">
      <formula>"Minor Positive"</formula>
    </cfRule>
  </conditionalFormatting>
  <conditionalFormatting sqref="J42">
    <cfRule type="cellIs" dxfId="29" priority="51" operator="equal">
      <formula>"Significant Negative"</formula>
    </cfRule>
    <cfRule type="cellIs" dxfId="28" priority="52" operator="equal">
      <formula>"Minor Negative"</formula>
    </cfRule>
    <cfRule type="cellIs" dxfId="27" priority="53" operator="equal">
      <formula>"Uncertain"</formula>
    </cfRule>
    <cfRule type="cellIs" dxfId="26" priority="55" operator="equal">
      <formula>"Minor Positive"</formula>
    </cfRule>
    <cfRule type="cellIs" dxfId="25" priority="56" operator="equal">
      <formula>"Significant Positive"</formula>
    </cfRule>
    <cfRule type="cellIs" dxfId="24" priority="54" operator="equal">
      <formula>"Neutral"</formula>
    </cfRule>
  </conditionalFormatting>
  <conditionalFormatting sqref="J47">
    <cfRule type="cellIs" dxfId="23" priority="19" operator="equal">
      <formula>"Significant Negative"</formula>
    </cfRule>
    <cfRule type="cellIs" dxfId="22" priority="20" operator="equal">
      <formula>"Minor Negative"</formula>
    </cfRule>
    <cfRule type="cellIs" dxfId="21" priority="21" operator="equal">
      <formula>"Uncertain"</formula>
    </cfRule>
    <cfRule type="cellIs" dxfId="20" priority="22" operator="equal">
      <formula>"Neutral"</formula>
    </cfRule>
    <cfRule type="cellIs" dxfId="19" priority="23" operator="equal">
      <formula>"Minor Positive"</formula>
    </cfRule>
    <cfRule type="cellIs" dxfId="18" priority="24" operator="equal">
      <formula>"Significant Positive"</formula>
    </cfRule>
  </conditionalFormatting>
  <conditionalFormatting sqref="J49">
    <cfRule type="cellIs" dxfId="17" priority="30" operator="equal">
      <formula>"Significant Positive"</formula>
    </cfRule>
    <cfRule type="cellIs" dxfId="16" priority="29" operator="equal">
      <formula>"Minor Positive"</formula>
    </cfRule>
    <cfRule type="cellIs" dxfId="15" priority="28" operator="equal">
      <formula>"Neutral"</formula>
    </cfRule>
    <cfRule type="cellIs" dxfId="14" priority="27" operator="equal">
      <formula>"Uncertain"</formula>
    </cfRule>
    <cfRule type="cellIs" dxfId="13" priority="26" operator="equal">
      <formula>"Minor Negative"</formula>
    </cfRule>
    <cfRule type="cellIs" dxfId="12" priority="25" operator="equal">
      <formula>"Significant Negative"</formula>
    </cfRule>
  </conditionalFormatting>
  <conditionalFormatting sqref="J54">
    <cfRule type="cellIs" dxfId="11" priority="31" operator="equal">
      <formula>"Significant Negative"</formula>
    </cfRule>
    <cfRule type="cellIs" dxfId="10" priority="33" operator="equal">
      <formula>"Uncertain"</formula>
    </cfRule>
    <cfRule type="cellIs" dxfId="9" priority="34" operator="equal">
      <formula>"Neutral"</formula>
    </cfRule>
    <cfRule type="cellIs" dxfId="8" priority="35" operator="equal">
      <formula>"Minor Positive"</formula>
    </cfRule>
    <cfRule type="cellIs" dxfId="7" priority="36" operator="equal">
      <formula>"Significant Positive"</formula>
    </cfRule>
    <cfRule type="cellIs" dxfId="6" priority="32" operator="equal">
      <formula>"Minor Negative"</formula>
    </cfRule>
  </conditionalFormatting>
  <conditionalFormatting sqref="J57 J65 J72 J77 J84">
    <cfRule type="cellIs" dxfId="5" priority="38" operator="equal">
      <formula>"Minor Negative"</formula>
    </cfRule>
    <cfRule type="cellIs" dxfId="4" priority="39" operator="equal">
      <formula>"Uncertain"</formula>
    </cfRule>
    <cfRule type="cellIs" dxfId="3" priority="40" operator="equal">
      <formula>"Neutral"</formula>
    </cfRule>
    <cfRule type="cellIs" dxfId="2" priority="41" operator="equal">
      <formula>"Minor Positive"</formula>
    </cfRule>
    <cfRule type="cellIs" dxfId="1" priority="42" operator="equal">
      <formula>"Significant Positive"</formula>
    </cfRule>
    <cfRule type="cellIs" dxfId="0" priority="37"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9597334-AB1E-473E-BBCF-D362BCA152AC}">
          <x14:formula1>
            <xm:f>'Drop downs'!$G$2:$G$7</xm:f>
          </x14:formula1>
          <xm:sqref>J8 J49 J47 J20 J36 J42 J77 J84 J54 J57 J65 J72 J18 J28</xm:sqref>
        </x14:dataValidation>
        <x14:dataValidation type="list" allowBlank="1" showInputMessage="1" showErrorMessage="1" xr:uid="{AC75CFDC-E165-4DE4-A9D0-C0ECEA98539C}">
          <x14:formula1>
            <xm:f>'Drop downs'!$F$2:$F$6</xm:f>
          </x14:formula1>
          <xm:sqref>I8 I47 I49 I20 I36 I42 I77 I84 I54 I57 I65 I72 I18 I28</xm:sqref>
        </x14:dataValidation>
        <x14:dataValidation type="list" allowBlank="1" showInputMessage="1" showErrorMessage="1" xr:uid="{6ED0DC7F-DCA0-4851-8F69-99B1C1F0B195}">
          <x14:formula1>
            <xm:f>'Drop downs'!$E$2:$E$6</xm:f>
          </x14:formula1>
          <xm:sqref>H8 H47 H49 H20 H36 H42 H77 H84 H54 H57 H65 H72 H18 H28</xm:sqref>
        </x14:dataValidation>
        <x14:dataValidation type="list" allowBlank="1" showInputMessage="1" showErrorMessage="1" xr:uid="{572E98B6-C4BF-4700-9E8D-E849771562A0}">
          <x14:formula1>
            <xm:f>'Drop downs'!$D$2:$D$7</xm:f>
          </x14:formula1>
          <xm:sqref>G8 G47 G49 G20 G36 G42 G77 G84 G54 G57 G65 G72 G18 G28</xm:sqref>
        </x14:dataValidation>
        <x14:dataValidation type="list" allowBlank="1" showInputMessage="1" showErrorMessage="1" xr:uid="{FD5F24BE-23B4-476E-AADA-F06EB7A6AD41}">
          <x14:formula1>
            <xm:f>'Drop downs'!$C$2:$C$5</xm:f>
          </x14:formula1>
          <xm:sqref>F8 F47 F49 F20 F36 F42 F77 F84 F54 F57 F65 F72 F18 F28</xm:sqref>
        </x14:dataValidation>
        <x14:dataValidation type="list" allowBlank="1" showInputMessage="1" showErrorMessage="1" xr:uid="{24A56947-FD23-44A5-A851-4E6523584E6F}">
          <x14:formula1>
            <xm:f>'Drop downs'!$B$2:$B$4</xm:f>
          </x14:formula1>
          <xm:sqref>E8 E47 E49 E20 E36 E42 E77 E84 E54 E57 E65 E72 E18 E28</xm:sqref>
        </x14:dataValidation>
        <x14:dataValidation type="list" allowBlank="1" showInputMessage="1" showErrorMessage="1" xr:uid="{A12C0039-C593-4D00-A55D-E1BF71121A43}">
          <x14:formula1>
            <xm:f>'Drop downs'!$J$2:$J$3</xm:f>
          </x14:formula1>
          <xm:sqref>L8 L18 L20 L28 L36 L42 L49 L54 L57 L65 L72 L77 L47 L84</xm:sqref>
        </x14:dataValidation>
        <x14:dataValidation type="list" allowBlank="1" showInputMessage="1" showErrorMessage="1" xr:uid="{31466518-6A6B-41C0-9478-186E1FF1C40D}">
          <x14:formula1>
            <xm:f>'Drop downs'!$A$2:$A$3</xm:f>
          </x14:formula1>
          <xm:sqref>D8:D87</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A2AA7-E5F2-47B9-BA4C-2006CA948355}">
  <sheetPr codeName="Sheet51"/>
  <dimension ref="A1:J18"/>
  <sheetViews>
    <sheetView workbookViewId="0">
      <selection activeCell="B21" sqref="B21"/>
    </sheetView>
  </sheetViews>
  <sheetFormatPr defaultRowHeight="14.5" x14ac:dyDescent="0.35"/>
  <cols>
    <col min="2" max="5" width="20.54296875" customWidth="1"/>
    <col min="6" max="6" width="25" customWidth="1"/>
    <col min="7" max="7" width="31" customWidth="1"/>
  </cols>
  <sheetData>
    <row r="1" spans="1:10" ht="29" x14ac:dyDescent="0.35">
      <c r="A1" t="s">
        <v>736</v>
      </c>
      <c r="B1" s="11" t="s">
        <v>30</v>
      </c>
      <c r="C1" s="11" t="s">
        <v>31</v>
      </c>
      <c r="D1" s="11" t="s">
        <v>32</v>
      </c>
      <c r="E1" s="11" t="s">
        <v>33</v>
      </c>
      <c r="F1" s="11" t="s">
        <v>737</v>
      </c>
      <c r="G1" s="11" t="s">
        <v>738</v>
      </c>
      <c r="I1" t="s">
        <v>739</v>
      </c>
      <c r="J1" t="s">
        <v>37</v>
      </c>
    </row>
    <row r="2" spans="1:10" x14ac:dyDescent="0.35">
      <c r="A2" t="s">
        <v>185</v>
      </c>
      <c r="B2" t="s">
        <v>353</v>
      </c>
      <c r="C2" t="s">
        <v>370</v>
      </c>
      <c r="D2" t="s">
        <v>695</v>
      </c>
      <c r="E2" t="s">
        <v>429</v>
      </c>
      <c r="F2" t="s">
        <v>357</v>
      </c>
      <c r="G2" t="s">
        <v>249</v>
      </c>
      <c r="I2" t="s">
        <v>740</v>
      </c>
      <c r="J2" t="s">
        <v>185</v>
      </c>
    </row>
    <row r="3" spans="1:10" x14ac:dyDescent="0.35">
      <c r="A3" t="s">
        <v>189</v>
      </c>
      <c r="B3" t="s">
        <v>364</v>
      </c>
      <c r="C3" t="s">
        <v>354</v>
      </c>
      <c r="D3" t="s">
        <v>444</v>
      </c>
      <c r="E3" t="s">
        <v>356</v>
      </c>
      <c r="F3" t="s">
        <v>368</v>
      </c>
      <c r="G3" t="s">
        <v>119</v>
      </c>
      <c r="I3" t="s">
        <v>741</v>
      </c>
      <c r="J3" t="s">
        <v>189</v>
      </c>
    </row>
    <row r="4" spans="1:10" x14ac:dyDescent="0.35">
      <c r="B4" t="s">
        <v>88</v>
      </c>
      <c r="C4" t="s">
        <v>398</v>
      </c>
      <c r="D4" t="s">
        <v>427</v>
      </c>
      <c r="E4" t="s">
        <v>362</v>
      </c>
      <c r="F4" t="s">
        <v>361</v>
      </c>
      <c r="G4" t="s">
        <v>120</v>
      </c>
      <c r="I4" t="s">
        <v>742</v>
      </c>
    </row>
    <row r="5" spans="1:10" x14ac:dyDescent="0.35">
      <c r="C5" t="s">
        <v>88</v>
      </c>
      <c r="D5" t="s">
        <v>358</v>
      </c>
      <c r="E5" t="s">
        <v>719</v>
      </c>
      <c r="F5" t="s">
        <v>457</v>
      </c>
      <c r="G5" t="s">
        <v>121</v>
      </c>
    </row>
    <row r="6" spans="1:10" x14ac:dyDescent="0.35">
      <c r="D6" t="s">
        <v>355</v>
      </c>
      <c r="E6" t="s">
        <v>88</v>
      </c>
      <c r="F6" t="s">
        <v>88</v>
      </c>
      <c r="G6" t="s">
        <v>123</v>
      </c>
    </row>
    <row r="7" spans="1:10" x14ac:dyDescent="0.35">
      <c r="D7" t="s">
        <v>88</v>
      </c>
      <c r="G7" t="s">
        <v>125</v>
      </c>
    </row>
    <row r="18" spans="2:2" x14ac:dyDescent="0.35">
      <c r="B18" t="s">
        <v>213</v>
      </c>
    </row>
  </sheetData>
  <sheetProtection algorithmName="SHA-512" hashValue="l9aYyX2GtN4nrsxEmDxGQ29qgfDnKpA/MoJ73+nbXFF/bifMWAYGz0rF+PQE10xGvSHrHhZ0D2VDZhuJr6hTgw==" saltValue="MGaKSlPEyQb1sGu5wQD3rg==" spinCount="100000" sheet="1" objects="1" scenarios="1"/>
  <pageMargins left="0.7" right="0.7" top="0.75" bottom="0.75" header="0.3" footer="0.3"/>
  <pageSetup orientation="portrait" r:id="rId1"/>
  <tableParts count="6">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AD95F-B179-4FE6-A6B3-522BDE523577}">
  <sheetPr codeName="Sheet44">
    <tabColor theme="4" tint="0.79998168889431442"/>
  </sheetPr>
  <dimension ref="A1:S51"/>
  <sheetViews>
    <sheetView workbookViewId="0"/>
  </sheetViews>
  <sheetFormatPr defaultColWidth="8.54296875" defaultRowHeight="14.5" x14ac:dyDescent="0.35"/>
  <cols>
    <col min="1" max="1" width="108.45312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56.453125" customWidth="1"/>
    <col min="10" max="10" width="12.54296875" customWidth="1"/>
    <col min="11" max="11" width="41.453125" customWidth="1"/>
    <col min="12" max="12" width="9.453125" customWidth="1"/>
    <col min="13" max="14" width="0" hidden="1" customWidth="1"/>
    <col min="15" max="15" width="16.54296875" hidden="1" customWidth="1"/>
    <col min="16" max="16" width="20.54296875" hidden="1" customWidth="1"/>
    <col min="17" max="17" width="12.54296875" hidden="1" customWidth="1"/>
    <col min="18" max="18" width="21" hidden="1" customWidth="1"/>
    <col min="19" max="19" width="12.54296875" hidden="1" customWidth="1"/>
  </cols>
  <sheetData>
    <row r="1" spans="1:19" x14ac:dyDescent="0.35">
      <c r="A1" s="49" t="s">
        <v>20</v>
      </c>
      <c r="C1" s="315"/>
      <c r="D1" s="316"/>
      <c r="E1" s="17"/>
      <c r="G1" s="7"/>
      <c r="H1" s="7"/>
      <c r="I1" s="7"/>
      <c r="O1" s="8"/>
    </row>
    <row r="2" spans="1:19" x14ac:dyDescent="0.35">
      <c r="A2" s="49" t="s">
        <v>21</v>
      </c>
      <c r="B2" s="9"/>
      <c r="C2" s="317"/>
      <c r="D2" s="318"/>
      <c r="G2" s="8"/>
      <c r="H2" s="8"/>
      <c r="I2" s="8"/>
      <c r="O2" s="8"/>
    </row>
    <row r="3" spans="1:19" x14ac:dyDescent="0.35">
      <c r="A3" s="50" t="s">
        <v>22</v>
      </c>
      <c r="B3" s="4"/>
      <c r="C3" s="45"/>
      <c r="D3" s="46"/>
      <c r="G3" s="8"/>
      <c r="H3" s="8"/>
      <c r="I3" s="8"/>
      <c r="O3" s="8"/>
    </row>
    <row r="4" spans="1:19" ht="17.25" customHeight="1" x14ac:dyDescent="0.35">
      <c r="A4" s="50" t="s">
        <v>23</v>
      </c>
      <c r="B4" s="18"/>
      <c r="C4" s="287"/>
      <c r="D4" s="288"/>
      <c r="G4" s="8"/>
      <c r="H4" s="8"/>
      <c r="I4" s="8"/>
      <c r="O4" s="8"/>
    </row>
    <row r="6" spans="1:19" ht="30.75" customHeight="1" x14ac:dyDescent="0.35">
      <c r="A6" s="319" t="s">
        <v>180</v>
      </c>
      <c r="B6" s="319"/>
      <c r="C6" s="320" t="s">
        <v>25</v>
      </c>
      <c r="D6" s="320"/>
      <c r="E6" s="320"/>
      <c r="F6" s="320"/>
      <c r="G6" s="320"/>
      <c r="H6" s="320"/>
      <c r="I6" s="320"/>
      <c r="J6" s="320"/>
      <c r="K6" s="320"/>
      <c r="O6" s="19"/>
      <c r="P6" s="19"/>
      <c r="Q6" s="19"/>
      <c r="R6" s="19"/>
      <c r="S6" s="19"/>
    </row>
    <row r="7" spans="1:19" ht="46.5" x14ac:dyDescent="0.35">
      <c r="A7" s="51" t="s">
        <v>183</v>
      </c>
      <c r="B7" s="51" t="s">
        <v>27</v>
      </c>
      <c r="C7" s="51" t="s">
        <v>30</v>
      </c>
      <c r="D7" s="51" t="s">
        <v>31</v>
      </c>
      <c r="E7" s="51" t="s">
        <v>32</v>
      </c>
      <c r="F7" s="51" t="s">
        <v>33</v>
      </c>
      <c r="G7" s="51" t="s">
        <v>34</v>
      </c>
      <c r="H7" s="51" t="s">
        <v>35</v>
      </c>
      <c r="I7" s="51" t="s">
        <v>36</v>
      </c>
      <c r="J7" s="51" t="s">
        <v>37</v>
      </c>
      <c r="K7" s="51" t="s">
        <v>38</v>
      </c>
      <c r="O7" s="1" t="s">
        <v>39</v>
      </c>
      <c r="P7" s="2" t="str">
        <f>A43</f>
        <v>Significant Negative and Uncertain Effects</v>
      </c>
      <c r="Q7" s="2" t="str">
        <f>A45</f>
        <v>Significant Positive Effects</v>
      </c>
      <c r="R7" s="2" t="str">
        <f>A47</f>
        <v>Potential Cumulative Effects Identified</v>
      </c>
    </row>
    <row r="8" spans="1:19" x14ac:dyDescent="0.35">
      <c r="A8" s="321" t="s">
        <v>186</v>
      </c>
      <c r="B8" s="321" t="s">
        <v>101</v>
      </c>
      <c r="C8" s="312"/>
      <c r="D8" s="312"/>
      <c r="E8" s="312"/>
      <c r="F8" s="312"/>
      <c r="G8" s="312"/>
      <c r="H8" s="324"/>
      <c r="I8" s="324"/>
      <c r="J8" s="312"/>
      <c r="K8" s="327"/>
      <c r="O8" s="10" t="e">
        <f>MATCH(#REF!,#REF!, 0)</f>
        <v>#REF!</v>
      </c>
      <c r="P8" s="12" t="str">
        <f>IF(OR(H8='Drop downs'!$G$7,H8='Drop downs'!$G$5), B8&amp;": "&amp;I8&amp;CHAR(10),"")</f>
        <v/>
      </c>
      <c r="Q8" s="12" t="str">
        <f>IF(H8='Drop downs'!$G$2,B8&amp;": "&amp;I8&amp;""," ")</f>
        <v xml:space="preserve"> </v>
      </c>
      <c r="R8" s="12" t="str">
        <f>IF('Option C'!C8='Drop downs'!$B$6,'Option C'!B8&amp;": "&amp;'Option C'!I8&amp;"","")</f>
        <v xml:space="preserve">IIA1: </v>
      </c>
    </row>
    <row r="9" spans="1:19" x14ac:dyDescent="0.35">
      <c r="A9" s="322"/>
      <c r="B9" s="322"/>
      <c r="C9" s="313"/>
      <c r="D9" s="313"/>
      <c r="E9" s="313"/>
      <c r="F9" s="313"/>
      <c r="G9" s="313"/>
      <c r="H9" s="325"/>
      <c r="I9" s="325"/>
      <c r="J9" s="313"/>
      <c r="K9" s="328"/>
      <c r="O9" s="10"/>
      <c r="P9" s="12"/>
      <c r="Q9" s="12"/>
      <c r="R9" s="12"/>
    </row>
    <row r="10" spans="1:19" x14ac:dyDescent="0.35">
      <c r="A10" s="322"/>
      <c r="B10" s="322"/>
      <c r="C10" s="313"/>
      <c r="D10" s="313"/>
      <c r="E10" s="313"/>
      <c r="F10" s="313"/>
      <c r="G10" s="313"/>
      <c r="H10" s="325"/>
      <c r="I10" s="325"/>
      <c r="J10" s="313"/>
      <c r="K10" s="328"/>
      <c r="O10" s="10"/>
      <c r="P10" s="12"/>
      <c r="Q10" s="12"/>
      <c r="R10" s="12"/>
    </row>
    <row r="11" spans="1:19" x14ac:dyDescent="0.35">
      <c r="A11" s="322"/>
      <c r="B11" s="322"/>
      <c r="C11" s="313"/>
      <c r="D11" s="313"/>
      <c r="E11" s="313"/>
      <c r="F11" s="313"/>
      <c r="G11" s="313"/>
      <c r="H11" s="325"/>
      <c r="I11" s="325"/>
      <c r="J11" s="313"/>
      <c r="K11" s="328"/>
      <c r="O11" s="10"/>
      <c r="P11" s="12"/>
      <c r="Q11" s="12"/>
      <c r="R11" s="12"/>
    </row>
    <row r="12" spans="1:19" x14ac:dyDescent="0.35">
      <c r="A12" s="322"/>
      <c r="B12" s="322"/>
      <c r="C12" s="313"/>
      <c r="D12" s="313"/>
      <c r="E12" s="313"/>
      <c r="F12" s="313"/>
      <c r="G12" s="313"/>
      <c r="H12" s="325"/>
      <c r="I12" s="325"/>
      <c r="J12" s="313"/>
      <c r="K12" s="328"/>
      <c r="O12" s="10"/>
      <c r="P12" s="12"/>
      <c r="Q12" s="12"/>
      <c r="R12" s="12"/>
    </row>
    <row r="13" spans="1:19" x14ac:dyDescent="0.35">
      <c r="A13" s="322"/>
      <c r="B13" s="322"/>
      <c r="C13" s="313"/>
      <c r="D13" s="313"/>
      <c r="E13" s="313"/>
      <c r="F13" s="313"/>
      <c r="G13" s="313"/>
      <c r="H13" s="325"/>
      <c r="I13" s="325"/>
      <c r="J13" s="313"/>
      <c r="K13" s="328"/>
      <c r="O13" s="10"/>
      <c r="P13" s="12"/>
      <c r="Q13" s="12"/>
      <c r="R13" s="12"/>
    </row>
    <row r="14" spans="1:19" x14ac:dyDescent="0.35">
      <c r="A14" s="322"/>
      <c r="B14" s="322"/>
      <c r="C14" s="313"/>
      <c r="D14" s="313"/>
      <c r="E14" s="313"/>
      <c r="F14" s="313"/>
      <c r="G14" s="313"/>
      <c r="H14" s="325"/>
      <c r="I14" s="325"/>
      <c r="J14" s="313"/>
      <c r="K14" s="328"/>
      <c r="O14" s="10"/>
      <c r="P14" s="12"/>
      <c r="Q14" s="12"/>
      <c r="R14" s="12"/>
    </row>
    <row r="15" spans="1:19" x14ac:dyDescent="0.35">
      <c r="A15" s="322"/>
      <c r="B15" s="322"/>
      <c r="C15" s="313"/>
      <c r="D15" s="313"/>
      <c r="E15" s="313"/>
      <c r="F15" s="313"/>
      <c r="G15" s="313"/>
      <c r="H15" s="325"/>
      <c r="I15" s="325"/>
      <c r="J15" s="313"/>
      <c r="K15" s="328"/>
      <c r="O15" s="10"/>
      <c r="P15" s="12"/>
      <c r="Q15" s="12"/>
      <c r="R15" s="12"/>
    </row>
    <row r="16" spans="1:19" x14ac:dyDescent="0.35">
      <c r="A16" s="322"/>
      <c r="B16" s="322"/>
      <c r="C16" s="313"/>
      <c r="D16" s="313"/>
      <c r="E16" s="313"/>
      <c r="F16" s="313"/>
      <c r="G16" s="313"/>
      <c r="H16" s="325"/>
      <c r="I16" s="325"/>
      <c r="J16" s="313"/>
      <c r="K16" s="328"/>
      <c r="O16" s="10"/>
      <c r="P16" s="12"/>
      <c r="Q16" s="12"/>
      <c r="R16" s="12"/>
    </row>
    <row r="17" spans="1:18" x14ac:dyDescent="0.35">
      <c r="A17" s="323"/>
      <c r="B17" s="323"/>
      <c r="C17" s="314"/>
      <c r="D17" s="314"/>
      <c r="E17" s="314"/>
      <c r="F17" s="314"/>
      <c r="G17" s="314"/>
      <c r="H17" s="326"/>
      <c r="I17" s="326"/>
      <c r="J17" s="314"/>
      <c r="K17" s="329"/>
      <c r="O17" s="10"/>
      <c r="P17" s="12"/>
      <c r="Q17" s="12"/>
      <c r="R17" s="12"/>
    </row>
    <row r="18" spans="1:18" x14ac:dyDescent="0.35">
      <c r="A18" s="330" t="s">
        <v>184</v>
      </c>
      <c r="B18" s="317"/>
      <c r="C18" s="317"/>
      <c r="D18" s="317"/>
      <c r="E18" s="317"/>
      <c r="F18" s="317"/>
      <c r="G18" s="317"/>
      <c r="H18" s="317"/>
      <c r="I18" s="317"/>
      <c r="J18" s="318"/>
      <c r="K18" s="47" t="s">
        <v>189</v>
      </c>
      <c r="O18" s="10"/>
      <c r="P18" s="12"/>
      <c r="Q18" s="12"/>
      <c r="R18" s="12"/>
    </row>
    <row r="19" spans="1:18" x14ac:dyDescent="0.35">
      <c r="A19" s="330" t="s">
        <v>187</v>
      </c>
      <c r="B19" s="317"/>
      <c r="C19" s="317"/>
      <c r="D19" s="317"/>
      <c r="E19" s="317"/>
      <c r="F19" s="317"/>
      <c r="G19" s="317"/>
      <c r="H19" s="317"/>
      <c r="I19" s="317"/>
      <c r="J19" s="318"/>
      <c r="K19" s="47" t="s">
        <v>189</v>
      </c>
      <c r="O19" s="10"/>
      <c r="P19" s="12"/>
      <c r="Q19" s="12"/>
      <c r="R19" s="12"/>
    </row>
    <row r="20" spans="1:18" x14ac:dyDescent="0.35">
      <c r="A20" s="330" t="s">
        <v>188</v>
      </c>
      <c r="B20" s="317"/>
      <c r="C20" s="317"/>
      <c r="D20" s="317"/>
      <c r="E20" s="317"/>
      <c r="F20" s="317"/>
      <c r="G20" s="317"/>
      <c r="H20" s="317"/>
      <c r="I20" s="317"/>
      <c r="J20" s="318"/>
      <c r="K20" s="47"/>
      <c r="O20" s="10"/>
      <c r="P20" s="12"/>
      <c r="Q20" s="12"/>
      <c r="R20" s="12"/>
    </row>
    <row r="21" spans="1:18" x14ac:dyDescent="0.35">
      <c r="A21" s="330" t="s">
        <v>190</v>
      </c>
      <c r="B21" s="317"/>
      <c r="C21" s="317"/>
      <c r="D21" s="317"/>
      <c r="E21" s="317"/>
      <c r="F21" s="317"/>
      <c r="G21" s="317"/>
      <c r="H21" s="317"/>
      <c r="I21" s="317"/>
      <c r="J21" s="318"/>
      <c r="K21" s="47"/>
      <c r="O21" s="10"/>
      <c r="P21" s="12"/>
      <c r="Q21" s="12"/>
      <c r="R21" s="12"/>
    </row>
    <row r="22" spans="1:18" x14ac:dyDescent="0.35">
      <c r="A22" s="330" t="s">
        <v>191</v>
      </c>
      <c r="B22" s="317"/>
      <c r="C22" s="317"/>
      <c r="D22" s="317"/>
      <c r="E22" s="317"/>
      <c r="F22" s="317"/>
      <c r="G22" s="317"/>
      <c r="H22" s="317"/>
      <c r="I22" s="317"/>
      <c r="J22" s="318"/>
      <c r="K22" s="47" t="s">
        <v>189</v>
      </c>
      <c r="O22" s="10"/>
      <c r="P22" s="12"/>
      <c r="Q22" s="12"/>
      <c r="R22" s="12"/>
    </row>
    <row r="23" spans="1:18" x14ac:dyDescent="0.35">
      <c r="A23" s="330" t="s">
        <v>192</v>
      </c>
      <c r="B23" s="317"/>
      <c r="C23" s="317"/>
      <c r="D23" s="317"/>
      <c r="E23" s="317"/>
      <c r="F23" s="317"/>
      <c r="G23" s="317"/>
      <c r="H23" s="317"/>
      <c r="I23" s="317"/>
      <c r="J23" s="318"/>
      <c r="K23" s="47" t="s">
        <v>185</v>
      </c>
      <c r="O23" s="10"/>
      <c r="P23" s="12"/>
      <c r="Q23" s="12"/>
      <c r="R23" s="12"/>
    </row>
    <row r="24" spans="1:18" x14ac:dyDescent="0.35">
      <c r="A24" s="330" t="s">
        <v>193</v>
      </c>
      <c r="B24" s="317"/>
      <c r="C24" s="317"/>
      <c r="D24" s="317"/>
      <c r="E24" s="317"/>
      <c r="F24" s="317"/>
      <c r="G24" s="317"/>
      <c r="H24" s="317"/>
      <c r="I24" s="317"/>
      <c r="J24" s="318"/>
      <c r="K24" s="47"/>
      <c r="O24" s="10"/>
      <c r="P24" s="12"/>
      <c r="Q24" s="12"/>
      <c r="R24" s="12"/>
    </row>
    <row r="25" spans="1:18" x14ac:dyDescent="0.35">
      <c r="A25" s="330" t="s">
        <v>194</v>
      </c>
      <c r="B25" s="317"/>
      <c r="C25" s="317"/>
      <c r="D25" s="317"/>
      <c r="E25" s="317"/>
      <c r="F25" s="317"/>
      <c r="G25" s="317"/>
      <c r="H25" s="317"/>
      <c r="I25" s="317"/>
      <c r="J25" s="318"/>
      <c r="K25" s="47"/>
      <c r="O25" s="10"/>
      <c r="P25" s="12"/>
      <c r="Q25" s="12"/>
      <c r="R25" s="12"/>
    </row>
    <row r="26" spans="1:18" x14ac:dyDescent="0.35">
      <c r="A26" s="330" t="s">
        <v>195</v>
      </c>
      <c r="B26" s="317"/>
      <c r="C26" s="317"/>
      <c r="D26" s="317"/>
      <c r="E26" s="317"/>
      <c r="F26" s="317"/>
      <c r="G26" s="317"/>
      <c r="H26" s="317"/>
      <c r="I26" s="317"/>
      <c r="J26" s="318"/>
      <c r="K26" s="47"/>
      <c r="O26" s="10"/>
      <c r="P26" s="12"/>
      <c r="Q26" s="12"/>
      <c r="R26" s="12"/>
    </row>
    <row r="27" spans="1:18" x14ac:dyDescent="0.35">
      <c r="A27" s="330" t="s">
        <v>196</v>
      </c>
      <c r="B27" s="317"/>
      <c r="C27" s="317"/>
      <c r="D27" s="317"/>
      <c r="E27" s="317"/>
      <c r="F27" s="317"/>
      <c r="G27" s="317"/>
      <c r="H27" s="317"/>
      <c r="I27" s="317"/>
      <c r="J27" s="318"/>
      <c r="K27" s="30"/>
      <c r="O27" s="10" t="e">
        <f>MATCH(#REF!,#REF!, 0)</f>
        <v>#REF!</v>
      </c>
      <c r="P27" s="12" t="str">
        <f>IF(OR(H27='Drop downs'!$G$7,H27='Drop downs'!$G$5), B27&amp;": "&amp;I27&amp;CHAR(10),"")</f>
        <v/>
      </c>
      <c r="Q27" s="12" t="str">
        <f>IF(H27='Drop downs'!$G$2,B27&amp;": "&amp;I27&amp;""," ")</f>
        <v xml:space="preserve"> </v>
      </c>
      <c r="R27" s="12" t="str">
        <f>IF('Option C'!C27='Drop downs'!$B$6,'Option C'!B27&amp;": "&amp;'Option C'!I27&amp;"","")</f>
        <v xml:space="preserve">: </v>
      </c>
    </row>
    <row r="28" spans="1:18" ht="115.4" customHeight="1" x14ac:dyDescent="0.35">
      <c r="A28" s="16" t="s">
        <v>201</v>
      </c>
      <c r="B28" s="3" t="s">
        <v>202</v>
      </c>
      <c r="C28" s="15"/>
      <c r="D28" s="15"/>
      <c r="E28" s="15"/>
      <c r="F28" s="15"/>
      <c r="G28" s="15"/>
      <c r="H28" s="15"/>
      <c r="I28" s="15"/>
      <c r="J28" s="15"/>
      <c r="K28" s="30"/>
      <c r="O28" s="10" t="e">
        <f>MATCH(#REF!,#REF!, 0)</f>
        <v>#REF!</v>
      </c>
      <c r="P28" s="12" t="str">
        <f>IF(OR(H28='Drop downs'!$G$7,H28='Drop downs'!$G$5), B28&amp;": "&amp;I28&amp;CHAR(10),"")</f>
        <v/>
      </c>
      <c r="Q28" s="12" t="str">
        <f>IF(H28='Drop downs'!$G$2,B28&amp;": "&amp;I28&amp;""," ")</f>
        <v xml:space="preserve"> </v>
      </c>
      <c r="R28" s="12" t="str">
        <f>IF('Option C'!C28='Drop downs'!$B$6,'Option C'!B28&amp;": "&amp;'Option C'!I28&amp;"","")</f>
        <v xml:space="preserve">SO3: </v>
      </c>
    </row>
    <row r="29" spans="1:18" ht="170.15" customHeight="1" x14ac:dyDescent="0.35">
      <c r="A29" s="16" t="s">
        <v>204</v>
      </c>
      <c r="B29" s="3" t="s">
        <v>205</v>
      </c>
      <c r="C29" s="15"/>
      <c r="D29" s="15"/>
      <c r="E29" s="15"/>
      <c r="F29" s="15"/>
      <c r="G29" s="15"/>
      <c r="H29" s="15"/>
      <c r="I29" s="15"/>
      <c r="J29" s="15"/>
      <c r="K29" s="30"/>
      <c r="O29" s="10" t="e">
        <f>MATCH(#REF!,#REF!, 0)</f>
        <v>#REF!</v>
      </c>
      <c r="P29" s="12" t="str">
        <f>IF(OR(H29='Drop downs'!$G$7,H29='Drop downs'!$G$5), B29&amp;": "&amp;I29&amp;CHAR(10),"")</f>
        <v/>
      </c>
      <c r="Q29" s="12" t="str">
        <f>IF(H29='Drop downs'!$G$2,B29&amp;": "&amp;I29&amp;""," ")</f>
        <v xml:space="preserve"> </v>
      </c>
      <c r="R29" s="12" t="str">
        <f>IF('Option C'!C29='Drop downs'!$B$6,'Option C'!B29&amp;": "&amp;'Option C'!I29&amp;"","")</f>
        <v xml:space="preserve">SO4: </v>
      </c>
    </row>
    <row r="30" spans="1:18" ht="80.150000000000006" customHeight="1" x14ac:dyDescent="0.35">
      <c r="A30" s="16" t="s">
        <v>207</v>
      </c>
      <c r="B30" s="3" t="s">
        <v>208</v>
      </c>
      <c r="C30" s="15"/>
      <c r="D30" s="15"/>
      <c r="E30" s="15"/>
      <c r="F30" s="15"/>
      <c r="G30" s="15"/>
      <c r="H30" s="15"/>
      <c r="I30" s="22"/>
      <c r="J30" s="15"/>
      <c r="K30" s="15"/>
      <c r="O30" s="10" t="e">
        <f>MATCH(#REF!,#REF!, 0)</f>
        <v>#REF!</v>
      </c>
      <c r="P30" s="12" t="str">
        <f>IF(OR(H30='Drop downs'!$G$7,H30='Drop downs'!$G$5), B30&amp;": "&amp;I30&amp;CHAR(10),"")</f>
        <v/>
      </c>
      <c r="Q30" s="12" t="str">
        <f>IF(H30='Drop downs'!$G$2,B30&amp;": "&amp;I30&amp;""," ")</f>
        <v xml:space="preserve"> </v>
      </c>
      <c r="R30" s="12" t="str">
        <f>IF('Option C'!C30='Drop downs'!$B$6,'Option C'!B30&amp;": "&amp;'Option C'!I30&amp;"","")</f>
        <v xml:space="preserve">SO5: </v>
      </c>
    </row>
    <row r="31" spans="1:18" ht="90" customHeight="1" x14ac:dyDescent="0.35">
      <c r="A31" s="16" t="s">
        <v>210</v>
      </c>
      <c r="B31" s="3" t="s">
        <v>211</v>
      </c>
      <c r="C31" s="15"/>
      <c r="D31" s="15"/>
      <c r="E31" s="15"/>
      <c r="F31" s="15"/>
      <c r="G31" s="15"/>
      <c r="H31" s="15"/>
      <c r="I31" s="22"/>
      <c r="J31" s="15"/>
      <c r="K31" s="15"/>
      <c r="O31" s="10" t="e">
        <f>MATCH(#REF!,#REF!, 0)</f>
        <v>#REF!</v>
      </c>
      <c r="P31" s="12" t="str">
        <f>IF(OR(H31='Drop downs'!$G$7,H31='Drop downs'!$G$5), B31&amp;": "&amp;I31&amp;CHAR(10),"")</f>
        <v/>
      </c>
      <c r="Q31" s="12" t="str">
        <f>IF(H31='Drop downs'!$G$2,B31&amp;": "&amp;I31&amp;""," ")</f>
        <v xml:space="preserve"> </v>
      </c>
      <c r="R31" s="12" t="str">
        <f>IF('Option C'!C31='Drop downs'!$B$6,'Option C'!B31&amp;": "&amp;'Option C'!I31&amp;"","")</f>
        <v xml:space="preserve">SO6: </v>
      </c>
    </row>
    <row r="32" spans="1:18" ht="150" customHeight="1" x14ac:dyDescent="0.35">
      <c r="A32" s="16" t="s">
        <v>213</v>
      </c>
      <c r="B32" s="3" t="s">
        <v>214</v>
      </c>
      <c r="C32" s="15"/>
      <c r="D32" s="15"/>
      <c r="E32" s="15"/>
      <c r="F32" s="15"/>
      <c r="G32" s="15"/>
      <c r="H32" s="15"/>
      <c r="I32" s="15"/>
      <c r="J32" s="15"/>
      <c r="K32" s="15"/>
      <c r="O32" s="10" t="e">
        <f>MATCH(#REF!,#REF!, 0)</f>
        <v>#REF!</v>
      </c>
      <c r="P32" s="12" t="str">
        <f>IF(OR(H32='Drop downs'!$G$7,H32='Drop downs'!$G$5), B32&amp;": "&amp;I32&amp;CHAR(10),"")</f>
        <v/>
      </c>
      <c r="Q32" s="12" t="str">
        <f>IF(H32='Drop downs'!$G$2,B32&amp;": "&amp;I32&amp;""," ")</f>
        <v xml:space="preserve"> </v>
      </c>
      <c r="R32" s="12" t="str">
        <f>IF('Option C'!C32='Drop downs'!$B$6,'Option C'!B32&amp;": "&amp;'Option C'!I32&amp;"","")</f>
        <v xml:space="preserve">SO7: </v>
      </c>
    </row>
    <row r="33" spans="1:18" ht="220.4" customHeight="1" x14ac:dyDescent="0.35">
      <c r="A33" s="16" t="s">
        <v>216</v>
      </c>
      <c r="B33" s="3" t="s">
        <v>217</v>
      </c>
      <c r="C33" s="15"/>
      <c r="D33" s="15"/>
      <c r="E33" s="15"/>
      <c r="F33" s="15"/>
      <c r="G33" s="15"/>
      <c r="H33" s="15"/>
      <c r="I33" s="15"/>
      <c r="J33" s="15"/>
      <c r="K33" s="15"/>
      <c r="O33" s="10" t="e">
        <f>MATCH(#REF!,#REF!, 0)</f>
        <v>#REF!</v>
      </c>
      <c r="P33" s="12" t="str">
        <f>IF(OR(H33='Drop downs'!$G$7,H33='Drop downs'!$G$5), B33&amp;": "&amp;I33&amp;CHAR(10),"")</f>
        <v/>
      </c>
      <c r="Q33" s="12" t="str">
        <f>IF(H33='Drop downs'!$G$2,B33&amp;": "&amp;I33&amp;""," ")</f>
        <v xml:space="preserve"> </v>
      </c>
      <c r="R33" s="12" t="str">
        <f>IF('Option C'!C33='Drop downs'!$B$6,'Option C'!B33&amp;": "&amp;'Option C'!I33&amp;"","")</f>
        <v xml:space="preserve">SO8: </v>
      </c>
    </row>
    <row r="34" spans="1:18" ht="150" customHeight="1" x14ac:dyDescent="0.35">
      <c r="A34" s="16" t="s">
        <v>219</v>
      </c>
      <c r="B34" s="3" t="s">
        <v>220</v>
      </c>
      <c r="C34" s="15"/>
      <c r="D34" s="15"/>
      <c r="E34" s="15"/>
      <c r="F34" s="15"/>
      <c r="G34" s="15"/>
      <c r="H34" s="15"/>
      <c r="I34" s="15"/>
      <c r="J34" s="15"/>
      <c r="K34" s="15"/>
      <c r="O34" s="10" t="e">
        <f>MATCH(#REF!,#REF!, 0)</f>
        <v>#REF!</v>
      </c>
      <c r="P34" s="12" t="str">
        <f>IF(OR(H34='Drop downs'!$G$7,H34='Drop downs'!$G$5), B34&amp;": "&amp;I34&amp;CHAR(10),"")</f>
        <v/>
      </c>
      <c r="Q34" s="12" t="str">
        <f>IF(H34='Drop downs'!$G$2,B34&amp;": "&amp;I34&amp;""," ")</f>
        <v xml:space="preserve"> </v>
      </c>
      <c r="R34" s="12" t="str">
        <f>IF('Option C'!C34='Drop downs'!$B$6,'Option C'!B34&amp;": "&amp;'Option C'!I34&amp;"","")</f>
        <v xml:space="preserve">SO9: </v>
      </c>
    </row>
    <row r="35" spans="1:18" ht="150" customHeight="1" x14ac:dyDescent="0.35">
      <c r="A35" s="3" t="s">
        <v>222</v>
      </c>
      <c r="B35" s="3" t="s">
        <v>223</v>
      </c>
      <c r="C35" s="15"/>
      <c r="D35" s="15"/>
      <c r="E35" s="15"/>
      <c r="F35" s="15"/>
      <c r="G35" s="15"/>
      <c r="H35" s="15"/>
      <c r="I35" s="6"/>
      <c r="J35" s="15"/>
      <c r="K35" s="25"/>
      <c r="O35" s="10" t="e">
        <f>MATCH(#REF!,#REF!, 0)</f>
        <v>#REF!</v>
      </c>
      <c r="P35" s="12" t="str">
        <f>IF(OR(H35='Drop downs'!$G$7,H35='Drop downs'!$G$5), B35&amp;": "&amp;I35&amp;CHAR(10),"")</f>
        <v/>
      </c>
      <c r="Q35" s="12" t="str">
        <f>IF(H35='Drop downs'!$G$2,B35&amp;": "&amp;I35&amp;""," ")</f>
        <v xml:space="preserve"> </v>
      </c>
      <c r="R35" s="12" t="str">
        <f>IF('Option C'!C35='Drop downs'!$B$6,'Option C'!B35&amp;": "&amp;'Option C'!I35&amp;"","")</f>
        <v xml:space="preserve">SO10: </v>
      </c>
    </row>
    <row r="36" spans="1:18" ht="150" customHeight="1" x14ac:dyDescent="0.35">
      <c r="A36" s="16" t="s">
        <v>225</v>
      </c>
      <c r="B36" s="3" t="s">
        <v>226</v>
      </c>
      <c r="C36" s="15"/>
      <c r="D36" s="15"/>
      <c r="E36" s="15"/>
      <c r="F36" s="15"/>
      <c r="G36" s="15"/>
      <c r="H36" s="15"/>
      <c r="I36" s="15"/>
      <c r="J36" s="15"/>
      <c r="K36" s="32"/>
      <c r="O36" s="10" t="e">
        <f>MATCH(#REF!,#REF!, 0)</f>
        <v>#REF!</v>
      </c>
      <c r="P36" s="12" t="str">
        <f>IF(OR(H36='Drop downs'!$G$7,H36='Drop downs'!$G$5), B36&amp;": "&amp;I36&amp;CHAR(10),"")</f>
        <v/>
      </c>
      <c r="Q36" s="12" t="str">
        <f>IF(H36='Drop downs'!$G$2,B36&amp;": "&amp;I36&amp;""," ")</f>
        <v xml:space="preserve"> </v>
      </c>
      <c r="R36" s="12" t="str">
        <f>IF('Option C'!C36='Drop downs'!$B$6,'Option C'!B36&amp;": "&amp;'Option C'!I36&amp;"","")</f>
        <v xml:space="preserve">SO11: </v>
      </c>
    </row>
    <row r="37" spans="1:18" ht="170.15" customHeight="1" x14ac:dyDescent="0.35">
      <c r="A37" s="16" t="s">
        <v>228</v>
      </c>
      <c r="B37" s="3" t="s">
        <v>229</v>
      </c>
      <c r="C37" s="15"/>
      <c r="D37" s="15"/>
      <c r="E37" s="15"/>
      <c r="F37" s="15"/>
      <c r="G37" s="15"/>
      <c r="H37" s="15"/>
      <c r="I37" s="29"/>
      <c r="J37" s="15"/>
      <c r="K37" s="6"/>
      <c r="O37" s="10" t="e">
        <f>MATCH(#REF!,#REF!, 0)</f>
        <v>#REF!</v>
      </c>
      <c r="P37" s="12" t="str">
        <f>IF(OR(H37='Drop downs'!$G$7,H37='Drop downs'!$G$5), B37&amp;": "&amp;I37&amp;CHAR(10),"")</f>
        <v/>
      </c>
      <c r="Q37" s="12" t="str">
        <f>IF(H37='Drop downs'!$G$2,B37&amp;": "&amp;I37&amp;""," ")</f>
        <v xml:space="preserve"> </v>
      </c>
      <c r="R37" s="12" t="str">
        <f>IF('Option C'!C37='Drop downs'!$B$6,'Option C'!B37&amp;": "&amp;'Option C'!I37&amp;"","")</f>
        <v xml:space="preserve">SO12: </v>
      </c>
    </row>
    <row r="38" spans="1:18" ht="180" customHeight="1" x14ac:dyDescent="0.35">
      <c r="A38" s="16" t="s">
        <v>231</v>
      </c>
      <c r="B38" s="3" t="s">
        <v>232</v>
      </c>
      <c r="C38" s="15"/>
      <c r="D38" s="15"/>
      <c r="E38" s="15"/>
      <c r="F38" s="15"/>
      <c r="G38" s="15"/>
      <c r="H38" s="15"/>
      <c r="I38" s="26"/>
      <c r="J38" s="15"/>
      <c r="K38" s="15"/>
      <c r="O38" s="10" t="e">
        <f>MATCH(#REF!,#REF!, 0)</f>
        <v>#REF!</v>
      </c>
      <c r="P38" s="12" t="str">
        <f>IF(OR(H38='Drop downs'!$G$7,H38='Drop downs'!$G$5), B38&amp;": "&amp;I38&amp;CHAR(10),"")</f>
        <v/>
      </c>
      <c r="Q38" s="12" t="str">
        <f>IF(H38='Drop downs'!$G$2,B38&amp;": "&amp;I38&amp;""," ")</f>
        <v xml:space="preserve"> </v>
      </c>
      <c r="R38" s="12" t="str">
        <f>IF('Option C'!C38='Drop downs'!$B$6,'Option C'!B38&amp;": "&amp;'Option C'!I38&amp;"","")</f>
        <v xml:space="preserve">SO13: </v>
      </c>
    </row>
    <row r="39" spans="1:18" ht="120" customHeight="1" x14ac:dyDescent="0.35">
      <c r="A39" s="16" t="s">
        <v>234</v>
      </c>
      <c r="B39" s="3" t="s">
        <v>235</v>
      </c>
      <c r="C39" s="15"/>
      <c r="D39" s="15"/>
      <c r="E39" s="15"/>
      <c r="F39" s="15"/>
      <c r="G39" s="15"/>
      <c r="H39" s="15"/>
      <c r="I39" s="15"/>
      <c r="J39" s="15"/>
      <c r="K39" s="15"/>
      <c r="O39" s="10" t="e">
        <f>MATCH(#REF!,#REF!, 0)</f>
        <v>#REF!</v>
      </c>
      <c r="P39" s="12" t="str">
        <f>IF(OR(H39='Drop downs'!$G$7,H39='Drop downs'!$G$5), B39&amp;": "&amp;I39&amp;CHAR(10),"")</f>
        <v/>
      </c>
      <c r="Q39" s="12" t="str">
        <f>IF(H39='Drop downs'!$G$2,B39&amp;": "&amp;I39&amp;""," ")</f>
        <v xml:space="preserve"> </v>
      </c>
      <c r="R39" s="12" t="str">
        <f>IF('Option C'!C39='Drop downs'!$B$6,'Option C'!B39&amp;": "&amp;'Option C'!I39&amp;"","")</f>
        <v xml:space="preserve">SO14: </v>
      </c>
    </row>
    <row r="40" spans="1:18" ht="120" customHeight="1" x14ac:dyDescent="0.35">
      <c r="A40" s="16" t="s">
        <v>237</v>
      </c>
      <c r="B40" s="3" t="s">
        <v>238</v>
      </c>
      <c r="C40" s="15"/>
      <c r="D40" s="15"/>
      <c r="E40" s="15"/>
      <c r="F40" s="15"/>
      <c r="G40" s="15"/>
      <c r="H40" s="15"/>
      <c r="I40" s="15"/>
      <c r="J40" s="15"/>
      <c r="K40" s="15"/>
      <c r="O40" s="10" t="e">
        <f>MATCH(#REF!,#REF!, 0)</f>
        <v>#REF!</v>
      </c>
      <c r="P40" s="12" t="str">
        <f>IF(OR(H40='Drop downs'!$G$7,H40='Drop downs'!$G$5), B40&amp;": "&amp;I40&amp;CHAR(10),"")</f>
        <v/>
      </c>
      <c r="Q40" s="12" t="str">
        <f>IF(H40='Drop downs'!$G$2,B40&amp;": "&amp;I40&amp;""," ")</f>
        <v xml:space="preserve"> </v>
      </c>
      <c r="R40" s="12" t="str">
        <f>IF('Option C'!C40='Drop downs'!$B$6,'Option C'!B40&amp;": "&amp;'Option C'!I40&amp;"","")</f>
        <v xml:space="preserve">SO15: </v>
      </c>
    </row>
    <row r="41" spans="1:18" ht="120" customHeight="1" x14ac:dyDescent="0.35">
      <c r="A41" s="22" t="s">
        <v>240</v>
      </c>
      <c r="B41" s="22" t="s">
        <v>241</v>
      </c>
      <c r="C41" s="15"/>
      <c r="D41" s="15"/>
      <c r="E41" s="15"/>
      <c r="F41" s="15"/>
      <c r="G41" s="15"/>
      <c r="H41" s="15"/>
      <c r="I41" s="15"/>
      <c r="J41" s="15"/>
      <c r="K41" s="15"/>
      <c r="O41" s="10" t="e">
        <f>MATCH(#REF!,#REF!, 0)</f>
        <v>#REF!</v>
      </c>
      <c r="P41" s="12" t="str">
        <f>IF(OR(H41='Drop downs'!$G$7,H41='Drop downs'!$G$5), B41&amp;": "&amp;I41&amp;CHAR(10),"")</f>
        <v/>
      </c>
      <c r="Q41" s="12" t="str">
        <f>IF(H41='Drop downs'!$G$2,B41&amp;": "&amp;I41&amp;""," ")</f>
        <v xml:space="preserve"> </v>
      </c>
      <c r="R41" s="12" t="str">
        <f>IF('Option C'!C41='Drop downs'!$B$6,'Option C'!B41&amp;": "&amp;'Option C'!I41&amp;"","")</f>
        <v xml:space="preserve">SO16: </v>
      </c>
    </row>
    <row r="43" spans="1:18" x14ac:dyDescent="0.35">
      <c r="A43" s="310" t="s">
        <v>48</v>
      </c>
      <c r="B43" s="310"/>
      <c r="C43" s="310"/>
      <c r="D43" s="310"/>
      <c r="E43" s="310"/>
      <c r="F43" s="310"/>
      <c r="G43" s="310"/>
      <c r="H43" s="310"/>
      <c r="I43" s="310"/>
      <c r="J43" s="310"/>
      <c r="K43" s="310"/>
      <c r="O43" s="2"/>
    </row>
    <row r="44" spans="1:18" s="2" customFormat="1" ht="129" customHeight="1" x14ac:dyDescent="0.35">
      <c r="A44" s="281" t="str">
        <f>P8&amp;P27&amp;P28&amp;P29&amp;P30&amp;P31&amp;P32&amp;P33&amp;P34&amp;P35&amp;P36&amp;P37&amp;P38&amp;P39&amp;P40&amp;P41</f>
        <v/>
      </c>
      <c r="B44" s="281"/>
      <c r="C44" s="281"/>
      <c r="D44" s="281"/>
      <c r="E44" s="281"/>
      <c r="F44" s="281"/>
      <c r="G44" s="281"/>
      <c r="H44" s="281"/>
      <c r="I44" s="281"/>
      <c r="J44" s="281"/>
      <c r="K44" s="281"/>
    </row>
    <row r="45" spans="1:18" x14ac:dyDescent="0.35">
      <c r="A45" s="310" t="s">
        <v>50</v>
      </c>
      <c r="B45" s="310"/>
      <c r="C45" s="310"/>
      <c r="D45" s="310"/>
      <c r="E45" s="310"/>
      <c r="F45" s="310"/>
      <c r="G45" s="310"/>
      <c r="H45" s="310"/>
      <c r="I45" s="310"/>
      <c r="J45" s="310"/>
      <c r="K45" s="310"/>
      <c r="O45" s="2"/>
    </row>
    <row r="46" spans="1:18" ht="50.5" customHeight="1" x14ac:dyDescent="0.35">
      <c r="A46" s="281" t="str">
        <f>Q8&amp;Q27&amp;Q28&amp;Q29&amp;Q30&amp;Q31&amp;Q32&amp;Q33&amp;Q34&amp;Q35&amp;Q36&amp;Q37&amp;Q38&amp;Q39&amp;Q40&amp;Q41</f>
        <v xml:space="preserve">                </v>
      </c>
      <c r="B46" s="281"/>
      <c r="C46" s="281"/>
      <c r="D46" s="281"/>
      <c r="E46" s="281"/>
      <c r="F46" s="281"/>
      <c r="G46" s="281"/>
      <c r="H46" s="281"/>
      <c r="I46" s="281"/>
      <c r="J46" s="281"/>
      <c r="K46" s="281"/>
      <c r="O46" s="2"/>
    </row>
    <row r="47" spans="1:18" x14ac:dyDescent="0.35">
      <c r="A47" s="310" t="s">
        <v>52</v>
      </c>
      <c r="B47" s="310"/>
      <c r="C47" s="310"/>
      <c r="D47" s="310"/>
      <c r="E47" s="310"/>
      <c r="F47" s="310"/>
      <c r="G47" s="310"/>
      <c r="H47" s="310"/>
      <c r="I47" s="310"/>
      <c r="J47" s="310"/>
      <c r="K47" s="310"/>
      <c r="O47" s="2"/>
    </row>
    <row r="48" spans="1:18" ht="150" customHeight="1" x14ac:dyDescent="0.35">
      <c r="A48" s="277" t="s">
        <v>242</v>
      </c>
      <c r="B48" s="277"/>
      <c r="C48" s="277"/>
      <c r="D48" s="277"/>
      <c r="E48" s="277"/>
      <c r="F48" s="277"/>
      <c r="G48" s="277"/>
      <c r="H48" s="277"/>
      <c r="I48" s="277"/>
      <c r="J48" s="277"/>
      <c r="K48" s="277"/>
      <c r="O48" s="2"/>
    </row>
    <row r="49" spans="1:15" x14ac:dyDescent="0.35">
      <c r="A49" s="310" t="s">
        <v>54</v>
      </c>
      <c r="B49" s="310"/>
      <c r="C49" s="310"/>
      <c r="D49" s="310"/>
      <c r="E49" s="310"/>
      <c r="F49" s="310"/>
      <c r="G49" s="310"/>
      <c r="H49" s="310"/>
      <c r="I49" s="310"/>
      <c r="J49" s="310"/>
      <c r="K49" s="310"/>
      <c r="O49" s="2"/>
    </row>
    <row r="50" spans="1:15" ht="186.75" customHeight="1" x14ac:dyDescent="0.35">
      <c r="A50" s="277" t="s">
        <v>243</v>
      </c>
      <c r="B50" s="311"/>
      <c r="C50" s="277"/>
      <c r="D50" s="277"/>
      <c r="E50" s="277"/>
      <c r="F50" s="277"/>
      <c r="G50" s="277"/>
      <c r="H50" s="277"/>
      <c r="I50" s="277"/>
      <c r="J50" s="277"/>
      <c r="K50" s="277"/>
      <c r="O50" s="2"/>
    </row>
    <row r="51" spans="1:15" x14ac:dyDescent="0.35">
      <c r="O51" s="2"/>
    </row>
  </sheetData>
  <sheetProtection algorithmName="SHA-512" hashValue="F5PnAzjSfilpgc9Mv5j83YmrxqHS2fdIyLLO7tSwWIgHgNR6x3Utt5XGl1YGdstpviAgMtj5O0ZwtcSJC4Ulqw==" saltValue="7Gv+GPmtNfwOZKjPSkSuyg==" spinCount="100000" sheet="1" objects="1" scenarios="1"/>
  <autoFilter ref="A7:K41" xr:uid="{D2C47CAF-421C-4D58-AA7A-22430CCF83D7}"/>
  <mergeCells count="34">
    <mergeCell ref="A6:B6"/>
    <mergeCell ref="C6:K6"/>
    <mergeCell ref="H8:H17"/>
    <mergeCell ref="I8:I17"/>
    <mergeCell ref="J8:J17"/>
    <mergeCell ref="E8:E17"/>
    <mergeCell ref="F8:F17"/>
    <mergeCell ref="G8:G17"/>
    <mergeCell ref="K8:K17"/>
    <mergeCell ref="C1:D1"/>
    <mergeCell ref="C2:D2"/>
    <mergeCell ref="C4:D4"/>
    <mergeCell ref="C8:C17"/>
    <mergeCell ref="D8:D17"/>
    <mergeCell ref="A27:J27"/>
    <mergeCell ref="A47:K47"/>
    <mergeCell ref="A48:K48"/>
    <mergeCell ref="A49:K49"/>
    <mergeCell ref="A22:J22"/>
    <mergeCell ref="A23:J23"/>
    <mergeCell ref="A24:J24"/>
    <mergeCell ref="A25:J25"/>
    <mergeCell ref="A26:J26"/>
    <mergeCell ref="A18:J18"/>
    <mergeCell ref="A19:J19"/>
    <mergeCell ref="A20:J20"/>
    <mergeCell ref="A21:J21"/>
    <mergeCell ref="A8:A17"/>
    <mergeCell ref="B8:B17"/>
    <mergeCell ref="A50:K50"/>
    <mergeCell ref="A43:K43"/>
    <mergeCell ref="A44:K44"/>
    <mergeCell ref="A45:K45"/>
    <mergeCell ref="A46:K46"/>
  </mergeCells>
  <conditionalFormatting sqref="A18:A27">
    <cfRule type="expression" dxfId="3359" priority="660">
      <formula>#REF!="No"</formula>
    </cfRule>
  </conditionalFormatting>
  <conditionalFormatting sqref="A18:K27">
    <cfRule type="expression" dxfId="3358" priority="661">
      <formula>$K18="No"</formula>
    </cfRule>
  </conditionalFormatting>
  <conditionalFormatting sqref="H8">
    <cfRule type="cellIs" dxfId="3357" priority="44" operator="equal">
      <formula>"Significant Negative"</formula>
    </cfRule>
    <cfRule type="cellIs" dxfId="3356" priority="45" operator="equal">
      <formula>"Minor Negative"</formula>
    </cfRule>
    <cfRule type="cellIs" dxfId="3355" priority="46" operator="equal">
      <formula>"Uncertain"</formula>
    </cfRule>
    <cfRule type="cellIs" dxfId="3354" priority="47" operator="equal">
      <formula>"Neutral"</formula>
    </cfRule>
    <cfRule type="cellIs" dxfId="3353" priority="48" operator="equal">
      <formula>"Minor Positive"</formula>
    </cfRule>
    <cfRule type="cellIs" dxfId="3352" priority="49" operator="equal">
      <formula>"Significant Positive"</formula>
    </cfRule>
  </conditionalFormatting>
  <conditionalFormatting sqref="H28:H41">
    <cfRule type="cellIs" dxfId="3351" priority="4" operator="equal">
      <formula>"Significant Negative"</formula>
    </cfRule>
    <cfRule type="cellIs" dxfId="3350" priority="5" operator="equal">
      <formula>"Minor Negative"</formula>
    </cfRule>
    <cfRule type="cellIs" dxfId="3349" priority="6" operator="equal">
      <formula>"Uncertain"</formula>
    </cfRule>
    <cfRule type="cellIs" dxfId="3348" priority="7" operator="equal">
      <formula>"Neutral"</formula>
    </cfRule>
    <cfRule type="cellIs" dxfId="3347" priority="8" operator="equal">
      <formula>"Minor Positive"</formula>
    </cfRule>
    <cfRule type="cellIs" dxfId="3346"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87E7A34-991E-4C4C-A8AD-C4669F903841}">
          <x14:formula1>
            <xm:f>'Drop downs'!$J$2:$J$3</xm:f>
          </x14:formula1>
          <xm:sqref>J8 J28:J41</xm:sqref>
        </x14:dataValidation>
        <x14:dataValidation type="list" allowBlank="1" showInputMessage="1" showErrorMessage="1" xr:uid="{587D8A5D-B5FA-4CD8-94E9-C702C3DE452F}">
          <x14:formula1>
            <xm:f>'Drop downs'!$B$2:$B$4</xm:f>
          </x14:formula1>
          <xm:sqref>C8 C28:C41</xm:sqref>
        </x14:dataValidation>
        <x14:dataValidation type="list" allowBlank="1" showInputMessage="1" showErrorMessage="1" xr:uid="{7518E567-6F7E-488B-BFE3-BE67D11B8021}">
          <x14:formula1>
            <xm:f>'Drop downs'!$C$2:$C$5</xm:f>
          </x14:formula1>
          <xm:sqref>D8 D28:D41</xm:sqref>
        </x14:dataValidation>
        <x14:dataValidation type="list" allowBlank="1" showInputMessage="1" showErrorMessage="1" xr:uid="{2B8AADC6-7947-446C-A17E-3B7CF670D549}">
          <x14:formula1>
            <xm:f>'Drop downs'!$D$2:$D$7</xm:f>
          </x14:formula1>
          <xm:sqref>E8 E28:E41</xm:sqref>
        </x14:dataValidation>
        <x14:dataValidation type="list" allowBlank="1" showInputMessage="1" showErrorMessage="1" xr:uid="{A4EBBBAD-FD54-4117-B137-4659A47240FA}">
          <x14:formula1>
            <xm:f>'Drop downs'!$E$2:$E$6</xm:f>
          </x14:formula1>
          <xm:sqref>F8 F28:F41</xm:sqref>
        </x14:dataValidation>
        <x14:dataValidation type="list" allowBlank="1" showInputMessage="1" showErrorMessage="1" xr:uid="{E5BA22FC-D8E1-4CBA-B0EA-B9DF18144C40}">
          <x14:formula1>
            <xm:f>'Drop downs'!$F$2:$F$6</xm:f>
          </x14:formula1>
          <xm:sqref>G8 G28:G41</xm:sqref>
        </x14:dataValidation>
        <x14:dataValidation type="list" allowBlank="1" showInputMessage="1" showErrorMessage="1" xr:uid="{73A7FE2E-8D75-41EA-A7A0-3803279B5950}">
          <x14:formula1>
            <xm:f>'Drop downs'!$G$2:$G$7</xm:f>
          </x14:formula1>
          <xm:sqref>H8 H28:H41</xm:sqref>
        </x14:dataValidation>
        <x14:dataValidation type="list" allowBlank="1" showInputMessage="1" showErrorMessage="1" xr:uid="{1B61ED17-420C-4C5F-9E5C-A58CC0A1807B}">
          <x14:formula1>
            <xm:f>'Drop downs'!$A$2:$A$3</xm:f>
          </x14:formula1>
          <xm:sqref>K18:K27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B695-BE1E-4D34-8CAF-F7EA1C2572D7}">
  <sheetPr codeName="Sheet47">
    <tabColor theme="4" tint="0.79998168889431442"/>
  </sheetPr>
  <dimension ref="A1:AM48"/>
  <sheetViews>
    <sheetView workbookViewId="0"/>
  </sheetViews>
  <sheetFormatPr defaultColWidth="8.54296875" defaultRowHeight="14.5" x14ac:dyDescent="0.35"/>
  <cols>
    <col min="1" max="1" width="35.179687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12.1796875" bestFit="1" customWidth="1"/>
    <col min="10" max="10" width="12.54296875" customWidth="1"/>
    <col min="11" max="11" width="13" bestFit="1" customWidth="1"/>
    <col min="12" max="12" width="14.81640625" bestFit="1" customWidth="1"/>
    <col min="13" max="13" width="14.81640625" customWidth="1"/>
    <col min="14" max="14" width="12.54296875" bestFit="1" customWidth="1"/>
    <col min="15" max="15" width="8.81640625" bestFit="1" customWidth="1"/>
    <col min="16" max="16" width="11.81640625" bestFit="1" customWidth="1"/>
    <col min="17" max="17" width="9.81640625" bestFit="1" customWidth="1"/>
    <col min="18" max="18" width="14.81640625" bestFit="1" customWidth="1"/>
    <col min="19" max="19" width="14.81640625" customWidth="1"/>
    <col min="20" max="20" width="12.54296875" bestFit="1" customWidth="1"/>
    <col min="21" max="21" width="8.81640625" bestFit="1" customWidth="1"/>
    <col min="22" max="22" width="11.81640625" bestFit="1" customWidth="1"/>
    <col min="23" max="32" width="9.453125" customWidth="1"/>
    <col min="33" max="34" width="8.54296875" customWidth="1"/>
    <col min="35" max="35" width="16.54296875" hidden="1" customWidth="1"/>
    <col min="36" max="36" width="20.54296875" hidden="1" customWidth="1"/>
    <col min="37" max="37" width="12.54296875" hidden="1" customWidth="1"/>
    <col min="38" max="38" width="21" hidden="1" customWidth="1"/>
    <col min="39" max="39" width="12.54296875" hidden="1" customWidth="1"/>
    <col min="40" max="40" width="0" hidden="1" customWidth="1"/>
  </cols>
  <sheetData>
    <row r="1" spans="1:39" x14ac:dyDescent="0.35">
      <c r="A1" s="49" t="s">
        <v>20</v>
      </c>
      <c r="C1" s="315"/>
      <c r="D1" s="316"/>
      <c r="E1" s="17"/>
      <c r="G1" s="7"/>
      <c r="H1" s="7"/>
      <c r="I1" s="7"/>
      <c r="AI1" s="8"/>
    </row>
    <row r="2" spans="1:39" x14ac:dyDescent="0.35">
      <c r="A2" s="49" t="s">
        <v>21</v>
      </c>
      <c r="B2" s="9"/>
      <c r="C2" s="317"/>
      <c r="D2" s="318"/>
      <c r="G2" s="8"/>
      <c r="H2" s="8"/>
      <c r="I2" s="8"/>
      <c r="AI2" s="8"/>
    </row>
    <row r="3" spans="1:39" x14ac:dyDescent="0.35">
      <c r="A3" s="50" t="s">
        <v>22</v>
      </c>
      <c r="B3" s="4"/>
      <c r="C3" s="45"/>
      <c r="D3" s="46"/>
      <c r="G3" s="8"/>
      <c r="H3" s="8"/>
      <c r="I3" s="8"/>
      <c r="AI3" s="8"/>
    </row>
    <row r="4" spans="1:39" ht="17.25" customHeight="1" x14ac:dyDescent="0.35">
      <c r="A4" s="50" t="s">
        <v>23</v>
      </c>
      <c r="B4" s="18"/>
      <c r="C4" s="287"/>
      <c r="D4" s="288"/>
      <c r="G4" s="8"/>
      <c r="H4" s="8"/>
      <c r="I4" s="8"/>
      <c r="AI4" s="8"/>
    </row>
    <row r="5" spans="1:39" ht="15" thickBot="1" x14ac:dyDescent="0.4"/>
    <row r="6" spans="1:39" ht="30.75" customHeight="1" x14ac:dyDescent="0.35">
      <c r="A6" s="342" t="s">
        <v>180</v>
      </c>
      <c r="B6" s="343"/>
      <c r="C6" s="331" t="s">
        <v>244</v>
      </c>
      <c r="D6" s="331"/>
      <c r="E6" s="331"/>
      <c r="F6" s="331"/>
      <c r="G6" s="331"/>
      <c r="H6" s="331"/>
      <c r="I6" s="331" t="s">
        <v>245</v>
      </c>
      <c r="J6" s="331"/>
      <c r="K6" s="331"/>
      <c r="L6" s="331"/>
      <c r="M6" s="331"/>
      <c r="N6" s="331"/>
      <c r="O6" s="331" t="s">
        <v>246</v>
      </c>
      <c r="P6" s="331"/>
      <c r="Q6" s="331"/>
      <c r="R6" s="331"/>
      <c r="S6" s="331"/>
      <c r="T6" s="331"/>
      <c r="U6" s="331" t="s">
        <v>247</v>
      </c>
      <c r="V6" s="331"/>
      <c r="W6" s="331"/>
      <c r="X6" s="331"/>
      <c r="Y6" s="331"/>
      <c r="Z6" s="331"/>
      <c r="AA6" s="331" t="s">
        <v>248</v>
      </c>
      <c r="AB6" s="331"/>
      <c r="AC6" s="331"/>
      <c r="AD6" s="331"/>
      <c r="AE6" s="331"/>
      <c r="AF6" s="338"/>
      <c r="AI6" s="19"/>
      <c r="AJ6" s="19"/>
      <c r="AK6" s="19"/>
      <c r="AL6" s="19"/>
      <c r="AM6" s="19"/>
    </row>
    <row r="7" spans="1:39" ht="62" x14ac:dyDescent="0.35">
      <c r="A7" s="66" t="s">
        <v>183</v>
      </c>
      <c r="B7" s="51" t="s">
        <v>27</v>
      </c>
      <c r="C7" s="51" t="s">
        <v>30</v>
      </c>
      <c r="D7" s="51" t="s">
        <v>31</v>
      </c>
      <c r="E7" s="51" t="s">
        <v>32</v>
      </c>
      <c r="F7" s="51" t="s">
        <v>33</v>
      </c>
      <c r="G7" s="51" t="s">
        <v>34</v>
      </c>
      <c r="H7" s="51" t="s">
        <v>35</v>
      </c>
      <c r="I7" s="51" t="s">
        <v>30</v>
      </c>
      <c r="J7" s="51" t="s">
        <v>31</v>
      </c>
      <c r="K7" s="51" t="s">
        <v>32</v>
      </c>
      <c r="L7" s="51" t="s">
        <v>33</v>
      </c>
      <c r="M7" s="51" t="s">
        <v>34</v>
      </c>
      <c r="N7" s="51" t="s">
        <v>35</v>
      </c>
      <c r="O7" s="51" t="s">
        <v>30</v>
      </c>
      <c r="P7" s="51" t="s">
        <v>31</v>
      </c>
      <c r="Q7" s="51" t="s">
        <v>32</v>
      </c>
      <c r="R7" s="51" t="s">
        <v>33</v>
      </c>
      <c r="S7" s="51" t="s">
        <v>34</v>
      </c>
      <c r="T7" s="51" t="s">
        <v>35</v>
      </c>
      <c r="U7" s="51" t="s">
        <v>30</v>
      </c>
      <c r="V7" s="51" t="s">
        <v>31</v>
      </c>
      <c r="W7" s="51" t="s">
        <v>32</v>
      </c>
      <c r="X7" s="51" t="s">
        <v>33</v>
      </c>
      <c r="Y7" s="51" t="s">
        <v>34</v>
      </c>
      <c r="Z7" s="51" t="s">
        <v>35</v>
      </c>
      <c r="AA7" s="51" t="s">
        <v>30</v>
      </c>
      <c r="AB7" s="51" t="s">
        <v>31</v>
      </c>
      <c r="AC7" s="51" t="s">
        <v>32</v>
      </c>
      <c r="AD7" s="51" t="s">
        <v>33</v>
      </c>
      <c r="AE7" s="51" t="s">
        <v>34</v>
      </c>
      <c r="AF7" s="67" t="s">
        <v>35</v>
      </c>
      <c r="AI7" s="1" t="s">
        <v>39</v>
      </c>
      <c r="AJ7" s="2" t="str">
        <f>A40</f>
        <v>Significant Negative and Uncertain Effects</v>
      </c>
      <c r="AK7" s="2" t="str">
        <f>A42</f>
        <v>Significant Positive Effects</v>
      </c>
      <c r="AL7" s="2" t="str">
        <f>A44</f>
        <v>Potential Cumulative Effects Identified</v>
      </c>
    </row>
    <row r="8" spans="1:39" ht="102.75" customHeight="1" x14ac:dyDescent="0.35">
      <c r="A8" s="68" t="s">
        <v>186</v>
      </c>
      <c r="B8" s="61" t="s">
        <v>101</v>
      </c>
      <c r="C8" s="53"/>
      <c r="D8" s="53"/>
      <c r="E8" s="53"/>
      <c r="F8" s="53"/>
      <c r="G8" s="53"/>
      <c r="H8" s="48" t="s">
        <v>249</v>
      </c>
      <c r="I8" s="53"/>
      <c r="J8" s="53"/>
      <c r="K8" s="53"/>
      <c r="L8" s="53"/>
      <c r="M8" s="53"/>
      <c r="N8" s="48" t="s">
        <v>125</v>
      </c>
      <c r="O8" s="53"/>
      <c r="P8" s="53"/>
      <c r="Q8" s="53"/>
      <c r="R8" s="53"/>
      <c r="S8" s="53"/>
      <c r="T8" s="48" t="s">
        <v>120</v>
      </c>
      <c r="U8" s="53"/>
      <c r="V8" s="53"/>
      <c r="W8" s="53"/>
      <c r="X8" s="53"/>
      <c r="Y8" s="53"/>
      <c r="Z8" s="48" t="s">
        <v>123</v>
      </c>
      <c r="AA8" s="53"/>
      <c r="AB8" s="53"/>
      <c r="AC8" s="53"/>
      <c r="AD8" s="53"/>
      <c r="AE8" s="53"/>
      <c r="AF8" s="69" t="s">
        <v>123</v>
      </c>
      <c r="AI8" s="10" t="e">
        <f>MATCH(#REF!,#REF!, 0)</f>
        <v>#REF!</v>
      </c>
      <c r="AJ8" s="12" t="str">
        <f>IF(OR(H8='Drop downs'!$G$7,H8='Drop downs'!$G$5), B8&amp;": "&amp;I8&amp;CHAR(10),"")</f>
        <v/>
      </c>
      <c r="AK8" s="12" t="str">
        <f>IF(H8='Drop downs'!$G$2,B8&amp;": "&amp;I8&amp;""," ")</f>
        <v xml:space="preserve">IIA1: </v>
      </c>
      <c r="AL8" s="12" t="str">
        <f>IF('Option D'!C8='Drop downs'!$B$6,'Option D'!B8&amp;": "&amp;'Option D'!I8&amp;"","")</f>
        <v xml:space="preserve">IIA1: </v>
      </c>
    </row>
    <row r="9" spans="1:39" ht="15.75" customHeight="1" x14ac:dyDescent="0.35">
      <c r="A9" s="332" t="s">
        <v>250</v>
      </c>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4"/>
      <c r="AI9" s="10"/>
      <c r="AJ9" s="12"/>
      <c r="AK9" s="12"/>
      <c r="AL9" s="12"/>
    </row>
    <row r="10" spans="1:39" ht="63" customHeight="1" x14ac:dyDescent="0.35">
      <c r="A10" s="70"/>
      <c r="B10" s="62"/>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40"/>
      <c r="AI10" s="10"/>
      <c r="AJ10" s="12"/>
      <c r="AK10" s="12"/>
      <c r="AL10" s="12"/>
    </row>
    <row r="11" spans="1:39" ht="15.5" x14ac:dyDescent="0.35">
      <c r="A11" s="332" t="s">
        <v>37</v>
      </c>
      <c r="B11" s="333"/>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4"/>
      <c r="AI11" s="10"/>
      <c r="AJ11" s="12"/>
      <c r="AK11" s="12"/>
      <c r="AL11" s="12"/>
    </row>
    <row r="12" spans="1:39" ht="63" customHeight="1" x14ac:dyDescent="0.35">
      <c r="A12" s="341"/>
      <c r="B12" s="339"/>
      <c r="C12" s="339"/>
      <c r="D12" s="339"/>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40"/>
      <c r="AI12" s="10"/>
      <c r="AJ12" s="12"/>
      <c r="AK12" s="12"/>
      <c r="AL12" s="12"/>
    </row>
    <row r="13" spans="1:39" ht="15.5" x14ac:dyDescent="0.35">
      <c r="A13" s="332" t="s">
        <v>38</v>
      </c>
      <c r="B13" s="333"/>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4"/>
      <c r="AI13" s="10"/>
      <c r="AJ13" s="12"/>
      <c r="AK13" s="12"/>
      <c r="AL13" s="12"/>
    </row>
    <row r="14" spans="1:39" ht="63" customHeight="1" thickBot="1" x14ac:dyDescent="0.4">
      <c r="A14" s="335"/>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7"/>
      <c r="AI14" s="10"/>
      <c r="AJ14" s="12"/>
      <c r="AK14" s="12"/>
      <c r="AL14" s="12"/>
    </row>
    <row r="15" spans="1:39" ht="15" customHeight="1" x14ac:dyDescent="0.35">
      <c r="A15" s="63" t="s">
        <v>184</v>
      </c>
      <c r="B15" s="64"/>
      <c r="C15" s="64"/>
      <c r="D15" s="64"/>
      <c r="E15" s="64"/>
      <c r="F15" s="64"/>
      <c r="G15" s="64"/>
      <c r="H15" s="64"/>
      <c r="I15" s="47" t="s">
        <v>189</v>
      </c>
      <c r="J15" s="65"/>
      <c r="AI15" s="10"/>
      <c r="AJ15" s="12"/>
      <c r="AK15" s="12"/>
      <c r="AL15" s="12"/>
    </row>
    <row r="16" spans="1:39" ht="29" x14ac:dyDescent="0.35">
      <c r="A16" s="54" t="s">
        <v>187</v>
      </c>
      <c r="B16" s="55"/>
      <c r="C16" s="55"/>
      <c r="D16" s="55"/>
      <c r="E16" s="55"/>
      <c r="F16" s="55"/>
      <c r="G16" s="55"/>
      <c r="H16" s="55"/>
      <c r="I16" s="47"/>
      <c r="J16" s="56"/>
      <c r="AI16" s="10"/>
      <c r="AJ16" s="12"/>
      <c r="AK16" s="12"/>
      <c r="AL16" s="12"/>
    </row>
    <row r="17" spans="1:38" x14ac:dyDescent="0.35">
      <c r="A17" s="54" t="s">
        <v>188</v>
      </c>
      <c r="B17" s="55"/>
      <c r="C17" s="55"/>
      <c r="D17" s="55"/>
      <c r="E17" s="55"/>
      <c r="F17" s="55"/>
      <c r="G17" s="55"/>
      <c r="H17" s="55"/>
      <c r="I17" s="47"/>
      <c r="J17" s="56"/>
      <c r="AI17" s="10"/>
      <c r="AJ17" s="12"/>
      <c r="AK17" s="12"/>
      <c r="AL17" s="12"/>
    </row>
    <row r="18" spans="1:38" ht="43.5" x14ac:dyDescent="0.35">
      <c r="A18" s="54" t="s">
        <v>190</v>
      </c>
      <c r="B18" s="55"/>
      <c r="C18" s="55"/>
      <c r="D18" s="55"/>
      <c r="E18" s="55"/>
      <c r="F18" s="55"/>
      <c r="G18" s="55"/>
      <c r="H18" s="55"/>
      <c r="I18" s="47"/>
      <c r="J18" s="56"/>
      <c r="AI18" s="10"/>
      <c r="AJ18" s="12"/>
      <c r="AK18" s="12"/>
      <c r="AL18" s="12"/>
    </row>
    <row r="19" spans="1:38" ht="15" customHeight="1" x14ac:dyDescent="0.35">
      <c r="A19" s="54" t="s">
        <v>191</v>
      </c>
      <c r="B19" s="55"/>
      <c r="C19" s="55"/>
      <c r="D19" s="55"/>
      <c r="E19" s="55"/>
      <c r="F19" s="55"/>
      <c r="G19" s="55"/>
      <c r="H19" s="55"/>
      <c r="I19" s="47" t="s">
        <v>189</v>
      </c>
      <c r="J19" s="56"/>
      <c r="AI19" s="10"/>
      <c r="AJ19" s="12"/>
      <c r="AK19" s="12"/>
      <c r="AL19" s="12"/>
    </row>
    <row r="20" spans="1:38" x14ac:dyDescent="0.35">
      <c r="A20" s="54" t="s">
        <v>192</v>
      </c>
      <c r="B20" s="55"/>
      <c r="C20" s="55"/>
      <c r="D20" s="55"/>
      <c r="E20" s="55"/>
      <c r="F20" s="55"/>
      <c r="G20" s="55"/>
      <c r="H20" s="55"/>
      <c r="I20" s="47" t="s">
        <v>185</v>
      </c>
      <c r="J20" s="56"/>
      <c r="AI20" s="10"/>
      <c r="AJ20" s="12"/>
      <c r="AK20" s="12"/>
      <c r="AL20" s="12"/>
    </row>
    <row r="21" spans="1:38" ht="15" customHeight="1" x14ac:dyDescent="0.35">
      <c r="A21" s="54" t="s">
        <v>193</v>
      </c>
      <c r="B21" s="55"/>
      <c r="C21" s="55"/>
      <c r="D21" s="55"/>
      <c r="E21" s="55"/>
      <c r="F21" s="55"/>
      <c r="G21" s="55"/>
      <c r="H21" s="55"/>
      <c r="I21" s="47"/>
      <c r="J21" s="56"/>
      <c r="AI21" s="10"/>
      <c r="AJ21" s="12"/>
      <c r="AK21" s="12"/>
      <c r="AL21" s="12"/>
    </row>
    <row r="22" spans="1:38" ht="43.5" x14ac:dyDescent="0.35">
      <c r="A22" s="54" t="s">
        <v>194</v>
      </c>
      <c r="B22" s="55"/>
      <c r="C22" s="55"/>
      <c r="D22" s="55"/>
      <c r="E22" s="55"/>
      <c r="F22" s="55"/>
      <c r="G22" s="55"/>
      <c r="H22" s="55"/>
      <c r="I22" s="47"/>
      <c r="J22" s="56"/>
      <c r="AI22" s="10"/>
      <c r="AJ22" s="12"/>
      <c r="AK22" s="12"/>
      <c r="AL22" s="12"/>
    </row>
    <row r="23" spans="1:38" ht="15" customHeight="1" x14ac:dyDescent="0.35">
      <c r="A23" s="54" t="s">
        <v>195</v>
      </c>
      <c r="B23" s="55"/>
      <c r="C23" s="55"/>
      <c r="D23" s="55"/>
      <c r="E23" s="55"/>
      <c r="F23" s="55"/>
      <c r="G23" s="55"/>
      <c r="H23" s="55"/>
      <c r="I23" s="47"/>
      <c r="J23" s="56"/>
      <c r="AI23" s="10"/>
      <c r="AJ23" s="12"/>
      <c r="AK23" s="12"/>
      <c r="AL23" s="12"/>
    </row>
    <row r="24" spans="1:38" ht="43.5" x14ac:dyDescent="0.35">
      <c r="A24" s="54" t="s">
        <v>196</v>
      </c>
      <c r="B24" s="55"/>
      <c r="C24" s="55"/>
      <c r="D24" s="55"/>
      <c r="E24" s="55"/>
      <c r="F24" s="55"/>
      <c r="G24" s="55"/>
      <c r="H24" s="55"/>
      <c r="I24" s="30"/>
      <c r="J24" s="56"/>
      <c r="AI24" s="10" t="e">
        <f>MATCH(#REF!,#REF!, 0)</f>
        <v>#REF!</v>
      </c>
      <c r="AJ24" s="12" t="str">
        <f>IF(OR(H24='Drop downs'!$G$7,H24='Drop downs'!$G$5), B24&amp;": "&amp;#REF!&amp;CHAR(10),"")</f>
        <v/>
      </c>
      <c r="AK24" s="12" t="str">
        <f>IF(H24='Drop downs'!$G$2,B24&amp;": "&amp;#REF!&amp;""," ")</f>
        <v xml:space="preserve"> </v>
      </c>
      <c r="AL24" s="12" t="e">
        <f>IF('Option D'!C24='Drop downs'!$B$6,'Option D'!B24&amp;": "&amp;'Option D'!#REF!&amp;"","")</f>
        <v>#REF!</v>
      </c>
    </row>
    <row r="25" spans="1:38" ht="115.4" customHeight="1" x14ac:dyDescent="0.35">
      <c r="A25" s="16" t="s">
        <v>201</v>
      </c>
      <c r="B25" s="3" t="s">
        <v>202</v>
      </c>
      <c r="C25" s="15"/>
      <c r="D25" s="15"/>
      <c r="E25" s="15"/>
      <c r="F25" s="15"/>
      <c r="G25" s="15"/>
      <c r="H25" s="15"/>
      <c r="I25" s="15"/>
      <c r="J25" s="15"/>
      <c r="K25" s="30"/>
      <c r="L25" s="8"/>
      <c r="M25" s="8"/>
      <c r="N25" s="8"/>
      <c r="O25" s="8"/>
      <c r="P25" s="8"/>
      <c r="Q25" s="8"/>
      <c r="R25" s="8"/>
      <c r="S25" s="8"/>
      <c r="T25" s="8"/>
      <c r="U25" s="8"/>
      <c r="V25" s="8"/>
      <c r="AI25" s="10" t="e">
        <f>MATCH(#REF!,#REF!, 0)</f>
        <v>#REF!</v>
      </c>
      <c r="AJ25" s="12" t="str">
        <f>IF(OR(H25='Drop downs'!$G$7,H25='Drop downs'!$G$5), B25&amp;": "&amp;I25&amp;CHAR(10),"")</f>
        <v/>
      </c>
      <c r="AK25" s="12" t="str">
        <f>IF(H25='Drop downs'!$G$2,B25&amp;": "&amp;I25&amp;""," ")</f>
        <v xml:space="preserve"> </v>
      </c>
      <c r="AL25" s="12" t="str">
        <f>IF('Option D'!C25='Drop downs'!$B$6,'Option D'!B25&amp;": "&amp;'Option D'!I25&amp;"","")</f>
        <v xml:space="preserve">SO3: </v>
      </c>
    </row>
    <row r="26" spans="1:38" ht="170.15" customHeight="1" x14ac:dyDescent="0.35">
      <c r="A26" s="16" t="s">
        <v>204</v>
      </c>
      <c r="B26" s="3" t="s">
        <v>205</v>
      </c>
      <c r="C26" s="15"/>
      <c r="D26" s="15"/>
      <c r="E26" s="15"/>
      <c r="F26" s="15"/>
      <c r="G26" s="15"/>
      <c r="H26" s="15"/>
      <c r="I26" s="15"/>
      <c r="J26" s="15"/>
      <c r="K26" s="30"/>
      <c r="L26" s="8"/>
      <c r="M26" s="8"/>
      <c r="N26" s="8"/>
      <c r="O26" s="8"/>
      <c r="P26" s="8"/>
      <c r="Q26" s="8"/>
      <c r="R26" s="8"/>
      <c r="S26" s="8"/>
      <c r="T26" s="8"/>
      <c r="U26" s="8"/>
      <c r="V26" s="8"/>
      <c r="AI26" s="10" t="e">
        <f>MATCH(#REF!,#REF!, 0)</f>
        <v>#REF!</v>
      </c>
      <c r="AJ26" s="12" t="str">
        <f>IF(OR(H26='Drop downs'!$G$7,H26='Drop downs'!$G$5), B26&amp;": "&amp;I26&amp;CHAR(10),"")</f>
        <v/>
      </c>
      <c r="AK26" s="12" t="str">
        <f>IF(H26='Drop downs'!$G$2,B26&amp;": "&amp;I26&amp;""," ")</f>
        <v xml:space="preserve"> </v>
      </c>
      <c r="AL26" s="12" t="str">
        <f>IF('Option D'!C26='Drop downs'!$B$6,'Option D'!B26&amp;": "&amp;'Option D'!I26&amp;"","")</f>
        <v xml:space="preserve">SO4: </v>
      </c>
    </row>
    <row r="27" spans="1:38" ht="80.150000000000006" customHeight="1" x14ac:dyDescent="0.35">
      <c r="A27" s="16" t="s">
        <v>207</v>
      </c>
      <c r="B27" s="3" t="s">
        <v>208</v>
      </c>
      <c r="C27" s="15"/>
      <c r="D27" s="15"/>
      <c r="E27" s="15"/>
      <c r="F27" s="15"/>
      <c r="G27" s="15"/>
      <c r="H27" s="15"/>
      <c r="I27" s="22"/>
      <c r="J27" s="15"/>
      <c r="K27" s="15"/>
      <c r="L27" s="29"/>
      <c r="M27" s="29"/>
      <c r="N27" s="29"/>
      <c r="O27" s="29"/>
      <c r="P27" s="29"/>
      <c r="Q27" s="29"/>
      <c r="R27" s="29"/>
      <c r="S27" s="29"/>
      <c r="T27" s="29"/>
      <c r="U27" s="29"/>
      <c r="V27" s="29"/>
      <c r="AI27" s="10" t="e">
        <f>MATCH(#REF!,#REF!, 0)</f>
        <v>#REF!</v>
      </c>
      <c r="AJ27" s="12" t="str">
        <f>IF(OR(H27='Drop downs'!$G$7,H27='Drop downs'!$G$5), B27&amp;": "&amp;I27&amp;CHAR(10),"")</f>
        <v/>
      </c>
      <c r="AK27" s="12" t="str">
        <f>IF(H27='Drop downs'!$G$2,B27&amp;": "&amp;I27&amp;""," ")</f>
        <v xml:space="preserve"> </v>
      </c>
      <c r="AL27" s="12" t="str">
        <f>IF('Option D'!C27='Drop downs'!$B$6,'Option D'!B27&amp;": "&amp;'Option D'!I27&amp;"","")</f>
        <v xml:space="preserve">SO5: </v>
      </c>
    </row>
    <row r="28" spans="1:38" ht="90" customHeight="1" x14ac:dyDescent="0.35">
      <c r="A28" s="16" t="s">
        <v>210</v>
      </c>
      <c r="B28" s="3" t="s">
        <v>211</v>
      </c>
      <c r="C28" s="15"/>
      <c r="D28" s="15"/>
      <c r="E28" s="15"/>
      <c r="F28" s="15"/>
      <c r="G28" s="15"/>
      <c r="H28" s="15"/>
      <c r="I28" s="22"/>
      <c r="J28" s="15"/>
      <c r="K28" s="15"/>
      <c r="L28" s="29"/>
      <c r="M28" s="29"/>
      <c r="N28" s="29"/>
      <c r="O28" s="29"/>
      <c r="P28" s="29"/>
      <c r="Q28" s="29"/>
      <c r="R28" s="29"/>
      <c r="S28" s="29"/>
      <c r="T28" s="29"/>
      <c r="U28" s="29"/>
      <c r="V28" s="29"/>
      <c r="AI28" s="10" t="e">
        <f>MATCH(#REF!,#REF!, 0)</f>
        <v>#REF!</v>
      </c>
      <c r="AJ28" s="12" t="str">
        <f>IF(OR(H28='Drop downs'!$G$7,H28='Drop downs'!$G$5), B28&amp;": "&amp;I28&amp;CHAR(10),"")</f>
        <v/>
      </c>
      <c r="AK28" s="12" t="str">
        <f>IF(H28='Drop downs'!$G$2,B28&amp;": "&amp;I28&amp;""," ")</f>
        <v xml:space="preserve"> </v>
      </c>
      <c r="AL28" s="12" t="str">
        <f>IF('Option D'!C28='Drop downs'!$B$6,'Option D'!B28&amp;": "&amp;'Option D'!I28&amp;"","")</f>
        <v xml:space="preserve">SO6: </v>
      </c>
    </row>
    <row r="29" spans="1:38" ht="150" customHeight="1" x14ac:dyDescent="0.35">
      <c r="A29" s="16" t="s">
        <v>213</v>
      </c>
      <c r="B29" s="3" t="s">
        <v>214</v>
      </c>
      <c r="C29" s="15"/>
      <c r="D29" s="15"/>
      <c r="E29" s="15"/>
      <c r="F29" s="15"/>
      <c r="G29" s="15"/>
      <c r="H29" s="15"/>
      <c r="I29" s="15"/>
      <c r="J29" s="15"/>
      <c r="K29" s="15"/>
      <c r="L29" s="29"/>
      <c r="M29" s="29"/>
      <c r="N29" s="29"/>
      <c r="O29" s="29"/>
      <c r="P29" s="29"/>
      <c r="Q29" s="29"/>
      <c r="R29" s="29"/>
      <c r="S29" s="29"/>
      <c r="T29" s="29"/>
      <c r="U29" s="29"/>
      <c r="V29" s="29"/>
      <c r="AI29" s="10" t="e">
        <f>MATCH(#REF!,#REF!, 0)</f>
        <v>#REF!</v>
      </c>
      <c r="AJ29" s="12" t="str">
        <f>IF(OR(H29='Drop downs'!$G$7,H29='Drop downs'!$G$5), B29&amp;": "&amp;I29&amp;CHAR(10),"")</f>
        <v/>
      </c>
      <c r="AK29" s="12" t="str">
        <f>IF(H29='Drop downs'!$G$2,B29&amp;": "&amp;I29&amp;""," ")</f>
        <v xml:space="preserve"> </v>
      </c>
      <c r="AL29" s="12" t="str">
        <f>IF('Option D'!C29='Drop downs'!$B$6,'Option D'!B29&amp;": "&amp;'Option D'!I29&amp;"","")</f>
        <v xml:space="preserve">SO7: </v>
      </c>
    </row>
    <row r="30" spans="1:38" ht="220.4" customHeight="1" x14ac:dyDescent="0.35">
      <c r="A30" s="16" t="s">
        <v>216</v>
      </c>
      <c r="B30" s="3" t="s">
        <v>217</v>
      </c>
      <c r="C30" s="15"/>
      <c r="D30" s="15"/>
      <c r="E30" s="15"/>
      <c r="F30" s="15"/>
      <c r="G30" s="15"/>
      <c r="H30" s="15"/>
      <c r="I30" s="15"/>
      <c r="J30" s="15"/>
      <c r="K30" s="15"/>
      <c r="L30" s="29"/>
      <c r="M30" s="29"/>
      <c r="N30" s="29"/>
      <c r="O30" s="29"/>
      <c r="P30" s="29"/>
      <c r="Q30" s="29"/>
      <c r="R30" s="29"/>
      <c r="S30" s="29"/>
      <c r="T30" s="29"/>
      <c r="U30" s="29"/>
      <c r="V30" s="29"/>
      <c r="AI30" s="10" t="e">
        <f>MATCH(#REF!,#REF!, 0)</f>
        <v>#REF!</v>
      </c>
      <c r="AJ30" s="12" t="str">
        <f>IF(OR(H30='Drop downs'!$G$7,H30='Drop downs'!$G$5), B30&amp;": "&amp;I30&amp;CHAR(10),"")</f>
        <v/>
      </c>
      <c r="AK30" s="12" t="str">
        <f>IF(H30='Drop downs'!$G$2,B30&amp;": "&amp;I30&amp;""," ")</f>
        <v xml:space="preserve"> </v>
      </c>
      <c r="AL30" s="12" t="str">
        <f>IF('Option D'!C30='Drop downs'!$B$6,'Option D'!B30&amp;": "&amp;'Option D'!I30&amp;"","")</f>
        <v xml:space="preserve">SO8: </v>
      </c>
    </row>
    <row r="31" spans="1:38" ht="150" customHeight="1" x14ac:dyDescent="0.35">
      <c r="A31" s="16" t="s">
        <v>219</v>
      </c>
      <c r="B31" s="3" t="s">
        <v>220</v>
      </c>
      <c r="C31" s="15"/>
      <c r="D31" s="15"/>
      <c r="E31" s="15"/>
      <c r="F31" s="15"/>
      <c r="G31" s="15"/>
      <c r="H31" s="15"/>
      <c r="I31" s="15"/>
      <c r="J31" s="15"/>
      <c r="K31" s="15"/>
      <c r="L31" s="29"/>
      <c r="M31" s="29"/>
      <c r="N31" s="29"/>
      <c r="O31" s="29"/>
      <c r="P31" s="29"/>
      <c r="Q31" s="29"/>
      <c r="R31" s="29"/>
      <c r="S31" s="29"/>
      <c r="T31" s="29"/>
      <c r="U31" s="29"/>
      <c r="V31" s="29"/>
      <c r="AI31" s="10" t="e">
        <f>MATCH(#REF!,#REF!, 0)</f>
        <v>#REF!</v>
      </c>
      <c r="AJ31" s="12" t="str">
        <f>IF(OR(H31='Drop downs'!$G$7,H31='Drop downs'!$G$5), B31&amp;": "&amp;I31&amp;CHAR(10),"")</f>
        <v/>
      </c>
      <c r="AK31" s="12" t="str">
        <f>IF(H31='Drop downs'!$G$2,B31&amp;": "&amp;I31&amp;""," ")</f>
        <v xml:space="preserve"> </v>
      </c>
      <c r="AL31" s="12" t="str">
        <f>IF('Option D'!C31='Drop downs'!$B$6,'Option D'!B31&amp;": "&amp;'Option D'!I31&amp;"","")</f>
        <v xml:space="preserve">SO9: </v>
      </c>
    </row>
    <row r="32" spans="1:38" ht="150" customHeight="1" x14ac:dyDescent="0.35">
      <c r="A32" s="3" t="s">
        <v>222</v>
      </c>
      <c r="B32" s="3" t="s">
        <v>223</v>
      </c>
      <c r="C32" s="15"/>
      <c r="D32" s="15"/>
      <c r="E32" s="15"/>
      <c r="F32" s="15"/>
      <c r="G32" s="15"/>
      <c r="H32" s="15"/>
      <c r="I32" s="6"/>
      <c r="J32" s="15"/>
      <c r="K32" s="25"/>
      <c r="L32" s="57"/>
      <c r="M32" s="57"/>
      <c r="N32" s="57"/>
      <c r="O32" s="57"/>
      <c r="P32" s="57"/>
      <c r="Q32" s="57"/>
      <c r="R32" s="57"/>
      <c r="S32" s="57"/>
      <c r="T32" s="57"/>
      <c r="U32" s="57"/>
      <c r="V32" s="57"/>
      <c r="AI32" s="10" t="e">
        <f>MATCH(#REF!,#REF!, 0)</f>
        <v>#REF!</v>
      </c>
      <c r="AJ32" s="12" t="str">
        <f>IF(OR(H32='Drop downs'!$G$7,H32='Drop downs'!$G$5), B32&amp;": "&amp;I32&amp;CHAR(10),"")</f>
        <v/>
      </c>
      <c r="AK32" s="12" t="str">
        <f>IF(H32='Drop downs'!$G$2,B32&amp;": "&amp;I32&amp;""," ")</f>
        <v xml:space="preserve"> </v>
      </c>
      <c r="AL32" s="12" t="str">
        <f>IF('Option D'!C32='Drop downs'!$B$6,'Option D'!B32&amp;": "&amp;'Option D'!I32&amp;"","")</f>
        <v xml:space="preserve">SO10: </v>
      </c>
    </row>
    <row r="33" spans="1:38" ht="150" customHeight="1" x14ac:dyDescent="0.35">
      <c r="A33" s="16" t="s">
        <v>225</v>
      </c>
      <c r="B33" s="3" t="s">
        <v>226</v>
      </c>
      <c r="C33" s="15"/>
      <c r="D33" s="15"/>
      <c r="E33" s="15"/>
      <c r="F33" s="15"/>
      <c r="G33" s="15"/>
      <c r="H33" s="15"/>
      <c r="I33" s="15"/>
      <c r="J33" s="15"/>
      <c r="K33" s="32"/>
      <c r="L33" s="58"/>
      <c r="M33" s="58"/>
      <c r="N33" s="58"/>
      <c r="O33" s="58"/>
      <c r="P33" s="58"/>
      <c r="Q33" s="58"/>
      <c r="R33" s="58"/>
      <c r="S33" s="58"/>
      <c r="T33" s="58"/>
      <c r="U33" s="58"/>
      <c r="V33" s="58"/>
      <c r="AI33" s="10" t="e">
        <f>MATCH(#REF!,#REF!, 0)</f>
        <v>#REF!</v>
      </c>
      <c r="AJ33" s="12" t="str">
        <f>IF(OR(H33='Drop downs'!$G$7,H33='Drop downs'!$G$5), B33&amp;": "&amp;I33&amp;CHAR(10),"")</f>
        <v/>
      </c>
      <c r="AK33" s="12" t="str">
        <f>IF(H33='Drop downs'!$G$2,B33&amp;": "&amp;I33&amp;""," ")</f>
        <v xml:space="preserve"> </v>
      </c>
      <c r="AL33" s="12" t="str">
        <f>IF('Option D'!C33='Drop downs'!$B$6,'Option D'!B33&amp;": "&amp;'Option D'!I33&amp;"","")</f>
        <v xml:space="preserve">SO11: </v>
      </c>
    </row>
    <row r="34" spans="1:38" ht="170.15" customHeight="1" x14ac:dyDescent="0.35">
      <c r="A34" s="16" t="s">
        <v>228</v>
      </c>
      <c r="B34" s="3" t="s">
        <v>229</v>
      </c>
      <c r="C34" s="15"/>
      <c r="D34" s="15"/>
      <c r="E34" s="15"/>
      <c r="F34" s="15"/>
      <c r="G34" s="15"/>
      <c r="H34" s="15"/>
      <c r="I34" s="29"/>
      <c r="J34" s="15"/>
      <c r="K34" s="6"/>
      <c r="L34" s="6"/>
      <c r="M34" s="6"/>
      <c r="N34" s="6"/>
      <c r="O34" s="6"/>
      <c r="P34" s="6"/>
      <c r="Q34" s="6"/>
      <c r="R34" s="6"/>
      <c r="S34" s="6"/>
      <c r="T34" s="6"/>
      <c r="U34" s="6"/>
      <c r="V34" s="6"/>
      <c r="AI34" s="10" t="e">
        <f>MATCH(#REF!,#REF!, 0)</f>
        <v>#REF!</v>
      </c>
      <c r="AJ34" s="12" t="str">
        <f>IF(OR(H34='Drop downs'!$G$7,H34='Drop downs'!$G$5), B34&amp;": "&amp;I34&amp;CHAR(10),"")</f>
        <v/>
      </c>
      <c r="AK34" s="12" t="str">
        <f>IF(H34='Drop downs'!$G$2,B34&amp;": "&amp;I34&amp;""," ")</f>
        <v xml:space="preserve"> </v>
      </c>
      <c r="AL34" s="12" t="str">
        <f>IF('Option D'!C34='Drop downs'!$B$6,'Option D'!B34&amp;": "&amp;'Option D'!I34&amp;"","")</f>
        <v xml:space="preserve">SO12: </v>
      </c>
    </row>
    <row r="35" spans="1:38" ht="180" customHeight="1" x14ac:dyDescent="0.35">
      <c r="A35" s="16" t="s">
        <v>231</v>
      </c>
      <c r="B35" s="3" t="s">
        <v>232</v>
      </c>
      <c r="C35" s="15"/>
      <c r="D35" s="15"/>
      <c r="E35" s="15"/>
      <c r="F35" s="15"/>
      <c r="G35" s="15"/>
      <c r="H35" s="15"/>
      <c r="I35" s="26"/>
      <c r="J35" s="15"/>
      <c r="K35" s="15"/>
      <c r="L35" s="29"/>
      <c r="M35" s="29"/>
      <c r="N35" s="29"/>
      <c r="O35" s="29"/>
      <c r="P35" s="29"/>
      <c r="Q35" s="29"/>
      <c r="R35" s="29"/>
      <c r="S35" s="29"/>
      <c r="T35" s="29"/>
      <c r="U35" s="29"/>
      <c r="V35" s="29"/>
      <c r="AI35" s="10" t="e">
        <f>MATCH(#REF!,#REF!, 0)</f>
        <v>#REF!</v>
      </c>
      <c r="AJ35" s="12" t="str">
        <f>IF(OR(H35='Drop downs'!$G$7,H35='Drop downs'!$G$5), B35&amp;": "&amp;I35&amp;CHAR(10),"")</f>
        <v/>
      </c>
      <c r="AK35" s="12" t="str">
        <f>IF(H35='Drop downs'!$G$2,B35&amp;": "&amp;I35&amp;""," ")</f>
        <v xml:space="preserve"> </v>
      </c>
      <c r="AL35" s="12" t="str">
        <f>IF('Option D'!C35='Drop downs'!$B$6,'Option D'!B35&amp;": "&amp;'Option D'!I35&amp;"","")</f>
        <v xml:space="preserve">SO13: </v>
      </c>
    </row>
    <row r="36" spans="1:38" ht="120" customHeight="1" x14ac:dyDescent="0.35">
      <c r="A36" s="16" t="s">
        <v>234</v>
      </c>
      <c r="B36" s="3" t="s">
        <v>235</v>
      </c>
      <c r="C36" s="15"/>
      <c r="D36" s="15"/>
      <c r="E36" s="15"/>
      <c r="F36" s="15"/>
      <c r="G36" s="15"/>
      <c r="H36" s="15"/>
      <c r="I36" s="15"/>
      <c r="J36" s="15"/>
      <c r="K36" s="15"/>
      <c r="L36" s="29"/>
      <c r="M36" s="29"/>
      <c r="N36" s="29"/>
      <c r="O36" s="29"/>
      <c r="P36" s="29"/>
      <c r="Q36" s="29"/>
      <c r="R36" s="29"/>
      <c r="S36" s="29"/>
      <c r="T36" s="29"/>
      <c r="U36" s="29"/>
      <c r="V36" s="29"/>
      <c r="AI36" s="10" t="e">
        <f>MATCH(#REF!,#REF!, 0)</f>
        <v>#REF!</v>
      </c>
      <c r="AJ36" s="12" t="str">
        <f>IF(OR(H36='Drop downs'!$G$7,H36='Drop downs'!$G$5), B36&amp;": "&amp;I36&amp;CHAR(10),"")</f>
        <v/>
      </c>
      <c r="AK36" s="12" t="str">
        <f>IF(H36='Drop downs'!$G$2,B36&amp;": "&amp;I36&amp;""," ")</f>
        <v xml:space="preserve"> </v>
      </c>
      <c r="AL36" s="12" t="str">
        <f>IF('Option D'!C36='Drop downs'!$B$6,'Option D'!B36&amp;": "&amp;'Option D'!I36&amp;"","")</f>
        <v xml:space="preserve">SO14: </v>
      </c>
    </row>
    <row r="37" spans="1:38" ht="120" customHeight="1" x14ac:dyDescent="0.35">
      <c r="A37" s="16" t="s">
        <v>237</v>
      </c>
      <c r="B37" s="3" t="s">
        <v>238</v>
      </c>
      <c r="C37" s="15"/>
      <c r="D37" s="15"/>
      <c r="E37" s="15"/>
      <c r="F37" s="15"/>
      <c r="G37" s="15"/>
      <c r="H37" s="15"/>
      <c r="I37" s="15"/>
      <c r="J37" s="15"/>
      <c r="K37" s="15"/>
      <c r="L37" s="29"/>
      <c r="M37" s="29"/>
      <c r="N37" s="29"/>
      <c r="O37" s="29"/>
      <c r="P37" s="29"/>
      <c r="Q37" s="29"/>
      <c r="R37" s="29"/>
      <c r="S37" s="29"/>
      <c r="T37" s="29"/>
      <c r="U37" s="29"/>
      <c r="V37" s="29"/>
      <c r="AI37" s="10" t="e">
        <f>MATCH(#REF!,#REF!, 0)</f>
        <v>#REF!</v>
      </c>
      <c r="AJ37" s="12" t="str">
        <f>IF(OR(H37='Drop downs'!$G$7,H37='Drop downs'!$G$5), B37&amp;": "&amp;I37&amp;CHAR(10),"")</f>
        <v/>
      </c>
      <c r="AK37" s="12" t="str">
        <f>IF(H37='Drop downs'!$G$2,B37&amp;": "&amp;I37&amp;""," ")</f>
        <v xml:space="preserve"> </v>
      </c>
      <c r="AL37" s="12" t="str">
        <f>IF('Option D'!C37='Drop downs'!$B$6,'Option D'!B37&amp;": "&amp;'Option D'!I37&amp;"","")</f>
        <v xml:space="preserve">SO15: </v>
      </c>
    </row>
    <row r="38" spans="1:38" ht="120" customHeight="1" x14ac:dyDescent="0.35">
      <c r="A38" s="22" t="s">
        <v>240</v>
      </c>
      <c r="B38" s="22" t="s">
        <v>241</v>
      </c>
      <c r="C38" s="15"/>
      <c r="D38" s="15"/>
      <c r="E38" s="15"/>
      <c r="F38" s="15"/>
      <c r="G38" s="15"/>
      <c r="H38" s="15"/>
      <c r="I38" s="15"/>
      <c r="J38" s="15"/>
      <c r="K38" s="15"/>
      <c r="L38" s="29"/>
      <c r="M38" s="29"/>
      <c r="N38" s="29"/>
      <c r="O38" s="29"/>
      <c r="P38" s="29"/>
      <c r="Q38" s="29"/>
      <c r="R38" s="29"/>
      <c r="S38" s="29"/>
      <c r="T38" s="29"/>
      <c r="U38" s="29"/>
      <c r="V38" s="29"/>
      <c r="AI38" s="10" t="e">
        <f>MATCH(#REF!,#REF!, 0)</f>
        <v>#REF!</v>
      </c>
      <c r="AJ38" s="12" t="str">
        <f>IF(OR(H38='Drop downs'!$G$7,H38='Drop downs'!$G$5), B38&amp;": "&amp;I38&amp;CHAR(10),"")</f>
        <v/>
      </c>
      <c r="AK38" s="12" t="str">
        <f>IF(H38='Drop downs'!$G$2,B38&amp;": "&amp;I38&amp;""," ")</f>
        <v xml:space="preserve"> </v>
      </c>
      <c r="AL38" s="12" t="str">
        <f>IF('Option D'!C38='Drop downs'!$B$6,'Option D'!B38&amp;": "&amp;'Option D'!I38&amp;"","")</f>
        <v xml:space="preserve">SO16: </v>
      </c>
    </row>
    <row r="40" spans="1:38" x14ac:dyDescent="0.35">
      <c r="A40" s="310" t="s">
        <v>48</v>
      </c>
      <c r="B40" s="310"/>
      <c r="C40" s="310"/>
      <c r="D40" s="310"/>
      <c r="E40" s="310"/>
      <c r="F40" s="310"/>
      <c r="G40" s="310"/>
      <c r="H40" s="310"/>
      <c r="I40" s="310"/>
      <c r="J40" s="310"/>
      <c r="K40" s="310"/>
      <c r="L40" s="59"/>
      <c r="M40" s="59"/>
      <c r="N40" s="59"/>
      <c r="O40" s="59"/>
      <c r="P40" s="59"/>
      <c r="Q40" s="59"/>
      <c r="R40" s="59"/>
      <c r="S40" s="59"/>
      <c r="T40" s="59"/>
      <c r="U40" s="59"/>
      <c r="V40" s="59"/>
      <c r="AI40" s="2"/>
    </row>
    <row r="41" spans="1:38" s="2" customFormat="1" ht="129" customHeight="1" x14ac:dyDescent="0.35">
      <c r="A41" s="281" t="str">
        <f>AJ8&amp;AJ24&amp;AJ25&amp;AJ26&amp;AJ27&amp;AJ28&amp;AJ29&amp;AJ30&amp;AJ31&amp;AJ32&amp;AJ33&amp;AJ34&amp;AJ35&amp;AJ36&amp;AJ37&amp;AJ38</f>
        <v/>
      </c>
      <c r="B41" s="281"/>
      <c r="C41" s="281"/>
      <c r="D41" s="281"/>
      <c r="E41" s="281"/>
      <c r="F41" s="281"/>
      <c r="G41" s="281"/>
      <c r="H41" s="281"/>
      <c r="I41" s="281"/>
      <c r="J41" s="281"/>
      <c r="K41" s="281"/>
      <c r="L41" s="29"/>
      <c r="M41" s="29"/>
      <c r="N41" s="29"/>
      <c r="O41" s="29"/>
      <c r="P41" s="29"/>
      <c r="Q41" s="29"/>
      <c r="R41" s="29"/>
      <c r="S41" s="29"/>
      <c r="T41" s="29"/>
      <c r="U41" s="29"/>
      <c r="V41" s="29"/>
    </row>
    <row r="42" spans="1:38" x14ac:dyDescent="0.35">
      <c r="A42" s="310" t="s">
        <v>50</v>
      </c>
      <c r="B42" s="310"/>
      <c r="C42" s="310"/>
      <c r="D42" s="310"/>
      <c r="E42" s="310"/>
      <c r="F42" s="310"/>
      <c r="G42" s="310"/>
      <c r="H42" s="310"/>
      <c r="I42" s="310"/>
      <c r="J42" s="310"/>
      <c r="K42" s="310"/>
      <c r="L42" s="59"/>
      <c r="M42" s="59"/>
      <c r="N42" s="59"/>
      <c r="O42" s="59"/>
      <c r="P42" s="59"/>
      <c r="Q42" s="59"/>
      <c r="R42" s="59"/>
      <c r="S42" s="59"/>
      <c r="T42" s="59"/>
      <c r="U42" s="59"/>
      <c r="V42" s="59"/>
      <c r="AI42" s="2"/>
    </row>
    <row r="43" spans="1:38" ht="50.5" customHeight="1" x14ac:dyDescent="0.35">
      <c r="A43" s="281" t="str">
        <f>AK8&amp;AK24&amp;AK25&amp;AK26&amp;AK27&amp;AK28&amp;AK29&amp;AK30&amp;AK31&amp;AK32&amp;AK33&amp;AK34&amp;AK35&amp;AK36&amp;AK37&amp;AK38</f>
        <v xml:space="preserve">IIA1:                </v>
      </c>
      <c r="B43" s="281"/>
      <c r="C43" s="281"/>
      <c r="D43" s="281"/>
      <c r="E43" s="281"/>
      <c r="F43" s="281"/>
      <c r="G43" s="281"/>
      <c r="H43" s="281"/>
      <c r="I43" s="281"/>
      <c r="J43" s="281"/>
      <c r="K43" s="281"/>
      <c r="L43" s="29"/>
      <c r="M43" s="29"/>
      <c r="N43" s="29"/>
      <c r="O43" s="29"/>
      <c r="P43" s="29"/>
      <c r="Q43" s="29"/>
      <c r="R43" s="29"/>
      <c r="S43" s="29"/>
      <c r="T43" s="29"/>
      <c r="U43" s="29"/>
      <c r="V43" s="29"/>
      <c r="AI43" s="2"/>
    </row>
    <row r="44" spans="1:38" x14ac:dyDescent="0.35">
      <c r="A44" s="310" t="s">
        <v>52</v>
      </c>
      <c r="B44" s="310"/>
      <c r="C44" s="310"/>
      <c r="D44" s="310"/>
      <c r="E44" s="310"/>
      <c r="F44" s="310"/>
      <c r="G44" s="310"/>
      <c r="H44" s="310"/>
      <c r="I44" s="310"/>
      <c r="J44" s="310"/>
      <c r="K44" s="310"/>
      <c r="L44" s="59"/>
      <c r="M44" s="59"/>
      <c r="N44" s="59"/>
      <c r="O44" s="59"/>
      <c r="P44" s="59"/>
      <c r="Q44" s="59"/>
      <c r="R44" s="59"/>
      <c r="S44" s="59"/>
      <c r="T44" s="59"/>
      <c r="U44" s="59"/>
      <c r="V44" s="59"/>
      <c r="AI44" s="2"/>
    </row>
    <row r="45" spans="1:38" ht="150" customHeight="1" x14ac:dyDescent="0.35">
      <c r="A45" s="277" t="s">
        <v>242</v>
      </c>
      <c r="B45" s="277"/>
      <c r="C45" s="277"/>
      <c r="D45" s="277"/>
      <c r="E45" s="277"/>
      <c r="F45" s="277"/>
      <c r="G45" s="277"/>
      <c r="H45" s="277"/>
      <c r="I45" s="277"/>
      <c r="J45" s="277"/>
      <c r="K45" s="277"/>
      <c r="L45" s="60"/>
      <c r="M45" s="60"/>
      <c r="N45" s="60"/>
      <c r="O45" s="60"/>
      <c r="P45" s="60"/>
      <c r="Q45" s="60"/>
      <c r="R45" s="60"/>
      <c r="S45" s="60"/>
      <c r="T45" s="60"/>
      <c r="U45" s="60"/>
      <c r="V45" s="60"/>
      <c r="AI45" s="2"/>
    </row>
    <row r="46" spans="1:38" x14ac:dyDescent="0.35">
      <c r="A46" s="310" t="s">
        <v>54</v>
      </c>
      <c r="B46" s="310"/>
      <c r="C46" s="310"/>
      <c r="D46" s="310"/>
      <c r="E46" s="310"/>
      <c r="F46" s="310"/>
      <c r="G46" s="310"/>
      <c r="H46" s="310"/>
      <c r="I46" s="310"/>
      <c r="J46" s="310"/>
      <c r="K46" s="310"/>
      <c r="L46" s="59"/>
      <c r="M46" s="59"/>
      <c r="N46" s="59"/>
      <c r="O46" s="59"/>
      <c r="P46" s="59"/>
      <c r="Q46" s="59"/>
      <c r="R46" s="59"/>
      <c r="S46" s="59"/>
      <c r="T46" s="59"/>
      <c r="U46" s="59"/>
      <c r="V46" s="59"/>
      <c r="AI46" s="2"/>
    </row>
    <row r="47" spans="1:38" ht="186.75" customHeight="1" x14ac:dyDescent="0.35">
      <c r="A47" s="277" t="s">
        <v>243</v>
      </c>
      <c r="B47" s="311"/>
      <c r="C47" s="277"/>
      <c r="D47" s="277"/>
      <c r="E47" s="277"/>
      <c r="F47" s="277"/>
      <c r="G47" s="277"/>
      <c r="H47" s="277"/>
      <c r="I47" s="277"/>
      <c r="J47" s="277"/>
      <c r="K47" s="277"/>
      <c r="L47" s="60"/>
      <c r="M47" s="60"/>
      <c r="N47" s="60"/>
      <c r="O47" s="60"/>
      <c r="P47" s="60"/>
      <c r="Q47" s="60"/>
      <c r="R47" s="60"/>
      <c r="S47" s="60"/>
      <c r="T47" s="60"/>
      <c r="U47" s="60"/>
      <c r="V47" s="60"/>
      <c r="AI47" s="2"/>
    </row>
    <row r="48" spans="1:38" x14ac:dyDescent="0.35">
      <c r="AI48" s="2"/>
    </row>
  </sheetData>
  <sheetProtection algorithmName="SHA-512" hashValue="B8lYSTDcMVfPHJm6lPD257SHXIpNeW3WbUvlFc2xVqkYwmYpLoNTYWlcBydaqURvaY0Z56oQtOk1nX60ZrfnYw==" saltValue="EDCAJXE6V0nJav37syJklg==" spinCount="100000" sheet="1" objects="1" scenarios="1"/>
  <autoFilter ref="A7:K38" xr:uid="{D2C47CAF-421C-4D58-AA7A-22430CCF83D7}"/>
  <mergeCells count="23">
    <mergeCell ref="A12:AF12"/>
    <mergeCell ref="C1:D1"/>
    <mergeCell ref="C2:D2"/>
    <mergeCell ref="C4:D4"/>
    <mergeCell ref="A6:B6"/>
    <mergeCell ref="U6:Z6"/>
    <mergeCell ref="O6:T6"/>
    <mergeCell ref="A47:K47"/>
    <mergeCell ref="C6:H6"/>
    <mergeCell ref="I6:N6"/>
    <mergeCell ref="A40:K40"/>
    <mergeCell ref="A41:K41"/>
    <mergeCell ref="A42:K42"/>
    <mergeCell ref="A43:K43"/>
    <mergeCell ref="A44:K44"/>
    <mergeCell ref="A45:K45"/>
    <mergeCell ref="A13:AF13"/>
    <mergeCell ref="A14:AF14"/>
    <mergeCell ref="AA6:AF6"/>
    <mergeCell ref="A9:AF9"/>
    <mergeCell ref="C10:AF10"/>
    <mergeCell ref="A46:K46"/>
    <mergeCell ref="A11:AF11"/>
  </mergeCells>
  <conditionalFormatting sqref="A15:A24">
    <cfRule type="expression" dxfId="3345" priority="662">
      <formula>#REF!="No"</formula>
    </cfRule>
  </conditionalFormatting>
  <conditionalFormatting sqref="A15:I24">
    <cfRule type="expression" dxfId="3344" priority="663">
      <formula>$I15="No"</formula>
    </cfRule>
  </conditionalFormatting>
  <conditionalFormatting sqref="H8">
    <cfRule type="cellIs" dxfId="3343" priority="72" operator="equal">
      <formula>"Significant Positive"</formula>
    </cfRule>
    <cfRule type="cellIs" dxfId="3342" priority="71" operator="equal">
      <formula>"Minor Positive"</formula>
    </cfRule>
    <cfRule type="cellIs" dxfId="3341" priority="70" operator="equal">
      <formula>"Neutral"</formula>
    </cfRule>
    <cfRule type="cellIs" dxfId="3340" priority="69" operator="equal">
      <formula>"Uncertain"</formula>
    </cfRule>
    <cfRule type="cellIs" dxfId="3339" priority="68" operator="equal">
      <formula>"Minor Negative"</formula>
    </cfRule>
    <cfRule type="cellIs" dxfId="3338" priority="67" operator="equal">
      <formula>"Significant Negative"</formula>
    </cfRule>
  </conditionalFormatting>
  <conditionalFormatting sqref="H25:H38">
    <cfRule type="cellIs" dxfId="3337" priority="30" operator="equal">
      <formula>"Neutral"</formula>
    </cfRule>
    <cfRule type="cellIs" dxfId="3336" priority="29" operator="equal">
      <formula>"Uncertain"</formula>
    </cfRule>
    <cfRule type="cellIs" dxfId="3335" priority="28" operator="equal">
      <formula>"Minor Negative"</formula>
    </cfRule>
    <cfRule type="cellIs" dxfId="3334" priority="27" operator="equal">
      <formula>"Significant Negative"</formula>
    </cfRule>
    <cfRule type="cellIs" dxfId="3333" priority="32" operator="equal">
      <formula>"Significant Positive"</formula>
    </cfRule>
    <cfRule type="cellIs" dxfId="3332" priority="31" operator="equal">
      <formula>"Minor Positive"</formula>
    </cfRule>
  </conditionalFormatting>
  <conditionalFormatting sqref="N8">
    <cfRule type="cellIs" dxfId="3331" priority="21" operator="equal">
      <formula>"Uncertain"</formula>
    </cfRule>
    <cfRule type="cellIs" dxfId="3330" priority="22" operator="equal">
      <formula>"Neutral"</formula>
    </cfRule>
    <cfRule type="cellIs" dxfId="3329" priority="23" operator="equal">
      <formula>"Minor Positive"</formula>
    </cfRule>
    <cfRule type="cellIs" dxfId="3328" priority="24" operator="equal">
      <formula>"Significant Positive"</formula>
    </cfRule>
    <cfRule type="cellIs" dxfId="3327" priority="19" operator="equal">
      <formula>"Significant Negative"</formula>
    </cfRule>
    <cfRule type="cellIs" dxfId="3326" priority="20" operator="equal">
      <formula>"Minor Negative"</formula>
    </cfRule>
  </conditionalFormatting>
  <conditionalFormatting sqref="T8">
    <cfRule type="cellIs" dxfId="3325" priority="18" operator="equal">
      <formula>"Significant Positive"</formula>
    </cfRule>
    <cfRule type="cellIs" dxfId="3324" priority="17" operator="equal">
      <formula>"Minor Positive"</formula>
    </cfRule>
    <cfRule type="cellIs" dxfId="3323" priority="16" operator="equal">
      <formula>"Neutral"</formula>
    </cfRule>
    <cfRule type="cellIs" dxfId="3322" priority="15" operator="equal">
      <formula>"Uncertain"</formula>
    </cfRule>
    <cfRule type="cellIs" dxfId="3321" priority="14" operator="equal">
      <formula>"Minor Negative"</formula>
    </cfRule>
    <cfRule type="cellIs" dxfId="3320" priority="13" operator="equal">
      <formula>"Significant Negative"</formula>
    </cfRule>
  </conditionalFormatting>
  <conditionalFormatting sqref="Z8">
    <cfRule type="cellIs" dxfId="3319" priority="12" operator="equal">
      <formula>"Significant Positive"</formula>
    </cfRule>
    <cfRule type="cellIs" dxfId="3318" priority="11" operator="equal">
      <formula>"Minor Positive"</formula>
    </cfRule>
    <cfRule type="cellIs" dxfId="3317" priority="10" operator="equal">
      <formula>"Neutral"</formula>
    </cfRule>
    <cfRule type="cellIs" dxfId="3316" priority="9" operator="equal">
      <formula>"Uncertain"</formula>
    </cfRule>
    <cfRule type="cellIs" dxfId="3315" priority="8" operator="equal">
      <formula>"Minor Negative"</formula>
    </cfRule>
    <cfRule type="cellIs" dxfId="3314" priority="7" operator="equal">
      <formula>"Significant Negative"</formula>
    </cfRule>
  </conditionalFormatting>
  <conditionalFormatting sqref="AF8">
    <cfRule type="cellIs" dxfId="3313" priority="2" operator="equal">
      <formula>"Minor Negative"</formula>
    </cfRule>
    <cfRule type="cellIs" dxfId="3312" priority="3" operator="equal">
      <formula>"Uncertain"</formula>
    </cfRule>
    <cfRule type="cellIs" dxfId="3311" priority="4" operator="equal">
      <formula>"Neutral"</formula>
    </cfRule>
    <cfRule type="cellIs" dxfId="3310" priority="5" operator="equal">
      <formula>"Minor Positive"</formula>
    </cfRule>
    <cfRule type="cellIs" dxfId="3309" priority="6" operator="equal">
      <formula>"Significant Positive"</formula>
    </cfRule>
    <cfRule type="cellIs" dxfId="3308" priority="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4EA1C36-2657-4364-8E37-1ECD3C10FE5B}">
          <x14:formula1>
            <xm:f>'Drop downs'!$A$2:$A$3</xm:f>
          </x14:formula1>
          <xm:sqref>I15:I24</xm:sqref>
        </x14:dataValidation>
        <x14:dataValidation type="list" allowBlank="1" showInputMessage="1" showErrorMessage="1" xr:uid="{6E1890EB-493B-4328-AA88-818AD95F9586}">
          <x14:formula1>
            <xm:f>'Drop downs'!$G$2:$G$7</xm:f>
          </x14:formula1>
          <xm:sqref>H8 H25:H38 N8 T8 Z8 AF8</xm:sqref>
        </x14:dataValidation>
        <x14:dataValidation type="list" allowBlank="1" showInputMessage="1" showErrorMessage="1" xr:uid="{F190F174-5AFC-4A65-9CFF-F67BA14DF4B9}">
          <x14:formula1>
            <xm:f>'Drop downs'!$F$2:$F$6</xm:f>
          </x14:formula1>
          <xm:sqref>G8 G25:G38 M8 S8 Y8 AE8</xm:sqref>
        </x14:dataValidation>
        <x14:dataValidation type="list" allowBlank="1" showInputMessage="1" showErrorMessage="1" xr:uid="{C5DF3BAA-C2A0-4F18-B307-331B2999AEA5}">
          <x14:formula1>
            <xm:f>'Drop downs'!$E$2:$E$6</xm:f>
          </x14:formula1>
          <xm:sqref>F8 F25:F38 L8 R8 X8 AD8</xm:sqref>
        </x14:dataValidation>
        <x14:dataValidation type="list" allowBlank="1" showInputMessage="1" showErrorMessage="1" xr:uid="{E67902DF-784D-4B51-8C83-9B2D5CDD752F}">
          <x14:formula1>
            <xm:f>'Drop downs'!$D$2:$D$7</xm:f>
          </x14:formula1>
          <xm:sqref>E8 E25:E38 K8 Q8 W8 AC8</xm:sqref>
        </x14:dataValidation>
        <x14:dataValidation type="list" allowBlank="1" showInputMessage="1" showErrorMessage="1" xr:uid="{EF4F014B-6A55-4790-AD77-819EFC458019}">
          <x14:formula1>
            <xm:f>'Drop downs'!$C$2:$C$5</xm:f>
          </x14:formula1>
          <xm:sqref>D8 D25:D38 J8 P8 V8 AB8</xm:sqref>
        </x14:dataValidation>
        <x14:dataValidation type="list" allowBlank="1" showInputMessage="1" showErrorMessage="1" xr:uid="{D484B31C-C2B1-429F-BE9A-4C036A8C1D85}">
          <x14:formula1>
            <xm:f>'Drop downs'!$B$2:$B$4</xm:f>
          </x14:formula1>
          <xm:sqref>C8 C25:C38 I8 O8 U8 AA8</xm:sqref>
        </x14:dataValidation>
        <x14:dataValidation type="list" allowBlank="1" showInputMessage="1" showErrorMessage="1" xr:uid="{67C9DF8A-84AE-4802-9AB9-B2D9749B924C}">
          <x14:formula1>
            <xm:f>'Drop downs'!$J$2:$J$3</xm:f>
          </x14:formula1>
          <xm:sqref>J25:J38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992B2C80E477419067011E39018375" ma:contentTypeVersion="15" ma:contentTypeDescription="Create a new document." ma:contentTypeScope="" ma:versionID="275476bb8151488deb3d595f8b459456">
  <xsd:schema xmlns:xsd="http://www.w3.org/2001/XMLSchema" xmlns:xs="http://www.w3.org/2001/XMLSchema" xmlns:p="http://schemas.microsoft.com/office/2006/metadata/properties" xmlns:ns2="5ea9dc71-9d9c-4e04-b29a-0ad030174d82" xmlns:ns3="4dea83eb-9d6d-43c2-8e9f-3e057dc545a7" targetNamespace="http://schemas.microsoft.com/office/2006/metadata/properties" ma:root="true" ma:fieldsID="0b252c011d9c8715d15b8e33e9182c33" ns2:_="" ns3:_="">
    <xsd:import namespace="5ea9dc71-9d9c-4e04-b29a-0ad030174d82"/>
    <xsd:import namespace="4dea83eb-9d6d-43c2-8e9f-3e057dc545a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a9dc71-9d9c-4e04-b29a-0ad030174d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4dabcf8-0b7b-4cfe-b513-404981d01833"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ea83eb-9d6d-43c2-8e9f-3e057dc545a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6dd41950-0217-4fe9-bacb-1691821e2d33}" ma:internalName="TaxCatchAll" ma:showField="CatchAllData" ma:web="4dea83eb-9d6d-43c2-8e9f-3e057dc54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dea83eb-9d6d-43c2-8e9f-3e057dc545a7" xsi:nil="true"/>
    <lcf76f155ced4ddcb4097134ff3c332f xmlns="5ea9dc71-9d9c-4e04-b29a-0ad030174d8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7873E3F-5179-4C4B-8E19-34B5C8E2A5DF}"/>
</file>

<file path=customXml/itemProps2.xml><?xml version="1.0" encoding="utf-8"?>
<ds:datastoreItem xmlns:ds="http://schemas.openxmlformats.org/officeDocument/2006/customXml" ds:itemID="{C94DCF2D-4976-4D83-925A-05D7AB37901D}"/>
</file>

<file path=customXml/itemProps3.xml><?xml version="1.0" encoding="utf-8"?>
<ds:datastoreItem xmlns:ds="http://schemas.openxmlformats.org/officeDocument/2006/customXml" ds:itemID="{3967BC27-475F-490C-B829-5C1DE2AA845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76</vt:i4>
      </vt:variant>
      <vt:variant>
        <vt:lpstr>Named Ranges</vt:lpstr>
      </vt:variant>
      <vt:variant>
        <vt:i4>1</vt:i4>
      </vt:variant>
    </vt:vector>
  </HeadingPairs>
  <TitlesOfParts>
    <vt:vector size="77" baseType="lpstr">
      <vt:lpstr>Front Page</vt:lpstr>
      <vt:lpstr>Disclaimer</vt:lpstr>
      <vt:lpstr>Methodology</vt:lpstr>
      <vt:lpstr>Significance description</vt:lpstr>
      <vt:lpstr>Summary</vt:lpstr>
      <vt:lpstr>Sheet46</vt:lpstr>
      <vt:lpstr>Option B</vt:lpstr>
      <vt:lpstr>Option C</vt:lpstr>
      <vt:lpstr>Option D</vt:lpstr>
      <vt:lpstr>BLANK</vt:lpstr>
      <vt:lpstr>Strategic_Policy_01</vt:lpstr>
      <vt:lpstr>Spatial_Strategy</vt:lpstr>
      <vt:lpstr>SS_ALT_1</vt:lpstr>
      <vt:lpstr>SS_ALT_2</vt:lpstr>
      <vt:lpstr>GR1_Development_Standard</vt:lpstr>
      <vt:lpstr>GR2_Inclusive_Neighbourhoods</vt:lpstr>
      <vt:lpstr>GR3_Connecting_Places</vt:lpstr>
      <vt:lpstr>GR3A_Inclusive_Design</vt:lpstr>
      <vt:lpstr>GR3B_Safety_Security</vt:lpstr>
      <vt:lpstr>GR4_Building_Heights</vt:lpstr>
      <vt:lpstr>GR4A_Basement_Development</vt:lpstr>
      <vt:lpstr>GR5_View_Management</vt:lpstr>
      <vt:lpstr>GR7_External_Lighting</vt:lpstr>
      <vt:lpstr>GR8_Shopfronts_and_Forecourts</vt:lpstr>
      <vt:lpstr>GR9_Advertisements_and_Displays</vt:lpstr>
      <vt:lpstr>GR10_Gardens_and_Amenity_Areas</vt:lpstr>
      <vt:lpstr>GR11_Planning_Obligations</vt:lpstr>
      <vt:lpstr>GR12_Site_Allocations</vt:lpstr>
      <vt:lpstr>Strategic_Policy_02</vt:lpstr>
      <vt:lpstr>HE1_Historic_Environment</vt:lpstr>
      <vt:lpstr>HE2_Enabling_Development</vt:lpstr>
      <vt:lpstr>Strategic_Policy_03</vt:lpstr>
      <vt:lpstr>HO1_Dwelling_Mix</vt:lpstr>
      <vt:lpstr>HO2_Conversion_Redevelopment</vt:lpstr>
      <vt:lpstr>HO3_Small_Sites</vt:lpstr>
      <vt:lpstr>HO4_Affordable_Housing</vt:lpstr>
      <vt:lpstr>HO5_Housing_Estates</vt:lpstr>
      <vt:lpstr>HO6_Accommodation_Older_People</vt:lpstr>
      <vt:lpstr>HO7_Supported_Accommodation</vt:lpstr>
      <vt:lpstr>HO8_Student_Accommodation</vt:lpstr>
      <vt:lpstr>HO9_Large_Scale_Shared_Living</vt:lpstr>
      <vt:lpstr>HO10_Housing_Shared_Facilities</vt:lpstr>
      <vt:lpstr>HO11_Self_and_Custom_Build</vt:lpstr>
      <vt:lpstr>HO12_Gypsy_and_Traveller_Needs</vt:lpstr>
      <vt:lpstr>Strategic_Policy_04</vt:lpstr>
      <vt:lpstr>Strategic_Policy_05</vt:lpstr>
      <vt:lpstr>LE1_Development_Principles</vt:lpstr>
      <vt:lpstr>LE2_Nighttime_Evening_Economy</vt:lpstr>
      <vt:lpstr>LE3_Industrial_Land</vt:lpstr>
      <vt:lpstr>LE4_Culture_Creative_Industries</vt:lpstr>
      <vt:lpstr>LE5_Tourism_and_Accommodation</vt:lpstr>
      <vt:lpstr>Strategic_Policy_06</vt:lpstr>
      <vt:lpstr>SI1_Safeguarding_Infrastructure</vt:lpstr>
      <vt:lpstr>SI2_Play_and_Informal_Leisure</vt:lpstr>
      <vt:lpstr>SI3_Sport_and_Recreation</vt:lpstr>
      <vt:lpstr>SI4_Comms_Infrastructure</vt:lpstr>
      <vt:lpstr>Strategic_Policy_07</vt:lpstr>
      <vt:lpstr>GI1_Green_Belt_and_MOL</vt:lpstr>
      <vt:lpstr>GI2_Open_Space</vt:lpstr>
      <vt:lpstr>GI3_Biodiversity</vt:lpstr>
      <vt:lpstr>GI4_Greening_Landscaping_Trees</vt:lpstr>
      <vt:lpstr>GI5_Food_Growing</vt:lpstr>
      <vt:lpstr>Strategic_Policy_08</vt:lpstr>
      <vt:lpstr>CN1_Design_and_Retrofitting</vt:lpstr>
      <vt:lpstr>CN2_Energy_Infrastructure</vt:lpstr>
      <vt:lpstr>CN3_Flood_Risk</vt:lpstr>
      <vt:lpstr>CN4_Drainage</vt:lpstr>
      <vt:lpstr>CN5_Waterway_Management</vt:lpstr>
      <vt:lpstr>Strategic_Policy_09</vt:lpstr>
      <vt:lpstr>CE1_Reducing_and_Managing_Waste</vt:lpstr>
      <vt:lpstr>CE2_Circular_Economy</vt:lpstr>
      <vt:lpstr>Strategic_Policy_10</vt:lpstr>
      <vt:lpstr>M1_Sustainable_Transport</vt:lpstr>
      <vt:lpstr>M2_Parking</vt:lpstr>
      <vt:lpstr>M3_Deliveries_and_Construction</vt:lpstr>
      <vt:lpstr>Drop downs</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dc:creator>
  <cp:keywords/>
  <dc:description/>
  <cp:lastModifiedBy>Kate Watson</cp:lastModifiedBy>
  <cp:revision/>
  <cp:lastPrinted>2025-04-02T10:45:34Z</cp:lastPrinted>
  <dcterms:created xsi:type="dcterms:W3CDTF">2021-03-30T11:49:10Z</dcterms:created>
  <dcterms:modified xsi:type="dcterms:W3CDTF">2025-11-07T16:16:38Z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0x01010019992B2C80E477419067011E39018375</vt:lpwstr>
  </property>
</Properties>
</file>